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:\ΠΡΟΠΟΝΗΣΗ ΠΟΔΟΣΦΑΙΡΟΥ -Τοκπασίδης Παναγιώτης\ΒΙΒΛΙΑ -ΕΝΤΥΠΑ -ΑΡΘΡΑ ΜΟΥ\"/>
    </mc:Choice>
  </mc:AlternateContent>
  <bookViews>
    <workbookView showSheetTabs="0" xWindow="-120" yWindow="-120" windowWidth="20730" windowHeight="11760" tabRatio="935"/>
  </bookViews>
  <sheets>
    <sheet name="MENU" sheetId="27" r:id="rId1"/>
    <sheet name="Squad Weekly" sheetId="25" state="hidden" r:id="rId2"/>
    <sheet name="Rehab" sheetId="14" state="hidden" r:id="rId3"/>
    <sheet name="Drills" sheetId="18" r:id="rId4"/>
    <sheet name="Session Plan" sheetId="22" r:id="rId5"/>
    <sheet name="Equipments" sheetId="26" r:id="rId6"/>
    <sheet name="Help" sheetId="28" r:id="rId7"/>
  </sheets>
  <externalReferences>
    <externalReference r:id="rId8"/>
  </externalReferences>
  <definedNames>
    <definedName name="AD" localSheetId="2">'[1]Daily Feedback'!$AY$8:INDEX('[1]Daily Feedback'!$AY$8:$AY$32,'[1]Daily Feedback'!$AK$6,1)</definedName>
    <definedName name="ADDTG" localSheetId="2">'[1]Daily Feedback'!$AZ$8:INDEX('[1]Daily Feedback'!$AZ$8:$AZ$32,'[1]Daily Feedback'!$AK$6,1)</definedName>
    <definedName name="ADSA" localSheetId="2">'[1]Daily Feedback'!$BA$8:INDEX('[1]Daily Feedback'!$BA$8:$BA$32,'[1]Daily Feedback'!$AK$6,1)</definedName>
    <definedName name="ADT" localSheetId="2">'[1]Daily Feedback'!$AY$136:INDEX('[1]Daily Feedback'!$AY$136:$AY$159,'[1]Daily Feedback'!$AK$134,1)</definedName>
    <definedName name="ADTDTG" localSheetId="2">'[1]Daily Feedback'!$AZ$136:INDEX('[1]Daily Feedback'!$AZ$136:$AZ$159,'[1]Daily Feedback'!$AK$134,1)</definedName>
    <definedName name="ADTSA" localSheetId="2">'[1]Daily Feedback'!$BA$136:INDEX('[1]Daily Feedback'!$BA$136:$BA$159,'[1]Daily Feedback'!$AK$134,1)</definedName>
    <definedName name="Drill1">INDEX(Drills!$D$1:$D$251,MATCH('Session Plan'!$B$9,Drills!$C$1:$C$251,0))</definedName>
    <definedName name="Drill2">INDEX(Drills!$D$1:$D$251,MATCH('Session Plan'!$G$9,Drills!$C$1:$C$251,0))</definedName>
    <definedName name="Drill3">INDEX(Drills!$D$1:$D$251,MATCH('Session Plan'!$B$16,Drills!$C$1:$C$251,0))</definedName>
    <definedName name="Drill4">INDEX(Drills!$D$1:$D$251,MATCH('Session Plan'!$G$16,Drills!$C$1:$C$251,0))</definedName>
    <definedName name="Drill5">INDEX(Drills!$D$1:$D$251,MATCH('Session Plan'!$B$23,Drills!$C$1:$C$251,0))</definedName>
    <definedName name="Drill6">INDEX(Drills!$D$1:$D$251,MATCH('Session Plan'!$G$23,Drills!$C$1:$C$251,0))</definedName>
    <definedName name="HSD" localSheetId="2">'[1]Daily Feedback'!$AQ$8:INDEX('[1]Daily Feedback'!$AQ$8:$AQ$32,'[1]Daily Feedback'!$AK$6,1)</definedName>
    <definedName name="HSDDTG" localSheetId="2">'[1]Daily Feedback'!$AR$8:INDEX('[1]Daily Feedback'!$AR$8:$AR$32,'[1]Daily Feedback'!$AK$6,1)</definedName>
    <definedName name="HSDSA" localSheetId="2">'[1]Daily Feedback'!$AS$8:INDEX('[1]Daily Feedback'!$AS$8:$AS$32,'[1]Daily Feedback'!$AK$6,1)</definedName>
    <definedName name="HSDT" localSheetId="2">'[1]Daily Feedback'!$AQ$136:INDEX('[1]Daily Feedback'!$AQ$136:$AQ$159,'[1]Daily Feedback'!$AK$134,1)</definedName>
    <definedName name="HSDTDTG" localSheetId="2">'[1]Daily Feedback'!$AR$136:INDEX('[1]Daily Feedback'!$AR$136:$AR$159,'[1]Daily Feedback'!$AK$134,1)</definedName>
    <definedName name="HSDTSA" localSheetId="2">'[1]Daily Feedback'!$AS$136:INDEX('[1]Daily Feedback'!$AS$136:$AS$159,'[1]Daily Feedback'!$AK$134,1)</definedName>
    <definedName name="MPM" localSheetId="2">'[1]Daily Feedback'!$BC$8:INDEX('[1]Daily Feedback'!$BC$8:$BC$32,'[1]Daily Feedback'!$AK$6,1)</definedName>
    <definedName name="MPMDTG" localSheetId="2">'[1]Daily Feedback'!$BD$8:INDEX('[1]Daily Feedback'!$BD$8:$BD$32,'[1]Daily Feedback'!$AK$6,1)</definedName>
    <definedName name="MPMMATCH" localSheetId="2">'[1]Daily Feedback'!$BF$8:INDEX('[1]Daily Feedback'!$BF$8:$BF$32,'[1]Daily Feedback'!$AK$6,1)</definedName>
    <definedName name="MPMSA" localSheetId="2">'[1]Daily Feedback'!$BE$8:INDEX('[1]Daily Feedback'!$BE$8:$BE$32,'[1]Daily Feedback'!$AK$6,1)</definedName>
    <definedName name="MPMT" localSheetId="2">'[1]Daily Feedback'!$BC$136:INDEX('[1]Daily Feedback'!$BC$136:$BC$159,'[1]Daily Feedback'!$AK$134,1)</definedName>
    <definedName name="MPMTDTG" localSheetId="2">'[1]Daily Feedback'!$BD$136:INDEX('[1]Daily Feedback'!$BD$136:$BD$159,'[1]Daily Feedback'!$AK$134,1)</definedName>
    <definedName name="MPMTMATCH" localSheetId="2">'[1]Daily Feedback'!$BE$136:INDEX('[1]Daily Feedback'!$BE$136:$BE$159,'[1]Daily Feedback'!$AK$134,1)</definedName>
    <definedName name="MPMTSA" localSheetId="2">'[1]Daily Feedback'!$BF$136:INDEX('[1]Daily Feedback'!$BF$136:$BF$159,'[1]Daily Feedback'!$AK$134,1)</definedName>
    <definedName name="_xlnm.Print_Area" localSheetId="2">Rehab!$B$1:$Q$102</definedName>
    <definedName name="_xlnm.Print_Area" localSheetId="4">'Session Plan'!$A$1:$J$45</definedName>
    <definedName name="REDZONESA" localSheetId="2">'[1]Daily Feedback'!$BJ$8:INDEX('[1]Daily Feedback'!$BJ$8:$BJ$32,'[1]Daily Feedback'!$AK$6,1)</definedName>
    <definedName name="REDZONESAT" localSheetId="2">'[1]Daily Feedback'!$BJ$136:INDEX('[1]Daily Feedback'!$BJ$136:$BJ$159,'[1]Daily Feedback'!$AK$134,1)</definedName>
    <definedName name="REDZONET" localSheetId="2">'[1]Daily Feedback'!$BH$136:INDEX('[1]Daily Feedback'!$BH$136:$BH$159,'[1]Daily Feedback'!$AK$134,1)</definedName>
    <definedName name="sd" localSheetId="2">'[1]Daily Feedback'!$AU$8:INDEX('[1]Daily Feedback'!$AU$8:$AU$32,'[1]Daily Feedback'!$AK$6,1)</definedName>
    <definedName name="SDDTG" localSheetId="2">'[1]Daily Feedback'!$AV$8:INDEX('[1]Daily Feedback'!$AV$8:$AV$32,'[1]Daily Feedback'!$AK$6,1)</definedName>
    <definedName name="SDSA" localSheetId="2">'[1]Daily Feedback'!$AW$8:INDEX('[1]Daily Feedback'!$AW$8:$AW$32,'[1]Daily Feedback'!$AK$6,1)</definedName>
    <definedName name="SDT" localSheetId="2">'[1]Daily Feedback'!$AU$136:INDEX('[1]Daily Feedback'!$AU$136:$AU$159,'[1]Daily Feedback'!$AK$134,1)</definedName>
    <definedName name="SDTDTG" localSheetId="2">'[1]Daily Feedback'!$AV$136:INDEX('[1]Daily Feedback'!$AV$136:$AV$159,'[1]Daily Feedback'!$AK$134,1)</definedName>
    <definedName name="SDTSA" localSheetId="2">'[1]Daily Feedback'!$AW$136:INDEX('[1]Daily Feedback'!$AW$136:$AW$159,'[1]Daily Feedback'!$AK$134,1)</definedName>
    <definedName name="TD" localSheetId="2">'[1]Daily Feedback'!$AM$8:INDEX('[1]Daily Feedback'!$AM$8:$AM$32,'[1]Daily Feedback'!$AK$6,1)</definedName>
    <definedName name="TDDTG" localSheetId="2">'[1]Daily Feedback'!$AN$8:INDEX('[1]Daily Feedback'!$AN$8:$AN$32,'[1]Daily Feedback'!$AK$6,1)</definedName>
    <definedName name="TDSA" localSheetId="2">'[1]Daily Feedback'!$AO$8:INDEX('[1]Daily Feedback'!$AO$8:$AO$32,'[1]Daily Feedback'!$AK$6,1)</definedName>
    <definedName name="TDT" localSheetId="2">'[1]Daily Feedback'!$AM$136:INDEX('[1]Daily Feedback'!$AM$136:$AM$159,'[1]Daily Feedback'!$AK$134,1)</definedName>
    <definedName name="TDTDTG" localSheetId="2">'[1]Daily Feedback'!$AN$136:INDEX('[1]Daily Feedback'!$AN$136:$AN$159,'[1]Daily Feedback'!$AK$134,1)</definedName>
    <definedName name="TDTSA" localSheetId="2">'[1]Daily Feedback'!$AO$136:INDEX('[1]Daily Feedback'!$AO$136:$AO$159,'[1]Daily Feedback'!$AK$134,1)</definedName>
  </definedNames>
  <calcPr calcId="162913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2" i="22" l="1"/>
  <c r="A20" i="22"/>
  <c r="A29" i="22"/>
  <c r="A27" i="22"/>
  <c r="F29" i="22"/>
  <c r="F27" i="22"/>
  <c r="F22" i="22"/>
  <c r="F20" i="22"/>
  <c r="F15" i="22"/>
  <c r="F13" i="22"/>
  <c r="A15" i="22"/>
  <c r="A13" i="22"/>
  <c r="A25" i="22"/>
  <c r="F25" i="22"/>
  <c r="F18" i="22"/>
  <c r="F11" i="22"/>
  <c r="A11" i="22"/>
  <c r="A18" i="22"/>
  <c r="B6" i="22" l="1"/>
  <c r="N71" i="14"/>
  <c r="N72" i="14"/>
  <c r="AO3" i="14"/>
  <c r="N61" i="14" s="1"/>
  <c r="M11" i="22"/>
  <c r="L81" i="14"/>
  <c r="J81" i="14"/>
  <c r="H81" i="14"/>
  <c r="F81" i="14"/>
  <c r="D81" i="14"/>
  <c r="B81" i="14"/>
  <c r="L80" i="14"/>
  <c r="J80" i="14"/>
  <c r="H80" i="14"/>
  <c r="F80" i="14"/>
  <c r="D80" i="14"/>
  <c r="B80" i="14"/>
  <c r="L79" i="14"/>
  <c r="J79" i="14"/>
  <c r="H79" i="14"/>
  <c r="F79" i="14"/>
  <c r="D79" i="14"/>
  <c r="B79" i="14"/>
  <c r="L78" i="14"/>
  <c r="J78" i="14"/>
  <c r="H78" i="14"/>
  <c r="F78" i="14"/>
  <c r="D78" i="14"/>
  <c r="B78" i="14"/>
  <c r="L77" i="14"/>
  <c r="J77" i="14"/>
  <c r="H77" i="14"/>
  <c r="F77" i="14"/>
  <c r="D77" i="14"/>
  <c r="B77" i="14"/>
  <c r="P71" i="14"/>
  <c r="N69" i="14"/>
  <c r="N68" i="14"/>
  <c r="P64" i="14"/>
  <c r="J64" i="14"/>
  <c r="H64" i="14"/>
  <c r="B64" i="14"/>
  <c r="L72" i="14" s="1"/>
  <c r="P63" i="14"/>
  <c r="J63" i="14"/>
  <c r="H63" i="14"/>
  <c r="B63" i="14"/>
  <c r="L71" i="14" s="1"/>
  <c r="P62" i="14"/>
  <c r="J62" i="14"/>
  <c r="H62" i="14"/>
  <c r="B62" i="14"/>
  <c r="L70" i="14" s="1"/>
  <c r="P61" i="14"/>
  <c r="J61" i="14"/>
  <c r="H61" i="14"/>
  <c r="B61" i="14"/>
  <c r="L69" i="14" s="1"/>
  <c r="P60" i="14"/>
  <c r="J60" i="14"/>
  <c r="H60" i="14"/>
  <c r="B60" i="14"/>
  <c r="L68" i="14" s="1"/>
  <c r="P15" i="14"/>
  <c r="P68" i="14" s="1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P14" i="14"/>
  <c r="O14" i="14"/>
  <c r="N14" i="14"/>
  <c r="M14" i="14"/>
  <c r="L14" i="14"/>
  <c r="K14" i="14"/>
  <c r="J14" i="14"/>
  <c r="D72" i="14" s="1"/>
  <c r="I14" i="14"/>
  <c r="H14" i="14"/>
  <c r="G14" i="14"/>
  <c r="F14" i="14"/>
  <c r="C14" i="14"/>
  <c r="N81" i="14" s="1"/>
  <c r="E14" i="14"/>
  <c r="D14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F85" i="14" s="1"/>
  <c r="C12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P10" i="14"/>
  <c r="O10" i="14"/>
  <c r="N10" i="14"/>
  <c r="M10" i="14"/>
  <c r="L10" i="14"/>
  <c r="K10" i="14"/>
  <c r="J10" i="14"/>
  <c r="D70" i="14" s="1"/>
  <c r="I10" i="14"/>
  <c r="H10" i="14"/>
  <c r="G10" i="14"/>
  <c r="F10" i="14"/>
  <c r="C10" i="14"/>
  <c r="E10" i="14"/>
  <c r="D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P8" i="14"/>
  <c r="O8" i="14"/>
  <c r="N8" i="14"/>
  <c r="M8" i="14"/>
  <c r="L8" i="14"/>
  <c r="K8" i="14"/>
  <c r="J8" i="14"/>
  <c r="D69" i="14" s="1"/>
  <c r="I8" i="14"/>
  <c r="H8" i="14"/>
  <c r="G8" i="14"/>
  <c r="F8" i="14"/>
  <c r="C8" i="14"/>
  <c r="I69" i="14" s="1"/>
  <c r="D8" i="14"/>
  <c r="E8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P6" i="14"/>
  <c r="O6" i="14"/>
  <c r="N6" i="14"/>
  <c r="M6" i="14"/>
  <c r="L6" i="14"/>
  <c r="K6" i="14"/>
  <c r="J6" i="14"/>
  <c r="D68" i="14" s="1"/>
  <c r="I6" i="14"/>
  <c r="H6" i="14"/>
  <c r="G6" i="14"/>
  <c r="F6" i="14"/>
  <c r="E6" i="14"/>
  <c r="D6" i="14"/>
  <c r="L82" i="14" s="1"/>
  <c r="C6" i="14"/>
  <c r="I68" i="14" s="1"/>
  <c r="AP3" i="14"/>
  <c r="N59" i="14" s="1"/>
  <c r="G68" i="14"/>
  <c r="G71" i="14"/>
  <c r="B71" i="14"/>
  <c r="N77" i="14"/>
  <c r="B68" i="14"/>
  <c r="N80" i="14"/>
  <c r="D71" i="14"/>
  <c r="I71" i="14"/>
  <c r="G69" i="14"/>
  <c r="N60" i="14" l="1"/>
  <c r="L63" i="14"/>
  <c r="N62" i="14"/>
  <c r="F60" i="14"/>
  <c r="D61" i="14"/>
  <c r="L60" i="14"/>
  <c r="L64" i="14"/>
  <c r="D63" i="14"/>
  <c r="F61" i="14"/>
  <c r="F63" i="14"/>
  <c r="L61" i="14"/>
  <c r="F62" i="14"/>
  <c r="N64" i="14"/>
  <c r="D64" i="14"/>
  <c r="D60" i="14"/>
  <c r="F64" i="14"/>
  <c r="L62" i="14"/>
  <c r="N63" i="14"/>
  <c r="D62" i="14"/>
  <c r="F59" i="14"/>
  <c r="J84" i="14"/>
  <c r="K68" i="14"/>
  <c r="F71" i="14"/>
  <c r="L84" i="14"/>
  <c r="F68" i="14"/>
  <c r="D85" i="14"/>
  <c r="L85" i="14"/>
  <c r="D82" i="14"/>
  <c r="H85" i="14"/>
  <c r="B83" i="14"/>
  <c r="F84" i="14"/>
  <c r="N70" i="14"/>
  <c r="O70" i="14" s="1"/>
  <c r="O71" i="14"/>
  <c r="O69" i="14"/>
  <c r="J83" i="14"/>
  <c r="B72" i="14"/>
  <c r="F72" i="14" s="1"/>
  <c r="G72" i="14"/>
  <c r="N78" i="14"/>
  <c r="H83" i="14"/>
  <c r="B82" i="14"/>
  <c r="J82" i="14"/>
  <c r="F82" i="14"/>
  <c r="N79" i="14"/>
  <c r="D84" i="14"/>
  <c r="I72" i="14"/>
  <c r="K72" i="14" s="1"/>
  <c r="F86" i="14"/>
  <c r="D86" i="14"/>
  <c r="B86" i="14"/>
  <c r="L86" i="14"/>
  <c r="O72" i="14"/>
  <c r="O68" i="14"/>
  <c r="H82" i="14"/>
  <c r="D83" i="14"/>
  <c r="H84" i="14"/>
  <c r="K71" i="14"/>
  <c r="F83" i="14"/>
  <c r="J86" i="14"/>
  <c r="B85" i="14"/>
  <c r="J85" i="14"/>
  <c r="G70" i="14"/>
  <c r="K69" i="14"/>
  <c r="L83" i="14"/>
  <c r="H86" i="14"/>
  <c r="B70" i="14"/>
  <c r="F70" i="14" s="1"/>
  <c r="B69" i="14"/>
  <c r="F69" i="14" s="1"/>
  <c r="B84" i="14"/>
  <c r="I70" i="14"/>
  <c r="K70" i="14" l="1"/>
  <c r="R2" i="18" l="1"/>
  <c r="R3" i="18" s="1"/>
  <c r="R4" i="18" s="1"/>
  <c r="R5" i="18" s="1"/>
  <c r="R6" i="18" s="1"/>
  <c r="R7" i="18" s="1"/>
  <c r="R8" i="18" s="1"/>
  <c r="A2" i="14" l="1"/>
  <c r="P5" i="14" s="1"/>
  <c r="O5" i="14" s="1"/>
  <c r="N5" i="14" s="1"/>
  <c r="M5" i="14" s="1"/>
  <c r="L5" i="14" s="1"/>
  <c r="K5" i="14" s="1"/>
  <c r="J5" i="14" s="1"/>
  <c r="I5" i="14" s="1"/>
  <c r="H5" i="14" s="1"/>
  <c r="G5" i="14" s="1"/>
  <c r="F5" i="14" s="1"/>
  <c r="E5" i="14" s="1"/>
  <c r="D5" i="14" s="1"/>
  <c r="C5" i="14" s="1"/>
  <c r="S2" i="18"/>
  <c r="S3" i="18" l="1"/>
  <c r="T2" i="18"/>
  <c r="S4" i="18" l="1"/>
  <c r="T3" i="18"/>
  <c r="T4" i="18" l="1"/>
  <c r="S5" i="18" l="1"/>
  <c r="S6" i="18" l="1"/>
  <c r="T5" i="18"/>
  <c r="T6" i="18" l="1"/>
  <c r="S7" i="18"/>
  <c r="T7" i="18" l="1"/>
  <c r="S8" i="18" l="1"/>
  <c r="T8" i="18" s="1"/>
</calcChain>
</file>

<file path=xl/sharedStrings.xml><?xml version="1.0" encoding="utf-8"?>
<sst xmlns="http://schemas.openxmlformats.org/spreadsheetml/2006/main" count="669" uniqueCount="279">
  <si>
    <t xml:space="preserve"> HI A/Ds</t>
  </si>
  <si>
    <t xml:space="preserve"> HSD</t>
  </si>
  <si>
    <t>A/D</t>
  </si>
  <si>
    <t>HSD</t>
  </si>
  <si>
    <t>TD</t>
  </si>
  <si>
    <t>DTG</t>
  </si>
  <si>
    <t>Player Name</t>
  </si>
  <si>
    <t>TEAM</t>
  </si>
  <si>
    <t>Week 41</t>
  </si>
  <si>
    <t>Week 40</t>
  </si>
  <si>
    <t>Week 39</t>
  </si>
  <si>
    <t>Week 38</t>
  </si>
  <si>
    <t>Week 37</t>
  </si>
  <si>
    <t>Week 36</t>
  </si>
  <si>
    <t>Week 35</t>
  </si>
  <si>
    <t>Week 34</t>
  </si>
  <si>
    <t>Week 33</t>
  </si>
  <si>
    <t>Week 32</t>
  </si>
  <si>
    <t>Week 31</t>
  </si>
  <si>
    <t>Week 30</t>
  </si>
  <si>
    <t>Week 29</t>
  </si>
  <si>
    <t>Week 28</t>
  </si>
  <si>
    <t>Week 27</t>
  </si>
  <si>
    <t>Week 25</t>
  </si>
  <si>
    <t>Week 24</t>
  </si>
  <si>
    <t>Week 23</t>
  </si>
  <si>
    <t>Week 22</t>
  </si>
  <si>
    <t>Week 21</t>
  </si>
  <si>
    <t>Week 20</t>
  </si>
  <si>
    <t>Week 19</t>
  </si>
  <si>
    <t>Week 18</t>
  </si>
  <si>
    <t>Week 17</t>
  </si>
  <si>
    <t>Week 16</t>
  </si>
  <si>
    <t>Week 15</t>
  </si>
  <si>
    <t>Week 14</t>
  </si>
  <si>
    <t>Week 13</t>
  </si>
  <si>
    <t>Week 12</t>
  </si>
  <si>
    <t>Week 11</t>
  </si>
  <si>
    <t>Week 10</t>
  </si>
  <si>
    <t>Week 09</t>
  </si>
  <si>
    <t>Week 08</t>
  </si>
  <si>
    <t>Week 07</t>
  </si>
  <si>
    <t>Week 06</t>
  </si>
  <si>
    <t>Week 05</t>
  </si>
  <si>
    <t>Week 04</t>
  </si>
  <si>
    <t>Week 03</t>
  </si>
  <si>
    <t>Week 02</t>
  </si>
  <si>
    <t>Week 01</t>
  </si>
  <si>
    <t>Owen Beck</t>
  </si>
  <si>
    <t>16s</t>
  </si>
  <si>
    <t>RZM</t>
  </si>
  <si>
    <t>SD</t>
  </si>
  <si>
    <t xml:space="preserve"> Max Speed</t>
  </si>
  <si>
    <t xml:space="preserve"> Time In Red Zone</t>
  </si>
  <si>
    <t xml:space="preserve"> TD</t>
  </si>
  <si>
    <t xml:space="preserve"> HSD A:C </t>
  </si>
  <si>
    <t xml:space="preserve"> TD A:C</t>
  </si>
  <si>
    <t xml:space="preserve"> SD A:C</t>
  </si>
  <si>
    <t xml:space="preserve"> A/D A:C</t>
  </si>
  <si>
    <t>Week</t>
  </si>
  <si>
    <t xml:space="preserve">HSD </t>
  </si>
  <si>
    <t xml:space="preserve">TD </t>
  </si>
  <si>
    <t>MAX</t>
  </si>
  <si>
    <t>AVERAGE</t>
  </si>
  <si>
    <t>MAX VALUES FROM LAST 14 DAYS</t>
  </si>
  <si>
    <t>SPEED (MD-2)</t>
  </si>
  <si>
    <t>RESISTANCE (MD-3)</t>
  </si>
  <si>
    <t>STRENGTH (MD-4)</t>
  </si>
  <si>
    <t>ACUTE LOADING: TRAINING DEMANDS</t>
  </si>
  <si>
    <t>A?D</t>
  </si>
  <si>
    <t>Todays Speed</t>
  </si>
  <si>
    <t>Entries Last 14 Days</t>
  </si>
  <si>
    <t>Speed</t>
  </si>
  <si>
    <t>90% of Match</t>
  </si>
  <si>
    <t>DIFFERENCE</t>
  </si>
  <si>
    <t>CURRENT 2 WEEKS</t>
  </si>
  <si>
    <t>2 WEEK AVERAGE</t>
  </si>
  <si>
    <t>CURRENT WEEK</t>
  </si>
  <si>
    <t>1 WEEK AVERAGE</t>
  </si>
  <si>
    <t>WEEKLY LOADING</t>
  </si>
  <si>
    <t>INDIVIDUAL MAX TRAINING</t>
  </si>
  <si>
    <t>POSITIONAL TRAINING AVERAGE</t>
  </si>
  <si>
    <t>TEAM TRAINING AVERAGE</t>
  </si>
  <si>
    <t>INDIVIDUAL TRAINING AVERAGE</t>
  </si>
  <si>
    <t>INDIVIDUAL MAX MATCH</t>
  </si>
  <si>
    <t>POSITIONAL MATCH AVERAGE</t>
  </si>
  <si>
    <t>TEAM MATCH AVERAGE</t>
  </si>
  <si>
    <t>INDIVIDUAL MATCH AVERAGE</t>
  </si>
  <si>
    <t>INDIVIDUAL &amp; TEAM COMPARISION</t>
  </si>
  <si>
    <t xml:space="preserve"> RZM</t>
  </si>
  <si>
    <t xml:space="preserve"> A/D</t>
  </si>
  <si>
    <t xml:space="preserve"> SD</t>
  </si>
  <si>
    <t xml:space="preserve"> TOTAL A/Ds</t>
  </si>
  <si>
    <t>Hi Decels</t>
  </si>
  <si>
    <t>(All)</t>
  </si>
  <si>
    <t>&gt; 90% Individual Match Average</t>
  </si>
  <si>
    <t>Rehab Report</t>
  </si>
  <si>
    <t>Squad</t>
  </si>
  <si>
    <t xml:space="preserve">SD </t>
  </si>
  <si>
    <t>Baca Djau</t>
  </si>
  <si>
    <t>Dominic Corness</t>
  </si>
  <si>
    <t>Harvey Blair</t>
  </si>
  <si>
    <t>Harvey Davies</t>
  </si>
  <si>
    <t>James Balagizi</t>
  </si>
  <si>
    <t>James Norris</t>
  </si>
  <si>
    <t>Jeremiah Mullen</t>
  </si>
  <si>
    <t>Joseph Williams</t>
  </si>
  <si>
    <t>Keelan Williams</t>
  </si>
  <si>
    <t>Layton Stewart</t>
  </si>
  <si>
    <t>Levi Welsh</t>
  </si>
  <si>
    <t>Luke Boland</t>
  </si>
  <si>
    <t>Luke Chambers</t>
  </si>
  <si>
    <t>Matthew Fenton</t>
  </si>
  <si>
    <t>Max Woltman</t>
  </si>
  <si>
    <t>Oscar Kelly</t>
  </si>
  <si>
    <t>Sean Wilson</t>
  </si>
  <si>
    <t>Taylor Kelly</t>
  </si>
  <si>
    <t>Thomas Hill</t>
  </si>
  <si>
    <t>Tyler Morton</t>
  </si>
  <si>
    <t>Jarrell Quansah</t>
  </si>
  <si>
    <t>Lee Jonas</t>
  </si>
  <si>
    <t>Miles Preston</t>
  </si>
  <si>
    <t>Connor Bradley</t>
  </si>
  <si>
    <t>Abel Rodrigues</t>
  </si>
  <si>
    <t>Oakley Cannonier</t>
  </si>
  <si>
    <t>18s</t>
  </si>
  <si>
    <t>Luca Stephenson</t>
  </si>
  <si>
    <t>Adam Caddick</t>
  </si>
  <si>
    <t>Cuba Diboe</t>
  </si>
  <si>
    <t>Isaac Mabaya</t>
  </si>
  <si>
    <t>Jack Lewis</t>
  </si>
  <si>
    <t>Tommy Pilling</t>
  </si>
  <si>
    <t>Iwan Roberts</t>
  </si>
  <si>
    <t>Terrance Miles</t>
  </si>
  <si>
    <t>Niall Osbourne</t>
  </si>
  <si>
    <t>Michael Laffey</t>
  </si>
  <si>
    <t>Pharrell Williams</t>
  </si>
  <si>
    <t>Omobolaji Adekanye</t>
  </si>
  <si>
    <t>Billy Koumetio</t>
  </si>
  <si>
    <t>James McConnell</t>
  </si>
  <si>
    <t>Players</t>
  </si>
  <si>
    <t>End</t>
  </si>
  <si>
    <t>20x20</t>
  </si>
  <si>
    <t>Άσκ.1</t>
  </si>
  <si>
    <t>Άσκ.3</t>
  </si>
  <si>
    <t>Άσκ.5</t>
  </si>
  <si>
    <t>Άσκ.2</t>
  </si>
  <si>
    <t>Άσκ.4</t>
  </si>
  <si>
    <t>Άσκ.6</t>
  </si>
  <si>
    <t>Διάρκεια</t>
  </si>
  <si>
    <t>Αρ.Παικτών</t>
  </si>
  <si>
    <t>Χώρος</t>
  </si>
  <si>
    <t>ΕΜΦΑΝΙΣΕΙΣ</t>
  </si>
  <si>
    <t>ΜΠΑΛΕΣ</t>
  </si>
  <si>
    <t>ΑΛΛΑ ΕΡΓΑΛΕΙΑ</t>
  </si>
  <si>
    <t>ΓΡΑΜΜΕΣ</t>
  </si>
  <si>
    <t>ΚΙΝΗΣΕΙΣ  /  ΚΑΤΕΥΘΥΝΣΕΙΣ</t>
  </si>
  <si>
    <t>ΕΡΓΑΛΕΙΑ</t>
  </si>
  <si>
    <t>Ολόκληρο Κάθετα</t>
  </si>
  <si>
    <t>Ολόκληρο Οριζόντια</t>
  </si>
  <si>
    <t>3/4</t>
  </si>
  <si>
    <t>1/2</t>
  </si>
  <si>
    <t>1/2 Δεξιά</t>
  </si>
  <si>
    <t>1/2 Αριστερά</t>
  </si>
  <si>
    <t>3 ζώνες</t>
  </si>
  <si>
    <t>2 ζώνες Οριζόντιο</t>
  </si>
  <si>
    <t>2 ζώνες Κάθετο</t>
  </si>
  <si>
    <t>4 Τετράγωνα</t>
  </si>
  <si>
    <t>9 Τετράγωνα</t>
  </si>
  <si>
    <t>Στρογγυλό</t>
  </si>
  <si>
    <t>10Χ10</t>
  </si>
  <si>
    <t>Ταχυδύναμη</t>
  </si>
  <si>
    <t>ΠΡΩΤΟΚΟΛΛΟ ΠΡΟΠΟΝΗΣΗΣ</t>
  </si>
  <si>
    <t>Ημ/νία:</t>
  </si>
  <si>
    <t>Διάρκεια:</t>
  </si>
  <si>
    <t>Π.Μ.:</t>
  </si>
  <si>
    <t>Στόχος:</t>
  </si>
  <si>
    <t>Μικρόκυκλος:</t>
  </si>
  <si>
    <t>Ένταση:</t>
  </si>
  <si>
    <t>ΑΓ. ΠΕΡΙΟΔΟΣ:</t>
  </si>
  <si>
    <t>Προπονητής:</t>
  </si>
  <si>
    <t>Τοκπασίδης Παναγιώτης - UEFA A</t>
  </si>
  <si>
    <t xml:space="preserve">Α.Ο. </t>
  </si>
  <si>
    <t>ΧΑΛΚΙΣ</t>
  </si>
  <si>
    <t>Περίοδος:</t>
  </si>
  <si>
    <t>Προετοιμασία</t>
  </si>
  <si>
    <t>ΓΝΩΡΙΜΙΑ - ΟΙΚΟΓΕΝΙΑΚΟ ΔΙΤΕΡΜΑ</t>
  </si>
  <si>
    <t>Σημειώσεις:</t>
  </si>
  <si>
    <r>
      <t xml:space="preserve">Εργαλεία </t>
    </r>
    <r>
      <rPr>
        <sz val="11"/>
        <color rgb="FFFF0000"/>
        <rFont val="Calibri"/>
        <family val="2"/>
        <charset val="161"/>
        <scheme val="minor"/>
      </rPr>
      <t>*Προσοχή (Αντιγραφή-Επικόλληση)</t>
    </r>
  </si>
  <si>
    <t>2v2+4</t>
  </si>
  <si>
    <t>6v6</t>
  </si>
  <si>
    <t>15x15</t>
  </si>
  <si>
    <t>Free</t>
  </si>
  <si>
    <t>20X20</t>
  </si>
  <si>
    <t>Τακτική 8v8 στο 1/2</t>
  </si>
  <si>
    <t>Προθέρμανση Ν/Σ</t>
  </si>
  <si>
    <t>Παιχνίδι Διατήρησης 2v2+4</t>
  </si>
  <si>
    <t>Παιχνίδι Διατήρησης 6+6</t>
  </si>
  <si>
    <t>Τεχνική 5άδες</t>
  </si>
  <si>
    <t>50Χ50</t>
  </si>
  <si>
    <t>ΣΧΕΔΙΑΣΗ ΠΡΩΤΟΚΟΛΛΟΥ ΠΡΟΠΟΝΗΣΗΣ ΠΟΔΟΣΦΑΙΡΟΥ</t>
  </si>
  <si>
    <t>Αποθεραπεία</t>
  </si>
  <si>
    <t>ΟΔΗΓΙΕΣ</t>
  </si>
  <si>
    <t>© 2021, Τοκπασίδης Παναγιώτης</t>
  </si>
  <si>
    <t>Δύναμη- Αντοχή</t>
  </si>
  <si>
    <t>30Χ30</t>
  </si>
  <si>
    <t>2021-22</t>
  </si>
  <si>
    <t>Α.</t>
  </si>
  <si>
    <t>ΑΡΧΙΚΟ ΜΕΝΟΥ</t>
  </si>
  <si>
    <t>Στο ΑΡΧΙΚΟ ΜΕΝΟΥ έχουμε 4 επιλογές.</t>
  </si>
  <si>
    <t xml:space="preserve">ή να σχεδιάσουμε τις ασκήσεις μας. </t>
  </si>
  <si>
    <t>που επιλέξαμε για την συγκεκριμένη ημέρα συμπληρώνοντας παράλληλα όλα τα απαραίτητα στοιχεία</t>
  </si>
  <si>
    <t>της Προπονητικής μας Μονάδας.</t>
  </si>
  <si>
    <r>
      <rPr>
        <b/>
        <sz val="11"/>
        <color theme="1"/>
        <rFont val="Calibri"/>
        <family val="2"/>
        <charset val="161"/>
        <scheme val="minor"/>
      </rPr>
      <t>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Την Εισαγωγή Σχεδίασης Ασκήσεων</t>
    </r>
    <r>
      <rPr>
        <sz val="11"/>
        <color theme="1"/>
        <rFont val="Calibri"/>
        <family val="2"/>
        <scheme val="minor"/>
      </rPr>
      <t xml:space="preserve"> όπου έχουμε 2 τρόπους να εισάγουμε </t>
    </r>
  </si>
  <si>
    <r>
      <rPr>
        <b/>
        <sz val="11"/>
        <color theme="1"/>
        <rFont val="Calibri"/>
        <family val="2"/>
        <charset val="161"/>
        <scheme val="minor"/>
      </rPr>
      <t>2.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Το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charset val="161"/>
        <scheme val="minor"/>
      </rPr>
      <t>Πρωτόκολλο Προπόνησης</t>
    </r>
    <r>
      <rPr>
        <sz val="11"/>
        <color theme="1"/>
        <rFont val="Calibri"/>
        <family val="2"/>
        <scheme val="minor"/>
      </rPr>
      <t xml:space="preserve"> όπου έχουμε το αποτέλεσμα των επιλογών των ασκήσεων </t>
    </r>
  </si>
  <si>
    <r>
      <t xml:space="preserve">3. Τα Εργαλεία Σχεδίασης </t>
    </r>
    <r>
      <rPr>
        <sz val="11"/>
        <color theme="1"/>
        <rFont val="Calibri"/>
        <family val="2"/>
        <charset val="161"/>
        <scheme val="minor"/>
      </rPr>
      <t>όπου μπορούμε να δημιουργήσουμε τις ασκήσεις μας.</t>
    </r>
  </si>
  <si>
    <t>ΠΑΙΚΤΕΣ</t>
  </si>
  <si>
    <t>ΜΕΤΑΒΙΒΑΣΕΙΣ</t>
  </si>
  <si>
    <t>ΤΡΕΞΙΜΟ - ΚΙΝΗΣΕΙΣ</t>
  </si>
  <si>
    <t>ΣΕ ΣΤΑΣΗ</t>
  </si>
  <si>
    <t>ΑΛΜΑΤΑ</t>
  </si>
  <si>
    <t>ΤΕΡΜΑΤΟΦΥΛΑΚΑΣ</t>
  </si>
  <si>
    <t>COACH</t>
  </si>
  <si>
    <t>Β.</t>
  </si>
  <si>
    <t>ΕΙΣΑΓΩΓΗ ΣΧΕΔΙΑΣΗΣ ΑΣΚΗΣΕΩΝ</t>
  </si>
  <si>
    <t xml:space="preserve">ΕΔΩ ΓΙΝΕΤΑΙ Η ΕΙΣΑΓΩΓΗ ή ΚΑΙ Ο ΣΧΕΔΙΑΣΜΟΣ ΤΩΝ ΑΣΚΗΣΕΩΝ. </t>
  </si>
  <si>
    <t xml:space="preserve">Μπορείτε να χρησιμοποιήσετε φωτογραφίες χειρόγραφων ασκήσεων στο πρότυπο ασκήσεων σχεδιάζοντάς τες </t>
  </si>
  <si>
    <t xml:space="preserve">με τα εργαλεία που σας δίνονται. </t>
  </si>
  <si>
    <t xml:space="preserve">υπάρχοντες ιστότοπους και να τις προσαρμόσετε όπως το παράδειγμα που υπάρχει.  </t>
  </si>
  <si>
    <t>- Απλώς αλλάξτε το μέγεθος της εικόνας σε (8 x 10).</t>
  </si>
  <si>
    <t xml:space="preserve">Θα μπορούσατε επίσης να εισάγετε φωτογραφίες ασκήσεων από ΕΞΩΤΕΡΙΚΗ ΠΗΓΗ όπως τον σκληρό σας δίσκο ή </t>
  </si>
  <si>
    <t>ΕΙΣΑΓΩΓΗ ΑΣΚΗΣΕΩΝ ΑΠΟ ΕΞΩΤΕΡΙΚΗ ΠΗΓΗ</t>
  </si>
  <si>
    <t xml:space="preserve">1.Στην αρχή στην στήλη C και στην ανάλογη γραμμή π.χ. C2,C3 κτλ δίνουμε την ονομασία της άσκησης.                                                                                           </t>
  </si>
  <si>
    <t xml:space="preserve">2.Μετά πάμε στο μενού επιλογών του EXCEL και πατάμε την επιλογή Εισαγωγή-Εικόνες και επιλέγουμε την εικόνα </t>
  </si>
  <si>
    <t xml:space="preserve">που θέλουμε. </t>
  </si>
  <si>
    <t xml:space="preserve">Κατόπιν της δίνουμε τις διαστάσεις 8Χ10 και την εισάγουμε - προσαρμόζουμε στην στήλη D </t>
  </si>
  <si>
    <t xml:space="preserve">στο πλαίσιο που θέλουμε και δίπλα στην ονομασία της άσκησης που δώσαμε.                                                                                                     </t>
  </si>
  <si>
    <t xml:space="preserve">3.Τέλος συμπληρώνουμε στις στήλες E, F και G τα στοιχεία Διάρκεια - Αρ. Παικτών και Χώρος της άσκησης.                                                                                      </t>
  </si>
  <si>
    <t>Κάθε φορά προσθέτουμε νέες ασκήσεις προς τα κάτω ( μέγεθος έως 250).</t>
  </si>
  <si>
    <t>Β1.</t>
  </si>
  <si>
    <t>Β2.</t>
  </si>
  <si>
    <t>ΣΧΕΔΙΑΣΗ ΑΣΚΗΣΗΣ</t>
  </si>
  <si>
    <t xml:space="preserve">Μπορούμε να σχεδιάζουμε πρόχειρα μια δική μας άσκηση με τα εργαλεία που δίνονται απλά πρέπει κάθε φορά </t>
  </si>
  <si>
    <t xml:space="preserve">Π.χ. αφού γράψουμε την ονομασία της άσκησης στην στήλη C τότε πάμε στην στήλη B και αφού αντιγράψουμε  </t>
  </si>
  <si>
    <t xml:space="preserve">Τέλος συμπληρώνουμε στις στήλες E, F και G τα στοιχεία Διάρκεια - Αρ. Παικτών και Χώρος της άσκησης.                                                                                                            </t>
  </si>
  <si>
    <t>Μην ξεχνάτε να πατάτε Αποθήκευση του φύλλου.</t>
  </si>
  <si>
    <t xml:space="preserve">να τα κάνουμε αντιγραφή και επικόλληση και όχι να τα μετακινούμε μέσα στο γήπεδο.                </t>
  </si>
  <si>
    <t xml:space="preserve">το γήπεδο ή χώρο που μας ενδιαφέρει τον κάνουμε επικόλληση στην στήλη D μέσα στο πλαίσιο της στήλης δίπλα </t>
  </si>
  <si>
    <t xml:space="preserve">στην ονομασία που δώσαμε. Αφού το πρασαρμόσουμε εκεί μπορούμε να εισάγουμε τα εργαλεία του κελιού Β1 </t>
  </si>
  <si>
    <t xml:space="preserve">σχεδιάζοντας την άσκηση που θέλουμε. </t>
  </si>
  <si>
    <t xml:space="preserve">Υπάρχουν και άλλα εργαλεία στο φύλλο Equipment (Εργαλεία) όπου μπορείτε να κάνετε αντιγραφή - επικόλληση. </t>
  </si>
  <si>
    <t>Γ.</t>
  </si>
  <si>
    <t>Εφόσον έχετε σχεδιάσει τις ασκήσεις σας έχετε πλέον δημιουργήσει μια βιβλιοθήκη ασκήσεων.</t>
  </si>
  <si>
    <t>Αυτό που μένει είναι να σχεδιάσουμε την προπονητική μας μονάδα.</t>
  </si>
  <si>
    <t xml:space="preserve">Πάμε λοιπόν στο ΠΡΩΤΟΚΟΛΛΟ ΠΡΟΠΟΝΗΣΗΣ και συμπληρώνουμε στην αεχή τα απαραίτητα στοιχεία της </t>
  </si>
  <si>
    <t>προπονητικής μας μονάδας.</t>
  </si>
  <si>
    <t xml:space="preserve">Το λογότυπο της ομάδας μας το βάζουμε με Εισαγωγή εικόνας και το προσαμόζουμε στο πλαίσιο γράφοντας </t>
  </si>
  <si>
    <t>από κάτω την ονομασία της.</t>
  </si>
  <si>
    <t>Τώρα πρέπει να επιλέξουμε τις ασκήσεις της ημέρας.</t>
  </si>
  <si>
    <t>Αυτό γίνεται ως εξής:</t>
  </si>
  <si>
    <t>Πατώντας στο κελί B9 ή στο τριγωνάκι της λίστας δίπλα επιλέγουμε την 1η άσκηση.</t>
  </si>
  <si>
    <t>Αυτόματα θα εμφανιστεί η άσκηση που είχαμε δημιουργήσει στην βιβλιοθήκη μας με όλα τα στοιχεία της.</t>
  </si>
  <si>
    <t>Μετά πάμε στο κελί G9 και επιλέγουμε την 2η άσκησή μας.</t>
  </si>
  <si>
    <t>Το ίδιο κάνουμε και για τις υπόλοιπες 4 ασκήσεις πατώντας τα κελιά B16, G16, B23, G23 αντίστοιχα.</t>
  </si>
  <si>
    <t>Στα κελιά B30 και B31 γράφουμε την Αποθεραπεία μας.</t>
  </si>
  <si>
    <t>Στα κελιά B33 έως B44 μπορούμε να γράψουμε Σημειώσεις, Περιγραφή ή Κατευθύνσεις για τις ασκήσεις μας.</t>
  </si>
  <si>
    <t>Με τα εικονίδια μετακινούμαστε στα διάφορα μενού επιλογών μας.</t>
  </si>
  <si>
    <t>*</t>
  </si>
  <si>
    <t>**</t>
  </si>
  <si>
    <t>ΕΚΤΥΠΩΣΗ ΠΡΩΤΟΚΟΛΟΥ</t>
  </si>
  <si>
    <t>Δ.</t>
  </si>
  <si>
    <t>Ε.</t>
  </si>
  <si>
    <t>ΑΠΟΘΗΚΕΥΣΗ ΠΡΩΤΟΚΟΛΟΥ</t>
  </si>
  <si>
    <r>
      <t xml:space="preserve">Για να εκτυπώσετε το πρωτόκολό σας πρέπει να είστε στο φύλλο του και επιλέξτε </t>
    </r>
    <r>
      <rPr>
        <b/>
        <sz val="11"/>
        <color theme="1"/>
        <rFont val="Calibri"/>
        <family val="2"/>
        <charset val="161"/>
        <scheme val="minor"/>
      </rPr>
      <t>ΑΡΧΕΙΟ - ΕΚΤΥΠΩΣΗ</t>
    </r>
  </si>
  <si>
    <t xml:space="preserve">Για να αποθηκεύσετε το πρωτόκολό σας πρέπει να είστε στο φύλλο του και επιλέξτε </t>
  </si>
  <si>
    <t xml:space="preserve">ΑΡΧΕΙΟ - ΑΠΟΘΗΚΕΥΣΗ  - ΕΠΙΛΟΓΗ ΘΕΣΗΣ ΑΠΟΘΗΚΕΥΣΗΣ - ΟΝΟΜΑΣΙΑ (π.χ. Π.Μ.1 ) - </t>
  </si>
  <si>
    <r>
      <t xml:space="preserve">και από κάτω </t>
    </r>
    <r>
      <rPr>
        <b/>
        <sz val="11"/>
        <color theme="1"/>
        <rFont val="Calibri"/>
        <family val="2"/>
        <charset val="161"/>
        <scheme val="minor"/>
      </rPr>
      <t>Αποθήκευση ως.. ΑΡΧΕΙΟ *.pdf.</t>
    </r>
  </si>
  <si>
    <t xml:space="preserve">Ταυτόχρονα με την εισαγωγή ασκήσεων στην διάρκεια της προπονητικής μας μονάδας </t>
  </si>
  <si>
    <t>εμφανίζετε και ο χρόνος της προπόνησης.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</si>
</sst>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[$-408]ddd\,\ d\ mmmm\ yyyy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color theme="0"/>
      <name val="Century Gothic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0000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charset val="161"/>
      <scheme val="minor"/>
    </font>
    <font>
      <b/>
      <sz val="14"/>
      <color rgb="FF0070C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0"/>
      <name val="Calibri"/>
      <family val="2"/>
      <charset val="161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charset val="161"/>
      <scheme val="minor"/>
    </font>
    <font>
      <b/>
      <sz val="18"/>
      <name val="Calibri"/>
      <family val="2"/>
      <scheme val="minor"/>
    </font>
    <font>
      <i/>
      <sz val="11"/>
      <color theme="1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7"/>
        <bgColor indexed="64"/>
      </patternFill>
    </fill>
    <fill>
      <patternFill patternType="solid">
        <fgColor theme="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</borders>
  <cellStyleXfs count="54">
    <xf numFmtId="0" fontId="0" fillId="0" borderId="0"/>
    <xf numFmtId="9" fontId="3" fillId="0" borderId="0" applyFont="0" applyFill="0" applyBorder="0" applyAlignment="0" applyProtection="0"/>
    <xf numFmtId="0" fontId="15" fillId="0" borderId="0"/>
    <xf numFmtId="0" fontId="14" fillId="0" borderId="0"/>
    <xf numFmtId="0" fontId="5" fillId="13" borderId="0" applyNumberFormat="0" applyBorder="0" applyAlignment="0" applyProtection="0"/>
    <xf numFmtId="0" fontId="5" fillId="5" borderId="23" applyBorder="0" applyAlignment="0">
      <alignment horizontal="center" wrapText="1"/>
    </xf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0" fontId="28" fillId="17" borderId="27" applyNumberFormat="0" applyAlignment="0" applyProtection="0"/>
    <xf numFmtId="0" fontId="29" fillId="18" borderId="28" applyNumberFormat="0" applyAlignment="0" applyProtection="0"/>
    <xf numFmtId="0" fontId="30" fillId="18" borderId="27" applyNumberFormat="0" applyAlignment="0" applyProtection="0"/>
    <xf numFmtId="0" fontId="31" fillId="0" borderId="29" applyNumberFormat="0" applyFill="0" applyAlignment="0" applyProtection="0"/>
    <xf numFmtId="0" fontId="16" fillId="19" borderId="30" applyNumberFormat="0" applyAlignment="0" applyProtection="0"/>
    <xf numFmtId="0" fontId="4" fillId="0" borderId="0" applyNumberFormat="0" applyFill="0" applyBorder="0" applyAlignment="0" applyProtection="0"/>
    <xf numFmtId="0" fontId="3" fillId="20" borderId="31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32" applyNumberFormat="0" applyFill="0" applyAlignment="0" applyProtection="0"/>
    <xf numFmtId="0" fontId="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5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0" borderId="0"/>
    <xf numFmtId="0" fontId="36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</cellStyleXfs>
  <cellXfs count="385">
    <xf numFmtId="0" fontId="0" fillId="0" borderId="0" xfId="0"/>
    <xf numFmtId="0" fontId="6" fillId="0" borderId="0" xfId="0" applyFont="1" applyAlignment="1">
      <alignment horizontal="center" vertical="center"/>
    </xf>
    <xf numFmtId="9" fontId="6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12" fillId="9" borderId="12" xfId="0" applyFont="1" applyFill="1" applyBorder="1" applyAlignment="1">
      <alignment horizontal="center" vertical="center"/>
    </xf>
    <xf numFmtId="0" fontId="6" fillId="9" borderId="17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9" fontId="6" fillId="2" borderId="0" xfId="0" applyNumberFormat="1" applyFont="1" applyFill="1" applyBorder="1" applyAlignment="1">
      <alignment horizontal="center" vertical="center"/>
    </xf>
    <xf numFmtId="1" fontId="6" fillId="2" borderId="14" xfId="0" applyNumberFormat="1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/>
    </xf>
    <xf numFmtId="9" fontId="6" fillId="2" borderId="6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9" fontId="6" fillId="2" borderId="10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9" fontId="6" fillId="2" borderId="12" xfId="1" applyFont="1" applyFill="1" applyBorder="1" applyAlignment="1">
      <alignment horizontal="center" vertical="center"/>
    </xf>
    <xf numFmtId="9" fontId="12" fillId="8" borderId="5" xfId="0" applyNumberFormat="1" applyFont="1" applyFill="1" applyBorder="1" applyAlignment="1">
      <alignment horizontal="center" vertical="center" wrapText="1"/>
    </xf>
    <xf numFmtId="9" fontId="12" fillId="7" borderId="5" xfId="0" applyNumberFormat="1" applyFont="1" applyFill="1" applyBorder="1" applyAlignment="1">
      <alignment horizontal="center" vertical="center" wrapText="1"/>
    </xf>
    <xf numFmtId="9" fontId="12" fillId="4" borderId="4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9" borderId="4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4" fillId="0" borderId="0" xfId="3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1" fontId="0" fillId="0" borderId="0" xfId="0" applyNumberFormat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6" fillId="2" borderId="2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46" borderId="10" xfId="0" applyFill="1" applyBorder="1"/>
    <xf numFmtId="0" fontId="0" fillId="46" borderId="9" xfId="0" applyFill="1" applyBorder="1"/>
    <xf numFmtId="0" fontId="0" fillId="46" borderId="6" xfId="0" applyFill="1" applyBorder="1"/>
    <xf numFmtId="0" fontId="0" fillId="46" borderId="14" xfId="0" applyFill="1" applyBorder="1"/>
    <xf numFmtId="0" fontId="0" fillId="2" borderId="5" xfId="0" applyFill="1" applyBorder="1"/>
    <xf numFmtId="0" fontId="0" fillId="2" borderId="12" xfId="0" applyFill="1" applyBorder="1"/>
    <xf numFmtId="0" fontId="0" fillId="2" borderId="0" xfId="0" applyFill="1"/>
    <xf numFmtId="0" fontId="0" fillId="2" borderId="10" xfId="0" applyFill="1" applyBorder="1"/>
    <xf numFmtId="0" fontId="0" fillId="2" borderId="0" xfId="0" applyFill="1" applyBorder="1"/>
    <xf numFmtId="0" fontId="0" fillId="2" borderId="9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7" xfId="0" applyFill="1" applyBorder="1"/>
    <xf numFmtId="0" fontId="0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49" fontId="0" fillId="2" borderId="2" xfId="0" applyNumberFormat="1" applyFont="1" applyFill="1" applyBorder="1" applyAlignment="1">
      <alignment horizontal="center" vertical="center"/>
    </xf>
    <xf numFmtId="0" fontId="40" fillId="45" borderId="11" xfId="0" applyFont="1" applyFill="1" applyBorder="1" applyAlignment="1">
      <alignment horizontal="center" vertical="center"/>
    </xf>
    <xf numFmtId="0" fontId="50" fillId="44" borderId="2" xfId="0" applyFont="1" applyFill="1" applyBorder="1" applyAlignment="1">
      <alignment horizontal="center" vertical="center"/>
    </xf>
    <xf numFmtId="0" fontId="40" fillId="45" borderId="1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4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/>
    </xf>
    <xf numFmtId="0" fontId="0" fillId="48" borderId="0" xfId="0" applyFill="1" applyBorder="1"/>
    <xf numFmtId="0" fontId="0" fillId="48" borderId="34" xfId="0" applyFill="1" applyBorder="1"/>
    <xf numFmtId="0" fontId="0" fillId="48" borderId="37" xfId="0" applyFill="1" applyBorder="1"/>
    <xf numFmtId="0" fontId="0" fillId="48" borderId="38" xfId="0" applyFill="1" applyBorder="1"/>
    <xf numFmtId="0" fontId="0" fillId="48" borderId="12" xfId="0" applyFill="1" applyBorder="1"/>
    <xf numFmtId="0" fontId="0" fillId="48" borderId="7" xfId="0" applyFill="1" applyBorder="1"/>
    <xf numFmtId="0" fontId="0" fillId="48" borderId="5" xfId="0" applyFill="1" applyBorder="1"/>
    <xf numFmtId="0" fontId="0" fillId="48" borderId="10" xfId="0" applyFill="1" applyBorder="1"/>
    <xf numFmtId="0" fontId="0" fillId="48" borderId="9" xfId="0" applyFill="1" applyBorder="1"/>
    <xf numFmtId="0" fontId="0" fillId="48" borderId="6" xfId="0" applyFill="1" applyBorder="1"/>
    <xf numFmtId="0" fontId="0" fillId="48" borderId="8" xfId="0" applyFill="1" applyBorder="1"/>
    <xf numFmtId="0" fontId="0" fillId="48" borderId="14" xfId="0" applyFill="1" applyBorder="1"/>
    <xf numFmtId="0" fontId="0" fillId="50" borderId="42" xfId="0" applyFill="1" applyBorder="1"/>
    <xf numFmtId="0" fontId="0" fillId="46" borderId="35" xfId="0" applyFill="1" applyBorder="1"/>
    <xf numFmtId="0" fontId="0" fillId="50" borderId="41" xfId="0" applyFill="1" applyBorder="1"/>
    <xf numFmtId="0" fontId="0" fillId="50" borderId="35" xfId="0" applyFill="1" applyBorder="1"/>
    <xf numFmtId="0" fontId="0" fillId="46" borderId="42" xfId="0" applyFill="1" applyBorder="1"/>
    <xf numFmtId="0" fontId="0" fillId="46" borderId="43" xfId="0" applyFill="1" applyBorder="1"/>
    <xf numFmtId="0" fontId="0" fillId="46" borderId="34" xfId="0" applyFill="1" applyBorder="1"/>
    <xf numFmtId="0" fontId="0" fillId="46" borderId="38" xfId="0" applyFill="1" applyBorder="1"/>
    <xf numFmtId="0" fontId="0" fillId="46" borderId="36" xfId="0" applyFill="1" applyBorder="1"/>
    <xf numFmtId="0" fontId="0" fillId="46" borderId="37" xfId="0" applyFill="1" applyBorder="1"/>
    <xf numFmtId="0" fontId="0" fillId="45" borderId="35" xfId="0" applyFill="1" applyBorder="1"/>
    <xf numFmtId="0" fontId="0" fillId="45" borderId="36" xfId="0" applyFill="1" applyBorder="1"/>
    <xf numFmtId="0" fontId="40" fillId="0" borderId="13" xfId="0" applyFont="1" applyBorder="1" applyAlignment="1">
      <alignment horizontal="center"/>
    </xf>
    <xf numFmtId="0" fontId="40" fillId="0" borderId="11" xfId="0" applyFont="1" applyBorder="1" applyAlignment="1">
      <alignment horizontal="center"/>
    </xf>
    <xf numFmtId="0" fontId="44" fillId="45" borderId="0" xfId="0" applyFont="1" applyFill="1" applyBorder="1" applyAlignment="1">
      <alignment horizontal="center" vertical="center"/>
    </xf>
    <xf numFmtId="0" fontId="44" fillId="45" borderId="0" xfId="0" applyFont="1" applyFill="1" applyBorder="1" applyAlignment="1">
      <alignment vertical="center"/>
    </xf>
    <xf numFmtId="0" fontId="37" fillId="45" borderId="8" xfId="0" applyFont="1" applyFill="1" applyBorder="1" applyAlignment="1">
      <alignment horizontal="center" vertical="center"/>
    </xf>
    <xf numFmtId="0" fontId="50" fillId="44" borderId="11" xfId="0" applyFont="1" applyFill="1" applyBorder="1" applyAlignment="1">
      <alignment horizontal="center" vertical="center"/>
    </xf>
    <xf numFmtId="0" fontId="40" fillId="0" borderId="4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7" fillId="45" borderId="9" xfId="0" applyFont="1" applyFill="1" applyBorder="1" applyAlignment="1">
      <alignment horizontal="center" vertical="center"/>
    </xf>
    <xf numFmtId="0" fontId="37" fillId="45" borderId="9" xfId="0" applyFont="1" applyFill="1" applyBorder="1" applyAlignment="1">
      <alignment vertical="center"/>
    </xf>
    <xf numFmtId="0" fontId="37" fillId="45" borderId="7" xfId="0" applyFont="1" applyFill="1" applyBorder="1" applyAlignment="1">
      <alignment horizontal="center" vertical="center"/>
    </xf>
    <xf numFmtId="0" fontId="53" fillId="2" borderId="4" xfId="0" applyFont="1" applyFill="1" applyBorder="1" applyAlignment="1" applyProtection="1">
      <alignment horizontal="center" vertical="center"/>
      <protection locked="0"/>
    </xf>
    <xf numFmtId="0" fontId="44" fillId="2" borderId="39" xfId="0" applyFont="1" applyFill="1" applyBorder="1" applyAlignment="1">
      <alignment horizontal="center" vertical="center"/>
    </xf>
    <xf numFmtId="0" fontId="44" fillId="2" borderId="40" xfId="0" applyFont="1" applyFill="1" applyBorder="1" applyAlignment="1">
      <alignment horizontal="center" vertical="center"/>
    </xf>
    <xf numFmtId="0" fontId="46" fillId="2" borderId="40" xfId="0" applyFont="1" applyFill="1" applyBorder="1" applyAlignment="1" applyProtection="1">
      <alignment horizontal="center" vertical="center"/>
      <protection locked="0"/>
    </xf>
    <xf numFmtId="0" fontId="46" fillId="2" borderId="39" xfId="0" applyFont="1" applyFill="1" applyBorder="1" applyAlignment="1" applyProtection="1">
      <alignment horizontal="left" vertical="center"/>
      <protection locked="0"/>
    </xf>
    <xf numFmtId="0" fontId="37" fillId="45" borderId="6" xfId="0" applyFont="1" applyFill="1" applyBorder="1" applyAlignment="1">
      <alignment horizontal="center" vertical="center"/>
    </xf>
    <xf numFmtId="0" fontId="43" fillId="2" borderId="8" xfId="0" applyFont="1" applyFill="1" applyBorder="1" applyAlignment="1" applyProtection="1">
      <alignment horizontal="center" vertical="center"/>
      <protection locked="0"/>
    </xf>
    <xf numFmtId="0" fontId="37" fillId="45" borderId="14" xfId="0" applyFont="1" applyFill="1" applyBorder="1" applyAlignment="1">
      <alignment vertical="center"/>
    </xf>
    <xf numFmtId="0" fontId="37" fillId="45" borderId="5" xfId="0" applyFont="1" applyFill="1" applyBorder="1" applyAlignment="1">
      <alignment horizontal="center" vertical="center"/>
    </xf>
    <xf numFmtId="0" fontId="44" fillId="45" borderId="9" xfId="0" applyFont="1" applyFill="1" applyBorder="1" applyAlignment="1">
      <alignment horizontal="center" vertical="center"/>
    </xf>
    <xf numFmtId="0" fontId="43" fillId="2" borderId="45" xfId="0" applyFont="1" applyFill="1" applyBorder="1" applyAlignment="1" applyProtection="1">
      <alignment horizontal="center" vertical="center"/>
      <protection locked="0"/>
    </xf>
    <xf numFmtId="0" fontId="43" fillId="45" borderId="47" xfId="0" applyFont="1" applyFill="1" applyBorder="1" applyAlignment="1">
      <alignment horizontal="left" vertical="center"/>
    </xf>
    <xf numFmtId="0" fontId="43" fillId="45" borderId="48" xfId="0" applyFont="1" applyFill="1" applyBorder="1" applyAlignment="1">
      <alignment horizontal="left" vertical="center"/>
    </xf>
    <xf numFmtId="0" fontId="43" fillId="45" borderId="49" xfId="0" applyFont="1" applyFill="1" applyBorder="1" applyAlignment="1">
      <alignment horizontal="left" vertical="center"/>
    </xf>
    <xf numFmtId="0" fontId="43" fillId="45" borderId="50" xfId="0" applyFont="1" applyFill="1" applyBorder="1" applyAlignment="1">
      <alignment horizontal="left" vertical="center"/>
    </xf>
    <xf numFmtId="0" fontId="39" fillId="2" borderId="0" xfId="0" applyFont="1" applyFill="1" applyBorder="1" applyAlignment="1">
      <alignment horizontal="left" vertical="center"/>
    </xf>
    <xf numFmtId="0" fontId="39" fillId="2" borderId="0" xfId="0" applyFont="1" applyFill="1" applyBorder="1"/>
    <xf numFmtId="0" fontId="0" fillId="45" borderId="12" xfId="0" applyFill="1" applyBorder="1"/>
    <xf numFmtId="0" fontId="0" fillId="45" borderId="7" xfId="0" applyFill="1" applyBorder="1"/>
    <xf numFmtId="0" fontId="0" fillId="45" borderId="5" xfId="0" applyFill="1" applyBorder="1"/>
    <xf numFmtId="0" fontId="0" fillId="45" borderId="10" xfId="0" applyFill="1" applyBorder="1"/>
    <xf numFmtId="0" fontId="0" fillId="45" borderId="0" xfId="0" applyFill="1" applyBorder="1"/>
    <xf numFmtId="0" fontId="0" fillId="45" borderId="9" xfId="0" applyFill="1" applyBorder="1"/>
    <xf numFmtId="0" fontId="0" fillId="45" borderId="6" xfId="0" applyFill="1" applyBorder="1"/>
    <xf numFmtId="0" fontId="0" fillId="45" borderId="8" xfId="0" applyFill="1" applyBorder="1"/>
    <xf numFmtId="0" fontId="0" fillId="45" borderId="14" xfId="0" applyFill="1" applyBorder="1"/>
    <xf numFmtId="0" fontId="39" fillId="46" borderId="2" xfId="0" applyFont="1" applyFill="1" applyBorder="1" applyAlignment="1">
      <alignment horizontal="center"/>
    </xf>
    <xf numFmtId="0" fontId="0" fillId="45" borderId="13" xfId="0" applyFill="1" applyBorder="1"/>
    <xf numFmtId="0" fontId="0" fillId="45" borderId="11" xfId="0" applyFill="1" applyBorder="1"/>
    <xf numFmtId="0" fontId="0" fillId="45" borderId="15" xfId="0" applyFill="1" applyBorder="1"/>
    <xf numFmtId="0" fontId="2" fillId="2" borderId="10" xfId="0" applyFont="1" applyFill="1" applyBorder="1"/>
    <xf numFmtId="0" fontId="39" fillId="2" borderId="6" xfId="0" applyFont="1" applyFill="1" applyBorder="1"/>
    <xf numFmtId="0" fontId="0" fillId="46" borderId="0" xfId="0" applyFill="1"/>
    <xf numFmtId="0" fontId="5" fillId="45" borderId="0" xfId="0" applyFont="1" applyFill="1" applyAlignment="1">
      <alignment horizontal="center"/>
    </xf>
    <xf numFmtId="0" fontId="0" fillId="0" borderId="0" xfId="0" applyBorder="1" applyAlignment="1">
      <alignment horizontal="left"/>
    </xf>
    <xf numFmtId="0" fontId="39" fillId="0" borderId="2" xfId="0" applyFont="1" applyBorder="1" applyAlignment="1">
      <alignment horizontal="center" vertical="center"/>
    </xf>
    <xf numFmtId="0" fontId="0" fillId="2" borderId="6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6" fillId="2" borderId="2" xfId="0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46" fillId="2" borderId="40" xfId="0" applyNumberFormat="1" applyFont="1" applyFill="1" applyBorder="1" applyAlignment="1" applyProtection="1">
      <alignment horizontal="left" vertical="center"/>
    </xf>
    <xf numFmtId="0" fontId="41" fillId="45" borderId="41" xfId="0" applyFont="1" applyFill="1" applyBorder="1" applyAlignment="1">
      <alignment horizontal="center" vertical="center"/>
    </xf>
    <xf numFmtId="0" fontId="41" fillId="45" borderId="42" xfId="0" applyFont="1" applyFill="1" applyBorder="1" applyAlignment="1">
      <alignment horizontal="center" vertical="center"/>
    </xf>
    <xf numFmtId="0" fontId="41" fillId="45" borderId="43" xfId="0" applyFont="1" applyFill="1" applyBorder="1" applyAlignment="1">
      <alignment horizontal="center" vertical="center"/>
    </xf>
    <xf numFmtId="0" fontId="41" fillId="45" borderId="36" xfId="0" applyFont="1" applyFill="1" applyBorder="1" applyAlignment="1">
      <alignment horizontal="center" vertical="center"/>
    </xf>
    <xf numFmtId="0" fontId="41" fillId="45" borderId="37" xfId="0" applyFont="1" applyFill="1" applyBorder="1" applyAlignment="1">
      <alignment horizontal="center" vertical="center"/>
    </xf>
    <xf numFmtId="0" fontId="41" fillId="45" borderId="38" xfId="0" applyFont="1" applyFill="1" applyBorder="1" applyAlignment="1">
      <alignment horizontal="center" vertical="center"/>
    </xf>
    <xf numFmtId="0" fontId="54" fillId="48" borderId="33" xfId="0" applyFont="1" applyFill="1" applyBorder="1" applyAlignment="1">
      <alignment horizontal="right"/>
    </xf>
    <xf numFmtId="0" fontId="12" fillId="9" borderId="10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1" fontId="6" fillId="2" borderId="9" xfId="0" applyNumberFormat="1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1" fontId="6" fillId="2" borderId="14" xfId="0" applyNumberFormat="1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20" fillId="12" borderId="12" xfId="0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19" fillId="12" borderId="10" xfId="0" applyFont="1" applyFill="1" applyBorder="1" applyAlignment="1">
      <alignment horizontal="center" vertical="center" wrapText="1"/>
    </xf>
    <xf numFmtId="0" fontId="19" fillId="12" borderId="9" xfId="0" applyFont="1" applyFill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 wrapText="1"/>
    </xf>
    <xf numFmtId="0" fontId="19" fillId="9" borderId="5" xfId="0" applyFont="1" applyFill="1" applyBorder="1" applyAlignment="1">
      <alignment horizontal="center" vertical="center" wrapText="1"/>
    </xf>
    <xf numFmtId="0" fontId="19" fillId="9" borderId="6" xfId="0" applyFont="1" applyFill="1" applyBorder="1" applyAlignment="1">
      <alignment horizontal="center" vertical="center" wrapText="1"/>
    </xf>
    <xf numFmtId="0" fontId="19" fillId="9" borderId="14" xfId="0" applyFont="1" applyFill="1" applyBorder="1" applyAlignment="1">
      <alignment horizontal="center" vertical="center" wrapText="1"/>
    </xf>
    <xf numFmtId="1" fontId="6" fillId="2" borderId="12" xfId="0" applyNumberFormat="1" applyFont="1" applyFill="1" applyBorder="1" applyAlignment="1">
      <alignment horizontal="center" vertical="center"/>
    </xf>
    <xf numFmtId="1" fontId="6" fillId="2" borderId="7" xfId="0" applyNumberFormat="1" applyFont="1" applyFill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0" fontId="20" fillId="9" borderId="12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14" fontId="19" fillId="9" borderId="6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19" fillId="12" borderId="12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16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0" borderId="9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9" fillId="9" borderId="10" xfId="0" applyFont="1" applyFill="1" applyBorder="1" applyAlignment="1">
      <alignment horizontal="center" vertical="center" wrapText="1"/>
    </xf>
    <xf numFmtId="0" fontId="19" fillId="9" borderId="9" xfId="0" applyFont="1" applyFill="1" applyBorder="1" applyAlignment="1">
      <alignment horizontal="center" vertical="center" wrapText="1"/>
    </xf>
    <xf numFmtId="9" fontId="13" fillId="0" borderId="9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2" fillId="9" borderId="3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9" fontId="12" fillId="7" borderId="12" xfId="0" applyNumberFormat="1" applyFont="1" applyFill="1" applyBorder="1" applyAlignment="1">
      <alignment horizontal="center" vertical="center" wrapText="1"/>
    </xf>
    <xf numFmtId="9" fontId="12" fillId="7" borderId="5" xfId="0" applyNumberFormat="1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9" borderId="1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45" borderId="0" xfId="0" applyFill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left"/>
      <protection locked="0"/>
    </xf>
    <xf numFmtId="0" fontId="14" fillId="0" borderId="8" xfId="0" applyFont="1" applyBorder="1" applyAlignment="1" applyProtection="1">
      <alignment horizontal="left"/>
      <protection locked="0"/>
    </xf>
    <xf numFmtId="0" fontId="14" fillId="0" borderId="14" xfId="0" applyFont="1" applyBorder="1" applyAlignment="1" applyProtection="1">
      <alignment horizontal="left"/>
      <protection locked="0"/>
    </xf>
    <xf numFmtId="0" fontId="14" fillId="0" borderId="44" xfId="0" applyFont="1" applyBorder="1" applyAlignment="1" applyProtection="1">
      <alignment horizontal="left"/>
      <protection locked="0"/>
    </xf>
    <xf numFmtId="0" fontId="14" fillId="0" borderId="45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0" fontId="52" fillId="44" borderId="13" xfId="0" applyFont="1" applyFill="1" applyBorder="1" applyAlignment="1">
      <alignment horizontal="center" vertical="center"/>
    </xf>
    <xf numFmtId="0" fontId="52" fillId="44" borderId="15" xfId="0" applyFont="1" applyFill="1" applyBorder="1" applyAlignment="1">
      <alignment horizontal="center" vertical="center"/>
    </xf>
    <xf numFmtId="0" fontId="42" fillId="45" borderId="3" xfId="0" applyFont="1" applyFill="1" applyBorder="1" applyAlignment="1">
      <alignment horizontal="center" vertical="center"/>
    </xf>
    <xf numFmtId="0" fontId="42" fillId="45" borderId="4" xfId="0" applyFont="1" applyFill="1" applyBorder="1" applyAlignment="1">
      <alignment horizontal="center" vertical="center"/>
    </xf>
    <xf numFmtId="0" fontId="42" fillId="45" borderId="1" xfId="0" applyFont="1" applyFill="1" applyBorder="1" applyAlignment="1">
      <alignment horizontal="center" vertical="center"/>
    </xf>
    <xf numFmtId="0" fontId="53" fillId="45" borderId="3" xfId="0" applyFont="1" applyFill="1" applyBorder="1" applyAlignment="1">
      <alignment horizontal="center" vertical="center"/>
    </xf>
    <xf numFmtId="0" fontId="53" fillId="45" borderId="1" xfId="0" applyFont="1" applyFill="1" applyBorder="1" applyAlignment="1">
      <alignment horizontal="center" vertical="center"/>
    </xf>
    <xf numFmtId="0" fontId="53" fillId="45" borderId="3" xfId="0" applyFont="1" applyFill="1" applyBorder="1" applyAlignment="1" applyProtection="1">
      <alignment horizontal="center" vertical="center"/>
      <protection locked="0"/>
    </xf>
    <xf numFmtId="0" fontId="53" fillId="45" borderId="4" xfId="0" applyFont="1" applyFill="1" applyBorder="1" applyAlignment="1" applyProtection="1">
      <alignment horizontal="center" vertical="center"/>
      <protection locked="0"/>
    </xf>
    <xf numFmtId="0" fontId="53" fillId="45" borderId="1" xfId="0" applyFont="1" applyFill="1" applyBorder="1" applyAlignment="1" applyProtection="1">
      <alignment horizontal="center" vertical="center"/>
      <protection locked="0"/>
    </xf>
    <xf numFmtId="165" fontId="46" fillId="2" borderId="45" xfId="0" applyNumberFormat="1" applyFont="1" applyFill="1" applyBorder="1" applyAlignment="1" applyProtection="1">
      <alignment horizontal="left" vertical="center"/>
      <protection locked="0"/>
    </xf>
    <xf numFmtId="165" fontId="46" fillId="2" borderId="46" xfId="0" applyNumberFormat="1" applyFont="1" applyFill="1" applyBorder="1" applyAlignment="1" applyProtection="1">
      <alignment horizontal="left" vertical="center"/>
      <protection locked="0"/>
    </xf>
    <xf numFmtId="0" fontId="43" fillId="2" borderId="39" xfId="0" applyFont="1" applyFill="1" applyBorder="1" applyAlignment="1" applyProtection="1">
      <alignment horizontal="left" vertical="center"/>
      <protection locked="0"/>
    </xf>
    <xf numFmtId="0" fontId="49" fillId="2" borderId="45" xfId="0" applyFont="1" applyFill="1" applyBorder="1" applyAlignment="1" applyProtection="1">
      <alignment horizontal="left" vertical="center"/>
      <protection locked="0"/>
    </xf>
    <xf numFmtId="0" fontId="42" fillId="8" borderId="3" xfId="0" applyFont="1" applyFill="1" applyBorder="1" applyAlignment="1">
      <alignment horizontal="center" vertical="center"/>
    </xf>
    <xf numFmtId="0" fontId="42" fillId="8" borderId="4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/>
    </xf>
    <xf numFmtId="0" fontId="34" fillId="2" borderId="0" xfId="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7" fillId="2" borderId="13" xfId="0" applyFont="1" applyFill="1" applyBorder="1" applyAlignment="1" applyProtection="1">
      <alignment horizontal="center" vertical="center"/>
    </xf>
    <xf numFmtId="0" fontId="37" fillId="2" borderId="11" xfId="0" applyFont="1" applyFill="1" applyBorder="1" applyAlignment="1" applyProtection="1">
      <alignment horizontal="center" vertical="center"/>
    </xf>
    <xf numFmtId="0" fontId="37" fillId="2" borderId="15" xfId="0" applyFont="1" applyFill="1" applyBorder="1" applyAlignment="1" applyProtection="1">
      <alignment horizontal="center" vertical="center"/>
    </xf>
    <xf numFmtId="9" fontId="48" fillId="2" borderId="40" xfId="1" applyFont="1" applyFill="1" applyBorder="1" applyAlignment="1" applyProtection="1">
      <alignment horizontal="left" vertical="center"/>
      <protection locked="0"/>
    </xf>
    <xf numFmtId="0" fontId="47" fillId="2" borderId="39" xfId="0" applyFont="1" applyFill="1" applyBorder="1" applyAlignment="1" applyProtection="1">
      <alignment horizontal="left" vertical="center"/>
      <protection locked="0"/>
    </xf>
    <xf numFmtId="0" fontId="51" fillId="0" borderId="39" xfId="0" applyFont="1" applyBorder="1" applyAlignment="1" applyProtection="1">
      <alignment horizontal="left"/>
      <protection locked="0"/>
    </xf>
    <xf numFmtId="0" fontId="51" fillId="0" borderId="40" xfId="0" applyFont="1" applyBorder="1" applyAlignment="1" applyProtection="1">
      <alignment horizontal="left"/>
      <protection locked="0"/>
    </xf>
    <xf numFmtId="0" fontId="39" fillId="46" borderId="3" xfId="0" applyFont="1" applyFill="1" applyBorder="1" applyAlignment="1">
      <alignment horizontal="center"/>
    </xf>
    <xf numFmtId="0" fontId="39" fillId="46" borderId="4" xfId="0" applyFont="1" applyFill="1" applyBorder="1" applyAlignment="1">
      <alignment horizontal="center"/>
    </xf>
    <xf numFmtId="0" fontId="39" fillId="46" borderId="1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39" fillId="46" borderId="12" xfId="0" applyFont="1" applyFill="1" applyBorder="1" applyAlignment="1">
      <alignment horizontal="center" vertical="center"/>
    </xf>
    <xf numFmtId="0" fontId="39" fillId="46" borderId="7" xfId="0" applyFont="1" applyFill="1" applyBorder="1" applyAlignment="1">
      <alignment horizontal="center" vertical="center"/>
    </xf>
    <xf numFmtId="0" fontId="39" fillId="46" borderId="5" xfId="0" applyFont="1" applyFill="1" applyBorder="1" applyAlignment="1">
      <alignment horizontal="center" vertical="center"/>
    </xf>
    <xf numFmtId="0" fontId="39" fillId="46" borderId="10" xfId="0" applyFont="1" applyFill="1" applyBorder="1" applyAlignment="1">
      <alignment horizontal="center" vertical="center"/>
    </xf>
    <xf numFmtId="0" fontId="39" fillId="46" borderId="0" xfId="0" applyFont="1" applyFill="1" applyBorder="1" applyAlignment="1">
      <alignment horizontal="center" vertical="center"/>
    </xf>
    <xf numFmtId="0" fontId="39" fillId="46" borderId="9" xfId="0" applyFont="1" applyFill="1" applyBorder="1" applyAlignment="1">
      <alignment horizontal="center" vertical="center"/>
    </xf>
    <xf numFmtId="0" fontId="39" fillId="46" borderId="6" xfId="0" applyFont="1" applyFill="1" applyBorder="1" applyAlignment="1">
      <alignment horizontal="center" vertical="center"/>
    </xf>
    <xf numFmtId="0" fontId="39" fillId="46" borderId="8" xfId="0" applyFont="1" applyFill="1" applyBorder="1" applyAlignment="1">
      <alignment horizontal="center" vertical="center"/>
    </xf>
    <xf numFmtId="0" fontId="39" fillId="46" borderId="14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39" fillId="46" borderId="12" xfId="0" applyFont="1" applyFill="1" applyBorder="1" applyAlignment="1">
      <alignment horizontal="center" vertical="center" wrapText="1"/>
    </xf>
    <xf numFmtId="0" fontId="39" fillId="46" borderId="5" xfId="0" applyFont="1" applyFill="1" applyBorder="1" applyAlignment="1">
      <alignment horizontal="center" vertical="center" wrapText="1"/>
    </xf>
    <xf numFmtId="0" fontId="39" fillId="46" borderId="10" xfId="0" applyFont="1" applyFill="1" applyBorder="1" applyAlignment="1">
      <alignment horizontal="center" vertical="center" wrapText="1"/>
    </xf>
    <xf numFmtId="0" fontId="39" fillId="46" borderId="9" xfId="0" applyFont="1" applyFill="1" applyBorder="1" applyAlignment="1">
      <alignment horizontal="center" vertical="center" wrapText="1"/>
    </xf>
    <xf numFmtId="0" fontId="39" fillId="46" borderId="6" xfId="0" applyFont="1" applyFill="1" applyBorder="1" applyAlignment="1">
      <alignment horizontal="center" vertical="center" wrapText="1"/>
    </xf>
    <xf numFmtId="0" fontId="39" fillId="46" borderId="14" xfId="0" applyFont="1" applyFill="1" applyBorder="1" applyAlignment="1">
      <alignment horizontal="center" vertical="center" wrapText="1"/>
    </xf>
    <xf numFmtId="0" fontId="41" fillId="48" borderId="3" xfId="0" applyFont="1" applyFill="1" applyBorder="1" applyAlignment="1">
      <alignment horizontal="center" vertical="center"/>
    </xf>
    <xf numFmtId="0" fontId="41" fillId="48" borderId="4" xfId="0" applyFont="1" applyFill="1" applyBorder="1" applyAlignment="1">
      <alignment horizontal="center" vertical="center"/>
    </xf>
    <xf numFmtId="0" fontId="41" fillId="48" borderId="1" xfId="0" applyFont="1" applyFill="1" applyBorder="1" applyAlignment="1">
      <alignment horizontal="center" vertical="center"/>
    </xf>
    <xf numFmtId="0" fontId="0" fillId="47" borderId="3" xfId="0" applyFill="1" applyBorder="1" applyAlignment="1">
      <alignment horizontal="center"/>
    </xf>
    <xf numFmtId="0" fontId="0" fillId="47" borderId="4" xfId="0" applyFill="1" applyBorder="1" applyAlignment="1">
      <alignment horizontal="center"/>
    </xf>
    <xf numFmtId="0" fontId="0" fillId="47" borderId="1" xfId="0" applyFill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51" borderId="3" xfId="0" applyFont="1" applyFill="1" applyBorder="1" applyAlignment="1">
      <alignment horizontal="center"/>
    </xf>
    <xf numFmtId="0" fontId="39" fillId="51" borderId="4" xfId="0" applyFont="1" applyFill="1" applyBorder="1" applyAlignment="1">
      <alignment horizontal="center"/>
    </xf>
    <xf numFmtId="0" fontId="39" fillId="51" borderId="1" xfId="0" applyFont="1" applyFill="1" applyBorder="1" applyAlignment="1">
      <alignment horizontal="center"/>
    </xf>
    <xf numFmtId="0" fontId="0" fillId="2" borderId="12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0" fillId="45" borderId="4" xfId="0" applyFill="1" applyBorder="1" applyAlignment="1">
      <alignment horizontal="center"/>
    </xf>
    <xf numFmtId="0" fontId="39" fillId="0" borderId="13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49" borderId="3" xfId="0" applyFont="1" applyFill="1" applyBorder="1" applyAlignment="1">
      <alignment horizontal="center"/>
    </xf>
    <xf numFmtId="0" fontId="39" fillId="49" borderId="4" xfId="0" applyFont="1" applyFill="1" applyBorder="1" applyAlignment="1">
      <alignment horizontal="center"/>
    </xf>
    <xf numFmtId="0" fontId="39" fillId="49" borderId="1" xfId="0" applyFont="1" applyFill="1" applyBorder="1" applyAlignment="1">
      <alignment horizontal="center"/>
    </xf>
    <xf numFmtId="0" fontId="39" fillId="0" borderId="12" xfId="0" applyFont="1" applyBorder="1" applyAlignment="1">
      <alignment horizontal="left"/>
    </xf>
    <xf numFmtId="0" fontId="39" fillId="0" borderId="7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39" fillId="52" borderId="3" xfId="0" applyFont="1" applyFill="1" applyBorder="1" applyAlignment="1">
      <alignment horizontal="center"/>
    </xf>
    <xf numFmtId="0" fontId="39" fillId="52" borderId="4" xfId="0" applyFont="1" applyFill="1" applyBorder="1" applyAlignment="1">
      <alignment horizontal="center"/>
    </xf>
    <xf numFmtId="0" fontId="39" fillId="52" borderId="1" xfId="0" applyFont="1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55" fillId="3" borderId="4" xfId="0" applyFont="1" applyFill="1" applyBorder="1" applyAlignment="1">
      <alignment horizontal="center"/>
    </xf>
    <xf numFmtId="0" fontId="55" fillId="3" borderId="1" xfId="0" applyFont="1" applyFill="1" applyBorder="1" applyAlignment="1">
      <alignment horizontal="center"/>
    </xf>
    <xf numFmtId="0" fontId="0" fillId="45" borderId="0" xfId="0" applyFill="1" applyAlignment="1">
      <alignment horizontal="center"/>
    </xf>
    <xf numFmtId="0" fontId="55" fillId="4" borderId="3" xfId="0" applyFont="1" applyFill="1" applyBorder="1" applyAlignment="1">
      <alignment horizontal="center"/>
    </xf>
    <xf numFmtId="0" fontId="55" fillId="4" borderId="4" xfId="0" applyFont="1" applyFill="1" applyBorder="1" applyAlignment="1">
      <alignment horizontal="center"/>
    </xf>
    <xf numFmtId="0" fontId="55" fillId="4" borderId="1" xfId="0" applyFont="1" applyFill="1" applyBorder="1" applyAlignment="1">
      <alignment horizontal="center"/>
    </xf>
    <xf numFmtId="0" fontId="39" fillId="0" borderId="10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</cellXfs>
  <cellStyles count="54">
    <cellStyle name="20% - Έμφαση1" xfId="24" builtinId="30" customBuiltin="1"/>
    <cellStyle name="20% - Έμφαση2" xfId="28" builtinId="34" customBuiltin="1"/>
    <cellStyle name="20% - Έμφαση3" xfId="31" builtinId="38" customBuiltin="1"/>
    <cellStyle name="20% - Έμφαση4" xfId="35" builtinId="42" customBuiltin="1"/>
    <cellStyle name="20% - Έμφαση5" xfId="39" builtinId="46" customBuiltin="1"/>
    <cellStyle name="20% - Έμφαση6" xfId="43" builtinId="50" customBuiltin="1"/>
    <cellStyle name="40% - Έμφαση1" xfId="25" builtinId="31" customBuiltin="1"/>
    <cellStyle name="40% - Έμφαση2" xfId="29" builtinId="35" customBuiltin="1"/>
    <cellStyle name="40% - Έμφαση3" xfId="32" builtinId="39" customBuiltin="1"/>
    <cellStyle name="40% - Έμφαση4" xfId="36" builtinId="43" customBuiltin="1"/>
    <cellStyle name="40% - Έμφαση5" xfId="40" builtinId="47" customBuiltin="1"/>
    <cellStyle name="40% - Έμφαση6" xfId="44" builtinId="51" customBuiltin="1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Έμφαση1" xfId="26" builtinId="32" customBuiltin="1"/>
    <cellStyle name="60% - Έμφαση2" xfId="30" builtinId="36" customBuiltin="1"/>
    <cellStyle name="60% - Έμφαση3" xfId="33" builtinId="40" customBuiltin="1"/>
    <cellStyle name="60% - Έμφαση4" xfId="37" builtinId="44" customBuiltin="1"/>
    <cellStyle name="60% - Έμφαση5" xfId="41" builtinId="48" customBuiltin="1"/>
    <cellStyle name="60% - Έμφαση6" xfId="45" builtinId="52" customBuiltin="1"/>
    <cellStyle name="Neutral 2" xfId="47"/>
    <cellStyle name="Normal 2" xfId="2"/>
    <cellStyle name="Normal 2 2" xfId="46"/>
    <cellStyle name="Normal 3" xfId="3"/>
    <cellStyle name="Style 1" xfId="5"/>
    <cellStyle name="Εισαγωγή" xfId="14" builtinId="20" customBuiltin="1"/>
    <cellStyle name="Έλεγχος κελιού" xfId="18" builtinId="23" customBuiltin="1"/>
    <cellStyle name="Έμφαση1" xfId="23" builtinId="29" customBuiltin="1"/>
    <cellStyle name="Έμφαση2" xfId="27" builtinId="33" customBuiltin="1"/>
    <cellStyle name="Έμφαση3" xfId="4" builtinId="37" customBuiltin="1"/>
    <cellStyle name="Έμφαση4" xfId="34" builtinId="41" customBuiltin="1"/>
    <cellStyle name="Έμφαση5" xfId="38" builtinId="45" customBuiltin="1"/>
    <cellStyle name="Έμφαση6" xfId="42" builtinId="49" customBuiltin="1"/>
    <cellStyle name="Έξοδος" xfId="15" builtinId="21" customBuiltin="1"/>
    <cellStyle name="Επεξηγηματικό κείμενο" xfId="21" builtinId="53" customBuiltin="1"/>
    <cellStyle name="Επικεφαλίδα 1" xfId="7" builtinId="16" customBuiltin="1"/>
    <cellStyle name="Επικεφαλίδα 2" xfId="8" builtinId="17" customBuiltin="1"/>
    <cellStyle name="Επικεφαλίδα 3" xfId="9" builtinId="18" customBuiltin="1"/>
    <cellStyle name="Επικεφαλίδα 4" xfId="10" builtinId="19" customBuiltin="1"/>
    <cellStyle name="Κακό" xfId="12" builtinId="27" customBuiltin="1"/>
    <cellStyle name="Καλό" xfId="11" builtinId="26" customBuiltin="1"/>
    <cellStyle name="Κανονικό" xfId="0" builtinId="0"/>
    <cellStyle name="Ουδέτερο" xfId="13" builtinId="28" customBuiltin="1"/>
    <cellStyle name="Ποσοστό" xfId="1" builtinId="5"/>
    <cellStyle name="Προειδοποιητικό κείμενο" xfId="19" builtinId="11" customBuiltin="1"/>
    <cellStyle name="Σημείωση" xfId="20" builtinId="10" customBuiltin="1"/>
    <cellStyle name="Συνδεδεμένο κελί" xfId="17" builtinId="24" customBuiltin="1"/>
    <cellStyle name="Σύνολο" xfId="22" builtinId="25" customBuiltin="1"/>
    <cellStyle name="Τίτλος" xfId="6" builtinId="15" customBuiltin="1"/>
    <cellStyle name="Υπολογισμός" xfId="16" builtinId="22" customBuiltin="1"/>
  </cellStyles>
  <dxfs count="158"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2" formatCode="0.00"/>
    </dxf>
    <dxf>
      <numFmt numFmtId="166" formatCode="0.000"/>
    </dxf>
    <dxf>
      <numFmt numFmtId="167" formatCode="0.000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"/>
    </dxf>
    <dxf>
      <numFmt numFmtId="2" formatCode="0.00"/>
    </dxf>
    <dxf>
      <numFmt numFmtId="166" formatCode="0.000"/>
    </dxf>
    <dxf>
      <numFmt numFmtId="167" formatCode="0.000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5050"/>
        </patternFill>
      </fill>
    </dxf>
    <dxf>
      <fill>
        <patternFill>
          <bgColor theme="7" tint="0.59996337778862885"/>
        </patternFill>
      </fill>
    </dxf>
    <dxf>
      <fill>
        <patternFill>
          <bgColor rgb="FFFF5050"/>
        </patternFill>
      </fill>
    </dxf>
    <dxf>
      <fill>
        <patternFill>
          <bgColor theme="7" tint="0.59996337778862885"/>
        </patternFill>
      </fill>
    </dxf>
    <dxf>
      <fill>
        <patternFill>
          <bgColor rgb="FF00B050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>
          <bgColor rgb="FFFF00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</dxf>
    <dxf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rgb="FFFF000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</dxfs>
  <tableStyles count="6" defaultTableStyle="TableStyleMedium2" defaultPivotStyle="PivotStyleLight16">
    <tableStyle name="PivotTable Style 1 10" table="0" count="5">
      <tableStyleElement type="wholeTable" dxfId="157"/>
      <tableStyleElement type="headerRow" dxfId="156"/>
      <tableStyleElement type="firstColumn" dxfId="155"/>
      <tableStyleElement type="firstRowStripe" dxfId="154"/>
      <tableStyleElement type="firstColumnStripe" dxfId="153"/>
    </tableStyle>
    <tableStyle name="PivotTable Style 1 3" table="0" count="4">
      <tableStyleElement type="wholeTable" dxfId="152"/>
      <tableStyleElement type="headerRow" dxfId="151"/>
      <tableStyleElement type="firstRowStripe" dxfId="150"/>
      <tableStyleElement type="firstColumnStripe" dxfId="149"/>
    </tableStyle>
    <tableStyle name="PivotTable Style 1 4" table="0" count="4">
      <tableStyleElement type="wholeTable" dxfId="148"/>
      <tableStyleElement type="headerRow" dxfId="147"/>
      <tableStyleElement type="firstRowStripe" dxfId="146"/>
      <tableStyleElement type="firstColumnStripe" dxfId="145"/>
    </tableStyle>
    <tableStyle name="PivotTable Style 1 6" table="0" count="4">
      <tableStyleElement type="wholeTable" dxfId="144"/>
      <tableStyleElement type="headerRow" dxfId="143"/>
      <tableStyleElement type="firstRowStripe" dxfId="142"/>
      <tableStyleElement type="firstColumnStripe" dxfId="141"/>
    </tableStyle>
    <tableStyle name="Slicer Style 1 2" pivot="0" table="0" count="7">
      <tableStyleElement type="wholeTable" dxfId="140"/>
      <tableStyleElement type="headerRow" dxfId="139"/>
    </tableStyle>
    <tableStyle name="Slicer Style 1 3" pivot="0" table="0" count="7">
      <tableStyleElement type="wholeTable" dxfId="138"/>
      <tableStyleElement type="headerRow" dxfId="137"/>
    </tableStyle>
  </tableStyles>
  <colors>
    <mruColors>
      <color rgb="FFFF5050"/>
      <color rgb="FF00FF00"/>
      <color rgb="FF99FF66"/>
      <color rgb="FF66FF66"/>
      <color rgb="FFCCFF66"/>
      <color rgb="FFCCFF99"/>
      <color rgb="FFCCFFCC"/>
    </mruColors>
  </colors>
  <extLst>
    <ext xmlns:x14="http://schemas.microsoft.com/office/spreadsheetml/2009/9/main" uri="{46F421CA-312F-682f-3DD2-61675219B42D}">
      <x14:dxfs count="10">
        <dxf>
          <font>
            <color theme="0"/>
          </font>
          <fill>
            <patternFill>
              <bgColor rgb="FFFF0000"/>
            </patternFill>
          </fill>
        </dxf>
        <dxf>
          <font>
            <color theme="0"/>
          </font>
          <fill>
            <patternFill>
              <bgColor rgb="FFFF0000"/>
            </patternFill>
          </fill>
        </dxf>
        <dxf>
          <font>
            <color theme="0"/>
          </font>
          <fill>
            <patternFill>
              <bgColor theme="0"/>
            </patternFill>
          </fill>
        </dxf>
        <dxf>
          <font>
            <color theme="0"/>
          </font>
          <fill>
            <patternFill>
              <bgColor rgb="FFFF0000"/>
            </patternFill>
          </fill>
        </dxf>
        <dxf>
          <font>
            <color auto="1"/>
          </font>
          <fill>
            <patternFill>
              <bgColor theme="0"/>
            </patternFill>
          </fill>
        </dxf>
        <dxf>
          <font>
            <color theme="0"/>
          </font>
          <fill>
            <patternFill>
              <bgColor rgb="FFFF0000"/>
            </patternFill>
          </fill>
        </dxf>
        <dxf>
          <font>
            <color theme="0"/>
          </font>
          <fill>
            <patternFill>
              <bgColor rgb="FFFF0000"/>
            </patternFill>
          </fill>
        </dxf>
        <dxf>
          <font>
            <color theme="0"/>
          </font>
          <fill>
            <patternFill>
              <bgColor theme="0"/>
            </patternFill>
          </fill>
        </dxf>
        <dxf>
          <font>
            <color theme="0"/>
          </font>
          <fill>
            <patternFill>
              <bgColor rgb="FFFF0000"/>
            </patternFill>
          </fill>
        </dxf>
        <dxf>
          <font>
            <color auto="1"/>
          </font>
          <fill>
            <patternFill>
              <bgColor theme="0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Slicer Style 1 2">
          <x14:slicerStyleElements>
            <x14:slicerStyleElement type="unselectedItemWithData" dxfId="9"/>
            <x14:slicerStyleElement type="selectedItemWithData" dxfId="8"/>
            <x14:slicerStyleElement type="selectedItemWithNoData" dxfId="7"/>
            <x14:slicerStyleElement type="hoveredUnselectedItemWithData" dxfId="6"/>
            <x14:slicerStyleElement type="hoveredUnselectedItemWithNoData" dxfId="5"/>
          </x14:slicerStyleElements>
        </x14:slicerStyle>
        <x14:slicerStyle name="Slicer Style 1 3">
          <x14:slicerStyleElements>
            <x14:slicerStyleElement type="unselectedItemWithData" dxfId="4"/>
            <x14:slicerStyleElement type="selectedItemWithData" dxfId="3"/>
            <x14:slicerStyleElement type="selectedItemWithNoData" dxfId="2"/>
            <x14:slicerStyleElement type="hoveredUnselectedItemWithData" dxfId="1"/>
            <x14:slicerStyleElement type="hoveredUn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Rehab!$C$6:$P$6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E-4547-BCFA-B2B162FF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4306560"/>
        <c:axId val="8431244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Rehab!$AO$4:$BB$4</c:f>
              <c:numCache>
                <c:formatCode>m/d/yyyy</c:formatCode>
                <c:ptCount val="14"/>
              </c:numCache>
            </c:numRef>
          </c:cat>
          <c:val>
            <c:numRef>
              <c:f>Rehab!$C$7:$P$7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E-4547-BCFA-B2B162FF71AE}"/>
            </c:ext>
          </c:extLst>
        </c:ser>
        <c:ser>
          <c:idx val="2"/>
          <c:order val="2"/>
          <c:spPr>
            <a:ln w="12700" cap="rnd">
              <a:solidFill>
                <a:schemeClr val="tx1">
                  <a:lumMod val="85000"/>
                  <a:lumOff val="1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Rehab!$AO$4:$BB$4</c:f>
              <c:numCache>
                <c:formatCode>m/d/yyyy</c:formatCode>
                <c:ptCount val="14"/>
              </c:numCache>
            </c:numRef>
          </c:cat>
          <c:val>
            <c:numRef>
              <c:f>Rehab!$AO$14:$BB$14</c:f>
              <c:numCache>
                <c:formatCode>0.0</c:formatCode>
                <c:ptCount val="1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E-4547-BCFA-B2B162FF71AE}"/>
            </c:ext>
          </c:extLst>
        </c:ser>
        <c:ser>
          <c:idx val="3"/>
          <c:order val="3"/>
          <c:spPr>
            <a:ln w="12700" cap="rnd">
              <a:solidFill>
                <a:schemeClr val="tx1">
                  <a:lumMod val="85000"/>
                  <a:lumOff val="1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Rehab!$AO$4:$BB$4</c:f>
              <c:numCache>
                <c:formatCode>m/d/yyyy</c:formatCode>
                <c:ptCount val="14"/>
              </c:numCache>
            </c:numRef>
          </c:cat>
          <c:val>
            <c:numRef>
              <c:f>Rehab!$AO$15:$BB$15</c:f>
              <c:numCache>
                <c:formatCode>0.0</c:formatCode>
                <c:ptCount val="1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E-4547-BCFA-B2B162FF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15520"/>
        <c:axId val="84313984"/>
      </c:lineChart>
      <c:catAx>
        <c:axId val="843065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4312448"/>
        <c:crosses val="autoZero"/>
        <c:auto val="1"/>
        <c:lblAlgn val="ctr"/>
        <c:lblOffset val="100"/>
        <c:noMultiLvlLbl val="1"/>
      </c:catAx>
      <c:valAx>
        <c:axId val="84312448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IE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4306560"/>
        <c:crosses val="autoZero"/>
        <c:crossBetween val="between"/>
      </c:valAx>
      <c:valAx>
        <c:axId val="8431398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4315520"/>
        <c:crosses val="max"/>
        <c:crossBetween val="between"/>
      </c:valAx>
      <c:catAx>
        <c:axId val="843155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431398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dash"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HSD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Rehab!$C$8:$P$8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6-40A0-BC0E-447245F9B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4382336"/>
        <c:axId val="134383872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Rehab!$C$9:$P$9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6-40A0-BC0E-447245F9BF0D}"/>
            </c:ext>
          </c:extLst>
        </c:ser>
        <c:ser>
          <c:idx val="2"/>
          <c:order val="2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Rehab!$AO$14:$BB$14</c:f>
              <c:numCache>
                <c:formatCode>0.0</c:formatCode>
                <c:ptCount val="1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6-40A0-BC0E-447245F9BF0D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Rehab!$AO$15:$BB$15</c:f>
              <c:numCache>
                <c:formatCode>0.0</c:formatCode>
                <c:ptCount val="1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B6-40A0-BC0E-447245F9B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87200"/>
        <c:axId val="134385664"/>
      </c:lineChart>
      <c:catAx>
        <c:axId val="1343823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383872"/>
        <c:crosses val="autoZero"/>
        <c:auto val="1"/>
        <c:lblAlgn val="ctr"/>
        <c:lblOffset val="100"/>
        <c:noMultiLvlLbl val="1"/>
      </c:catAx>
      <c:valAx>
        <c:axId val="134383872"/>
        <c:scaling>
          <c:orientation val="minMax"/>
          <c:max val="1000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382336"/>
        <c:crosses val="autoZero"/>
        <c:crossBetween val="between"/>
        <c:majorUnit val="100"/>
        <c:minorUnit val="20"/>
      </c:valAx>
      <c:valAx>
        <c:axId val="13438566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387200"/>
        <c:crosses val="max"/>
        <c:crossBetween val="between"/>
      </c:valAx>
      <c:catAx>
        <c:axId val="13438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4385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Z6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Rehab!$C$10:$P$10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B-4DBD-9D8D-4C5E1921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34232704"/>
        <c:axId val="13424268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Rehab!$C$11:$P$11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B-4DBD-9D8D-4C5E19216A3F}"/>
            </c:ext>
          </c:extLst>
        </c:ser>
        <c:ser>
          <c:idx val="2"/>
          <c:order val="2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Rehab!$AO$14:$BB$14</c:f>
              <c:numCache>
                <c:formatCode>0.0</c:formatCode>
                <c:ptCount val="14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B-4DBD-9D8D-4C5E19216A3F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Rehab!$AO$15:$BB$15</c:f>
              <c:numCache>
                <c:formatCode>0.0</c:formatCode>
                <c:ptCount val="14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DB-4DBD-9D8D-4C5E1921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45760"/>
        <c:axId val="134244224"/>
      </c:lineChart>
      <c:catAx>
        <c:axId val="1342327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242688"/>
        <c:crosses val="autoZero"/>
        <c:auto val="1"/>
        <c:lblAlgn val="ctr"/>
        <c:lblOffset val="100"/>
        <c:noMultiLvlLbl val="1"/>
      </c:catAx>
      <c:valAx>
        <c:axId val="134242688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232704"/>
        <c:crosses val="autoZero"/>
        <c:crossBetween val="between"/>
      </c:valAx>
      <c:valAx>
        <c:axId val="13424422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34245760"/>
        <c:crosses val="max"/>
        <c:crossBetween val="between"/>
      </c:valAx>
      <c:catAx>
        <c:axId val="13424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424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Accels/Decels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Rehab!$C$12:$P$12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7-47C6-B352-1508B175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1366016"/>
        <c:axId val="141367552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Rehab!$C$13:$P$13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7-47C6-B352-1508B17553B8}"/>
            </c:ext>
          </c:extLst>
        </c:ser>
        <c:ser>
          <c:idx val="2"/>
          <c:order val="2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Rehab!$AO$14:$BA$14</c:f>
              <c:numCache>
                <c:formatCode>0.0</c:formatCode>
                <c:ptCount val="1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7-47C6-B352-1508B17553B8}"/>
            </c:ext>
          </c:extLst>
        </c:ser>
        <c:ser>
          <c:idx val="3"/>
          <c:order val="3"/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Rehab!$AO$15:$BA$15</c:f>
              <c:numCache>
                <c:formatCode>0.0</c:formatCode>
                <c:ptCount val="13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C7-47C6-B352-1508B175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83168"/>
        <c:axId val="141381632"/>
      </c:lineChart>
      <c:catAx>
        <c:axId val="14136601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1367552"/>
        <c:crosses val="autoZero"/>
        <c:auto val="1"/>
        <c:lblAlgn val="ctr"/>
        <c:lblOffset val="100"/>
        <c:noMultiLvlLbl val="1"/>
      </c:catAx>
      <c:valAx>
        <c:axId val="141367552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1366016"/>
        <c:crosses val="autoZero"/>
        <c:crossBetween val="between"/>
      </c:valAx>
      <c:valAx>
        <c:axId val="141381632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1383168"/>
        <c:crosses val="max"/>
        <c:crossBetween val="between"/>
      </c:valAx>
      <c:catAx>
        <c:axId val="14138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4138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E"/>
              <a:t>RZM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Rehab!$C$14:$P$14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2-4CFB-B701-B25ED4D189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141406976"/>
        <c:axId val="141409664"/>
      </c:barChart>
      <c:catAx>
        <c:axId val="141406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1409664"/>
        <c:crosses val="autoZero"/>
        <c:auto val="1"/>
        <c:lblAlgn val="ctr"/>
        <c:lblOffset val="100"/>
        <c:noMultiLvlLbl val="1"/>
      </c:catAx>
      <c:valAx>
        <c:axId val="141409664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14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Max Speed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0AC74F-EF8C-414C-9F66-A7549F24588A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237746B5-D4AF-4C8A-9339-99C095E50AA1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F91-404F-8B14-75D3F8BCF2D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1BCC0AB-A0B8-4661-B8AD-8FAFCED5D85E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485F46E6-88C8-43A3-A615-4274BB1F5740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F91-404F-8B14-75D3F8BCF2D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4378743-ED70-4636-8697-76D308E71126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53E76ABB-2A71-486C-AB70-D96B81FC4904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F91-404F-8B14-75D3F8BCF2D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3AF20B9-9B3E-4000-9309-EF7C1AAFBE44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DEEA11F9-0158-49FF-92F9-C333E002B474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F91-404F-8B14-75D3F8BCF2D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14E431-BFA6-4A99-BA84-33676AE8B81E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EF994FDF-DB05-447A-BE67-273C1911AB7B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F91-404F-8B14-75D3F8BCF2D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9A233A7-33E4-452F-8257-FC2A38F0B5E3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6DFCC21E-4A03-4D77-9138-C5D28008A724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F91-404F-8B14-75D3F8BCF2D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E9DFC6-E144-4553-BA0F-3D74EDDE94C0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E7E5D11B-F178-454B-93FA-855759A7A9E4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F91-404F-8B14-75D3F8BCF2D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28C4DBC-712D-4B05-9119-53753A11C5BA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9D96BD20-2C49-42E1-92BE-9C738524FD4B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F91-404F-8B14-75D3F8BCF2D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78BEC67-3A6B-4DA9-93F9-A1E3E9B12FEA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20E92930-34C0-4803-9CC8-47125D3939E6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F91-404F-8B14-75D3F8BCF2D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AE34E7D-8E68-4304-A655-69D025E93C78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8EDF8196-8FD2-4B82-A86A-009C99FFD9DA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F91-404F-8B14-75D3F8BCF2D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79FF184-9562-4646-A159-C58A9397B876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0C27C0B5-D29D-4FF6-8655-F7F2433A38CA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F91-404F-8B14-75D3F8BCF2D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0210C38-8DD0-4AA8-9F61-E4549B306D2D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3F400636-33CB-4A53-9023-2473693FC413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F91-404F-8B14-75D3F8BCF2D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20204C1-B9D6-4524-9621-42513028D0AF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14ECAC33-2495-441F-8B87-7244F76F1DB6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F91-404F-8B14-75D3F8BCF2D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CCDD990-CC58-45A1-83F4-773B0011E401}" type="CELLRANGE">
                      <a:rPr lang="en-US"/>
                      <a:pPr/>
                      <a:t>[ΠΕΡΙΟΧΗΚΕΛΙΟΥ]</a:t>
                    </a:fld>
                    <a:endParaRPr lang="en-US" baseline="0"/>
                  </a:p>
                  <a:p>
                    <a:fld id="{2C25A2FA-2455-4871-9AE6-BE25EC077FB7}" type="VALUE">
                      <a:rPr lang="en-US"/>
                      <a:pPr/>
                      <a:t>[ΤΙΜΗ]</a:t>
                    </a:fld>
                    <a:endParaRPr lang="el-GR"/>
                  </a:p>
                </c:rich>
              </c:tx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F91-404F-8B14-75D3F8BCF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Rehab!$C$5:$P$5</c:f>
              <c:numCache>
                <c:formatCode>m/d/yyyy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cat>
          <c:val>
            <c:numRef>
              <c:f>Rehab!$C$15:$P$15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Rehab!$AO$16:$BB$16</c15:f>
                <c15:dlblRangeCache>
                  <c:ptCount val="14"/>
                </c15:dlblRangeCache>
              </c15:datalabelsRange>
            </c:ext>
            <c:ext xmlns:c16="http://schemas.microsoft.com/office/drawing/2014/chart" uri="{C3380CC4-5D6E-409C-BE32-E72D297353CC}">
              <c16:uniqueId val="{0000000E-CF91-404F-8B14-75D3F8BC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2108160"/>
        <c:axId val="14210969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Rehab!$AO$4:$BB$4</c:f>
              <c:numCache>
                <c:formatCode>m/d/yyyy</c:formatCode>
                <c:ptCount val="14"/>
              </c:numCache>
            </c:numRef>
          </c:cat>
          <c:val>
            <c:numRef>
              <c:f>Rehab!$AO$17:$BB$17</c:f>
              <c:numCache>
                <c:formatCode>0.0</c:formatCode>
                <c:ptCount val="1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91-404F-8B14-75D3F8BC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37600"/>
        <c:axId val="142136064"/>
      </c:lineChart>
      <c:catAx>
        <c:axId val="1421081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2109696"/>
        <c:crosses val="autoZero"/>
        <c:auto val="1"/>
        <c:lblAlgn val="ctr"/>
        <c:lblOffset val="100"/>
        <c:noMultiLvlLbl val="1"/>
      </c:catAx>
      <c:valAx>
        <c:axId val="142109696"/>
        <c:scaling>
          <c:orientation val="minMax"/>
          <c:max val="11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42108160"/>
        <c:crosses val="autoZero"/>
        <c:crossBetween val="between"/>
        <c:majorUnit val="1"/>
      </c:valAx>
      <c:valAx>
        <c:axId val="14213606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42137600"/>
        <c:crosses val="max"/>
        <c:crossBetween val="between"/>
      </c:valAx>
      <c:catAx>
        <c:axId val="142137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213606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Scroll" dx="31" fmlaLink="$A$1" horiz="1" max="365" min="1" page="0" val="15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Session Plan'!A1"/><Relationship Id="rId7" Type="http://schemas.openxmlformats.org/officeDocument/2006/relationships/image" Target="../media/image3.png"/><Relationship Id="rId2" Type="http://schemas.openxmlformats.org/officeDocument/2006/relationships/hyperlink" Target="#Drills!A1"/><Relationship Id="rId1" Type="http://schemas.openxmlformats.org/officeDocument/2006/relationships/image" Target="../media/image1.jpg"/><Relationship Id="rId6" Type="http://schemas.openxmlformats.org/officeDocument/2006/relationships/image" Target="../media/image2.png"/><Relationship Id="rId5" Type="http://schemas.openxmlformats.org/officeDocument/2006/relationships/hyperlink" Target="#Help!A1"/><Relationship Id="rId10" Type="http://schemas.openxmlformats.org/officeDocument/2006/relationships/image" Target="../media/image6.png"/><Relationship Id="rId4" Type="http://schemas.openxmlformats.org/officeDocument/2006/relationships/hyperlink" Target="#Equipments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image" Target="../media/image7.pn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9" Type="http://schemas.openxmlformats.org/officeDocument/2006/relationships/image" Target="../media/image46.png"/><Relationship Id="rId21" Type="http://schemas.openxmlformats.org/officeDocument/2006/relationships/image" Target="../media/image28.png"/><Relationship Id="rId34" Type="http://schemas.openxmlformats.org/officeDocument/2006/relationships/image" Target="../media/image41.png"/><Relationship Id="rId42" Type="http://schemas.openxmlformats.org/officeDocument/2006/relationships/image" Target="../media/image49.png"/><Relationship Id="rId47" Type="http://schemas.openxmlformats.org/officeDocument/2006/relationships/image" Target="../media/image54.png"/><Relationship Id="rId50" Type="http://schemas.openxmlformats.org/officeDocument/2006/relationships/image" Target="../media/image57.jpg"/><Relationship Id="rId55" Type="http://schemas.openxmlformats.org/officeDocument/2006/relationships/hyperlink" Target="#'Session Plan'!A1"/><Relationship Id="rId7" Type="http://schemas.openxmlformats.org/officeDocument/2006/relationships/image" Target="../media/image14.JPG"/><Relationship Id="rId2" Type="http://schemas.openxmlformats.org/officeDocument/2006/relationships/image" Target="../media/image9.JPG"/><Relationship Id="rId16" Type="http://schemas.openxmlformats.org/officeDocument/2006/relationships/image" Target="../media/image23.png"/><Relationship Id="rId29" Type="http://schemas.openxmlformats.org/officeDocument/2006/relationships/image" Target="../media/image36.png"/><Relationship Id="rId11" Type="http://schemas.openxmlformats.org/officeDocument/2006/relationships/image" Target="../media/image18.JP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37" Type="http://schemas.openxmlformats.org/officeDocument/2006/relationships/image" Target="../media/image44.png"/><Relationship Id="rId40" Type="http://schemas.openxmlformats.org/officeDocument/2006/relationships/image" Target="../media/image47.png"/><Relationship Id="rId45" Type="http://schemas.openxmlformats.org/officeDocument/2006/relationships/image" Target="../media/image52.png"/><Relationship Id="rId53" Type="http://schemas.openxmlformats.org/officeDocument/2006/relationships/hyperlink" Target="#Equipments!A1"/><Relationship Id="rId58" Type="http://schemas.openxmlformats.org/officeDocument/2006/relationships/image" Target="../media/image62.png"/><Relationship Id="rId5" Type="http://schemas.openxmlformats.org/officeDocument/2006/relationships/image" Target="../media/image12.JPG"/><Relationship Id="rId61" Type="http://schemas.openxmlformats.org/officeDocument/2006/relationships/image" Target="../media/image64.jpg"/><Relationship Id="rId19" Type="http://schemas.openxmlformats.org/officeDocument/2006/relationships/image" Target="../media/image2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Relationship Id="rId43" Type="http://schemas.openxmlformats.org/officeDocument/2006/relationships/image" Target="../media/image50.png"/><Relationship Id="rId48" Type="http://schemas.openxmlformats.org/officeDocument/2006/relationships/image" Target="../media/image55.png"/><Relationship Id="rId56" Type="http://schemas.openxmlformats.org/officeDocument/2006/relationships/image" Target="../media/image61.png"/><Relationship Id="rId8" Type="http://schemas.openxmlformats.org/officeDocument/2006/relationships/image" Target="../media/image15.JPG"/><Relationship Id="rId51" Type="http://schemas.openxmlformats.org/officeDocument/2006/relationships/image" Target="../media/image58.jpg"/><Relationship Id="rId3" Type="http://schemas.openxmlformats.org/officeDocument/2006/relationships/image" Target="../media/image10.JPG"/><Relationship Id="rId12" Type="http://schemas.openxmlformats.org/officeDocument/2006/relationships/image" Target="../media/image19.JP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38" Type="http://schemas.openxmlformats.org/officeDocument/2006/relationships/image" Target="../media/image45.png"/><Relationship Id="rId46" Type="http://schemas.openxmlformats.org/officeDocument/2006/relationships/image" Target="../media/image53.png"/><Relationship Id="rId59" Type="http://schemas.openxmlformats.org/officeDocument/2006/relationships/hyperlink" Target="#MENU!A1"/><Relationship Id="rId20" Type="http://schemas.openxmlformats.org/officeDocument/2006/relationships/image" Target="../media/image27.png"/><Relationship Id="rId41" Type="http://schemas.openxmlformats.org/officeDocument/2006/relationships/image" Target="../media/image48.png"/><Relationship Id="rId54" Type="http://schemas.openxmlformats.org/officeDocument/2006/relationships/image" Target="../media/image60.png"/><Relationship Id="rId1" Type="http://schemas.openxmlformats.org/officeDocument/2006/relationships/image" Target="../media/image8.JPG"/><Relationship Id="rId6" Type="http://schemas.openxmlformats.org/officeDocument/2006/relationships/image" Target="../media/image13.JP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3.png"/><Relationship Id="rId49" Type="http://schemas.openxmlformats.org/officeDocument/2006/relationships/image" Target="../media/image56.jpg"/><Relationship Id="rId57" Type="http://schemas.openxmlformats.org/officeDocument/2006/relationships/hyperlink" Target="#Help!A1"/><Relationship Id="rId10" Type="http://schemas.openxmlformats.org/officeDocument/2006/relationships/image" Target="../media/image17.JPG"/><Relationship Id="rId31" Type="http://schemas.openxmlformats.org/officeDocument/2006/relationships/image" Target="../media/image38.png"/><Relationship Id="rId44" Type="http://schemas.openxmlformats.org/officeDocument/2006/relationships/image" Target="../media/image51.jpg"/><Relationship Id="rId52" Type="http://schemas.openxmlformats.org/officeDocument/2006/relationships/image" Target="../media/image59.jpg"/><Relationship Id="rId60" Type="http://schemas.openxmlformats.org/officeDocument/2006/relationships/image" Target="../media/image63.png"/><Relationship Id="rId4" Type="http://schemas.openxmlformats.org/officeDocument/2006/relationships/image" Target="../media/image11.JPG"/><Relationship Id="rId9" Type="http://schemas.openxmlformats.org/officeDocument/2006/relationships/image" Target="../media/image1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Equipments!A1"/><Relationship Id="rId13" Type="http://schemas.openxmlformats.org/officeDocument/2006/relationships/image" Target="../media/image62.png"/><Relationship Id="rId3" Type="http://schemas.openxmlformats.org/officeDocument/2006/relationships/image" Target="../media/image67.emf"/><Relationship Id="rId7" Type="http://schemas.openxmlformats.org/officeDocument/2006/relationships/image" Target="../media/image71.jpg"/><Relationship Id="rId12" Type="http://schemas.openxmlformats.org/officeDocument/2006/relationships/hyperlink" Target="#Help!A1"/><Relationship Id="rId2" Type="http://schemas.openxmlformats.org/officeDocument/2006/relationships/image" Target="../media/image66.emf"/><Relationship Id="rId16" Type="http://schemas.openxmlformats.org/officeDocument/2006/relationships/image" Target="../media/image73.png"/><Relationship Id="rId1" Type="http://schemas.openxmlformats.org/officeDocument/2006/relationships/image" Target="../media/image65.emf"/><Relationship Id="rId6" Type="http://schemas.openxmlformats.org/officeDocument/2006/relationships/image" Target="../media/image70.emf"/><Relationship Id="rId11" Type="http://schemas.openxmlformats.org/officeDocument/2006/relationships/image" Target="../media/image63.png"/><Relationship Id="rId5" Type="http://schemas.openxmlformats.org/officeDocument/2006/relationships/image" Target="../media/image69.emf"/><Relationship Id="rId15" Type="http://schemas.openxmlformats.org/officeDocument/2006/relationships/image" Target="../media/image72.png"/><Relationship Id="rId10" Type="http://schemas.openxmlformats.org/officeDocument/2006/relationships/hyperlink" Target="#MENU!A1"/><Relationship Id="rId4" Type="http://schemas.openxmlformats.org/officeDocument/2006/relationships/image" Target="../media/image68.emf"/><Relationship Id="rId9" Type="http://schemas.openxmlformats.org/officeDocument/2006/relationships/image" Target="../media/image60.png"/><Relationship Id="rId14" Type="http://schemas.openxmlformats.org/officeDocument/2006/relationships/hyperlink" Target="#Drills!A1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8.png"/><Relationship Id="rId21" Type="http://schemas.openxmlformats.org/officeDocument/2006/relationships/image" Target="../media/image98.png"/><Relationship Id="rId42" Type="http://schemas.openxmlformats.org/officeDocument/2006/relationships/image" Target="../media/image117.png"/><Relationship Id="rId63" Type="http://schemas.openxmlformats.org/officeDocument/2006/relationships/image" Target="../media/image134.png"/><Relationship Id="rId84" Type="http://schemas.openxmlformats.org/officeDocument/2006/relationships/image" Target="../media/image155.png"/><Relationship Id="rId138" Type="http://schemas.openxmlformats.org/officeDocument/2006/relationships/image" Target="../media/image209.png"/><Relationship Id="rId107" Type="http://schemas.openxmlformats.org/officeDocument/2006/relationships/image" Target="../media/image178.png"/><Relationship Id="rId11" Type="http://schemas.openxmlformats.org/officeDocument/2006/relationships/image" Target="../media/image90.png"/><Relationship Id="rId32" Type="http://schemas.openxmlformats.org/officeDocument/2006/relationships/image" Target="../media/image108.png"/><Relationship Id="rId53" Type="http://schemas.openxmlformats.org/officeDocument/2006/relationships/image" Target="../media/image127.png"/><Relationship Id="rId74" Type="http://schemas.openxmlformats.org/officeDocument/2006/relationships/image" Target="../media/image145.png"/><Relationship Id="rId128" Type="http://schemas.openxmlformats.org/officeDocument/2006/relationships/image" Target="../media/image199.png"/><Relationship Id="rId5" Type="http://schemas.openxmlformats.org/officeDocument/2006/relationships/image" Target="../media/image84.png"/><Relationship Id="rId90" Type="http://schemas.openxmlformats.org/officeDocument/2006/relationships/image" Target="../media/image161.png"/><Relationship Id="rId95" Type="http://schemas.openxmlformats.org/officeDocument/2006/relationships/image" Target="../media/image166.png"/><Relationship Id="rId22" Type="http://schemas.openxmlformats.org/officeDocument/2006/relationships/image" Target="../media/image99.png"/><Relationship Id="rId27" Type="http://schemas.openxmlformats.org/officeDocument/2006/relationships/image" Target="../media/image103.png"/><Relationship Id="rId43" Type="http://schemas.openxmlformats.org/officeDocument/2006/relationships/image" Target="../media/image118.png"/><Relationship Id="rId48" Type="http://schemas.openxmlformats.org/officeDocument/2006/relationships/image" Target="../media/image123.png"/><Relationship Id="rId64" Type="http://schemas.openxmlformats.org/officeDocument/2006/relationships/image" Target="../media/image135.png"/><Relationship Id="rId69" Type="http://schemas.openxmlformats.org/officeDocument/2006/relationships/image" Target="../media/image140.png"/><Relationship Id="rId113" Type="http://schemas.openxmlformats.org/officeDocument/2006/relationships/image" Target="../media/image184.png"/><Relationship Id="rId118" Type="http://schemas.openxmlformats.org/officeDocument/2006/relationships/image" Target="../media/image189.png"/><Relationship Id="rId134" Type="http://schemas.openxmlformats.org/officeDocument/2006/relationships/image" Target="../media/image205.png"/><Relationship Id="rId139" Type="http://schemas.openxmlformats.org/officeDocument/2006/relationships/image" Target="../media/image210.png"/><Relationship Id="rId80" Type="http://schemas.openxmlformats.org/officeDocument/2006/relationships/image" Target="../media/image151.png"/><Relationship Id="rId85" Type="http://schemas.openxmlformats.org/officeDocument/2006/relationships/image" Target="../media/image156.png"/><Relationship Id="rId12" Type="http://schemas.openxmlformats.org/officeDocument/2006/relationships/image" Target="../media/image91.png"/><Relationship Id="rId17" Type="http://schemas.openxmlformats.org/officeDocument/2006/relationships/image" Target="../media/image94.png"/><Relationship Id="rId33" Type="http://schemas.openxmlformats.org/officeDocument/2006/relationships/image" Target="../media/image109.png"/><Relationship Id="rId38" Type="http://schemas.openxmlformats.org/officeDocument/2006/relationships/image" Target="../media/image113.png"/><Relationship Id="rId59" Type="http://schemas.openxmlformats.org/officeDocument/2006/relationships/image" Target="../media/image130.png"/><Relationship Id="rId103" Type="http://schemas.openxmlformats.org/officeDocument/2006/relationships/image" Target="../media/image174.png"/><Relationship Id="rId108" Type="http://schemas.openxmlformats.org/officeDocument/2006/relationships/image" Target="../media/image179.png"/><Relationship Id="rId124" Type="http://schemas.openxmlformats.org/officeDocument/2006/relationships/image" Target="../media/image195.png"/><Relationship Id="rId129" Type="http://schemas.openxmlformats.org/officeDocument/2006/relationships/image" Target="../media/image200.png"/><Relationship Id="rId54" Type="http://schemas.openxmlformats.org/officeDocument/2006/relationships/hyperlink" Target="#'Session Plan'!A1"/><Relationship Id="rId70" Type="http://schemas.openxmlformats.org/officeDocument/2006/relationships/image" Target="../media/image141.png"/><Relationship Id="rId75" Type="http://schemas.openxmlformats.org/officeDocument/2006/relationships/image" Target="../media/image146.png"/><Relationship Id="rId91" Type="http://schemas.openxmlformats.org/officeDocument/2006/relationships/image" Target="../media/image162.png"/><Relationship Id="rId96" Type="http://schemas.openxmlformats.org/officeDocument/2006/relationships/image" Target="../media/image167.png"/><Relationship Id="rId140" Type="http://schemas.openxmlformats.org/officeDocument/2006/relationships/image" Target="../media/image211.png"/><Relationship Id="rId145" Type="http://schemas.openxmlformats.org/officeDocument/2006/relationships/image" Target="../media/image216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23" Type="http://schemas.openxmlformats.org/officeDocument/2006/relationships/image" Target="../media/image100.png"/><Relationship Id="rId28" Type="http://schemas.openxmlformats.org/officeDocument/2006/relationships/image" Target="../media/image104.png"/><Relationship Id="rId49" Type="http://schemas.openxmlformats.org/officeDocument/2006/relationships/image" Target="../media/image124.png"/><Relationship Id="rId114" Type="http://schemas.openxmlformats.org/officeDocument/2006/relationships/image" Target="../media/image185.png"/><Relationship Id="rId119" Type="http://schemas.openxmlformats.org/officeDocument/2006/relationships/image" Target="../media/image190.png"/><Relationship Id="rId44" Type="http://schemas.openxmlformats.org/officeDocument/2006/relationships/image" Target="../media/image119.png"/><Relationship Id="rId60" Type="http://schemas.openxmlformats.org/officeDocument/2006/relationships/image" Target="../media/image131.png"/><Relationship Id="rId65" Type="http://schemas.openxmlformats.org/officeDocument/2006/relationships/image" Target="../media/image136.png"/><Relationship Id="rId81" Type="http://schemas.openxmlformats.org/officeDocument/2006/relationships/image" Target="../media/image152.png"/><Relationship Id="rId86" Type="http://schemas.openxmlformats.org/officeDocument/2006/relationships/image" Target="../media/image157.png"/><Relationship Id="rId130" Type="http://schemas.openxmlformats.org/officeDocument/2006/relationships/image" Target="../media/image201.png"/><Relationship Id="rId135" Type="http://schemas.openxmlformats.org/officeDocument/2006/relationships/image" Target="../media/image206.png"/><Relationship Id="rId13" Type="http://schemas.openxmlformats.org/officeDocument/2006/relationships/image" Target="../media/image92.png"/><Relationship Id="rId18" Type="http://schemas.openxmlformats.org/officeDocument/2006/relationships/image" Target="../media/image95.png"/><Relationship Id="rId39" Type="http://schemas.openxmlformats.org/officeDocument/2006/relationships/image" Target="../media/image114.png"/><Relationship Id="rId109" Type="http://schemas.openxmlformats.org/officeDocument/2006/relationships/image" Target="../media/image180.png"/><Relationship Id="rId34" Type="http://schemas.openxmlformats.org/officeDocument/2006/relationships/image" Target="../media/image110.png"/><Relationship Id="rId50" Type="http://schemas.openxmlformats.org/officeDocument/2006/relationships/image" Target="../media/image125.png"/><Relationship Id="rId55" Type="http://schemas.openxmlformats.org/officeDocument/2006/relationships/image" Target="../media/image128.png"/><Relationship Id="rId76" Type="http://schemas.openxmlformats.org/officeDocument/2006/relationships/image" Target="../media/image147.png"/><Relationship Id="rId97" Type="http://schemas.openxmlformats.org/officeDocument/2006/relationships/image" Target="../media/image168.png"/><Relationship Id="rId104" Type="http://schemas.openxmlformats.org/officeDocument/2006/relationships/image" Target="../media/image175.png"/><Relationship Id="rId120" Type="http://schemas.openxmlformats.org/officeDocument/2006/relationships/image" Target="../media/image191.png"/><Relationship Id="rId125" Type="http://schemas.openxmlformats.org/officeDocument/2006/relationships/image" Target="../media/image196.png"/><Relationship Id="rId141" Type="http://schemas.openxmlformats.org/officeDocument/2006/relationships/image" Target="../media/image212.png"/><Relationship Id="rId146" Type="http://schemas.openxmlformats.org/officeDocument/2006/relationships/image" Target="../media/image217.png"/><Relationship Id="rId7" Type="http://schemas.openxmlformats.org/officeDocument/2006/relationships/image" Target="../media/image86.png"/><Relationship Id="rId71" Type="http://schemas.openxmlformats.org/officeDocument/2006/relationships/image" Target="../media/image142.png"/><Relationship Id="rId92" Type="http://schemas.openxmlformats.org/officeDocument/2006/relationships/image" Target="../media/image163.png"/><Relationship Id="rId2" Type="http://schemas.openxmlformats.org/officeDocument/2006/relationships/image" Target="../media/image81.png"/><Relationship Id="rId29" Type="http://schemas.openxmlformats.org/officeDocument/2006/relationships/image" Target="../media/image105.png"/><Relationship Id="rId24" Type="http://schemas.openxmlformats.org/officeDocument/2006/relationships/image" Target="../media/image101.png"/><Relationship Id="rId40" Type="http://schemas.openxmlformats.org/officeDocument/2006/relationships/image" Target="../media/image115.png"/><Relationship Id="rId45" Type="http://schemas.openxmlformats.org/officeDocument/2006/relationships/image" Target="../media/image120.png"/><Relationship Id="rId66" Type="http://schemas.openxmlformats.org/officeDocument/2006/relationships/image" Target="../media/image137.png"/><Relationship Id="rId87" Type="http://schemas.openxmlformats.org/officeDocument/2006/relationships/image" Target="../media/image158.png"/><Relationship Id="rId110" Type="http://schemas.openxmlformats.org/officeDocument/2006/relationships/image" Target="../media/image181.png"/><Relationship Id="rId115" Type="http://schemas.openxmlformats.org/officeDocument/2006/relationships/image" Target="../media/image186.png"/><Relationship Id="rId131" Type="http://schemas.openxmlformats.org/officeDocument/2006/relationships/image" Target="../media/image202.png"/><Relationship Id="rId136" Type="http://schemas.openxmlformats.org/officeDocument/2006/relationships/image" Target="../media/image207.png"/><Relationship Id="rId61" Type="http://schemas.openxmlformats.org/officeDocument/2006/relationships/image" Target="../media/image132.png"/><Relationship Id="rId82" Type="http://schemas.openxmlformats.org/officeDocument/2006/relationships/image" Target="../media/image153.png"/><Relationship Id="rId19" Type="http://schemas.openxmlformats.org/officeDocument/2006/relationships/image" Target="../media/image96.png"/><Relationship Id="rId14" Type="http://schemas.openxmlformats.org/officeDocument/2006/relationships/image" Target="../media/image93.png"/><Relationship Id="rId30" Type="http://schemas.openxmlformats.org/officeDocument/2006/relationships/image" Target="../media/image106.png"/><Relationship Id="rId35" Type="http://schemas.openxmlformats.org/officeDocument/2006/relationships/image" Target="../media/image55.png"/><Relationship Id="rId56" Type="http://schemas.openxmlformats.org/officeDocument/2006/relationships/hyperlink" Target="#Help!A1"/><Relationship Id="rId77" Type="http://schemas.openxmlformats.org/officeDocument/2006/relationships/image" Target="../media/image148.png"/><Relationship Id="rId100" Type="http://schemas.openxmlformats.org/officeDocument/2006/relationships/image" Target="../media/image171.png"/><Relationship Id="rId105" Type="http://schemas.openxmlformats.org/officeDocument/2006/relationships/image" Target="../media/image176.png"/><Relationship Id="rId126" Type="http://schemas.openxmlformats.org/officeDocument/2006/relationships/image" Target="../media/image197.png"/><Relationship Id="rId147" Type="http://schemas.openxmlformats.org/officeDocument/2006/relationships/image" Target="../media/image218.png"/><Relationship Id="rId8" Type="http://schemas.openxmlformats.org/officeDocument/2006/relationships/image" Target="../media/image87.png"/><Relationship Id="rId51" Type="http://schemas.openxmlformats.org/officeDocument/2006/relationships/image" Target="../media/image126.png"/><Relationship Id="rId72" Type="http://schemas.openxmlformats.org/officeDocument/2006/relationships/image" Target="../media/image143.png"/><Relationship Id="rId93" Type="http://schemas.openxmlformats.org/officeDocument/2006/relationships/image" Target="../media/image164.png"/><Relationship Id="rId98" Type="http://schemas.openxmlformats.org/officeDocument/2006/relationships/image" Target="../media/image169.png"/><Relationship Id="rId121" Type="http://schemas.openxmlformats.org/officeDocument/2006/relationships/image" Target="../media/image192.png"/><Relationship Id="rId142" Type="http://schemas.openxmlformats.org/officeDocument/2006/relationships/image" Target="../media/image213.png"/><Relationship Id="rId3" Type="http://schemas.openxmlformats.org/officeDocument/2006/relationships/image" Target="../media/image82.png"/><Relationship Id="rId25" Type="http://schemas.openxmlformats.org/officeDocument/2006/relationships/image" Target="../media/image53.png"/><Relationship Id="rId46" Type="http://schemas.openxmlformats.org/officeDocument/2006/relationships/image" Target="../media/image121.png"/><Relationship Id="rId67" Type="http://schemas.openxmlformats.org/officeDocument/2006/relationships/image" Target="../media/image138.png"/><Relationship Id="rId116" Type="http://schemas.openxmlformats.org/officeDocument/2006/relationships/image" Target="../media/image187.png"/><Relationship Id="rId137" Type="http://schemas.openxmlformats.org/officeDocument/2006/relationships/image" Target="../media/image208.png"/><Relationship Id="rId20" Type="http://schemas.openxmlformats.org/officeDocument/2006/relationships/image" Target="../media/image97.png"/><Relationship Id="rId41" Type="http://schemas.openxmlformats.org/officeDocument/2006/relationships/image" Target="../media/image116.png"/><Relationship Id="rId62" Type="http://schemas.openxmlformats.org/officeDocument/2006/relationships/image" Target="../media/image133.png"/><Relationship Id="rId83" Type="http://schemas.openxmlformats.org/officeDocument/2006/relationships/image" Target="../media/image154.png"/><Relationship Id="rId88" Type="http://schemas.openxmlformats.org/officeDocument/2006/relationships/image" Target="../media/image159.png"/><Relationship Id="rId111" Type="http://schemas.openxmlformats.org/officeDocument/2006/relationships/image" Target="../media/image182.png"/><Relationship Id="rId132" Type="http://schemas.openxmlformats.org/officeDocument/2006/relationships/image" Target="../media/image203.png"/><Relationship Id="rId15" Type="http://schemas.openxmlformats.org/officeDocument/2006/relationships/image" Target="../media/image52.png"/><Relationship Id="rId36" Type="http://schemas.openxmlformats.org/officeDocument/2006/relationships/image" Target="../media/image111.png"/><Relationship Id="rId57" Type="http://schemas.openxmlformats.org/officeDocument/2006/relationships/image" Target="../media/image129.png"/><Relationship Id="rId106" Type="http://schemas.openxmlformats.org/officeDocument/2006/relationships/image" Target="../media/image177.png"/><Relationship Id="rId127" Type="http://schemas.openxmlformats.org/officeDocument/2006/relationships/image" Target="../media/image198.png"/><Relationship Id="rId10" Type="http://schemas.openxmlformats.org/officeDocument/2006/relationships/image" Target="../media/image89.png"/><Relationship Id="rId31" Type="http://schemas.openxmlformats.org/officeDocument/2006/relationships/image" Target="../media/image107.png"/><Relationship Id="rId52" Type="http://schemas.openxmlformats.org/officeDocument/2006/relationships/hyperlink" Target="#MENU!A1"/><Relationship Id="rId73" Type="http://schemas.openxmlformats.org/officeDocument/2006/relationships/image" Target="../media/image144.png"/><Relationship Id="rId78" Type="http://schemas.openxmlformats.org/officeDocument/2006/relationships/image" Target="../media/image149.png"/><Relationship Id="rId94" Type="http://schemas.openxmlformats.org/officeDocument/2006/relationships/image" Target="../media/image165.png"/><Relationship Id="rId99" Type="http://schemas.openxmlformats.org/officeDocument/2006/relationships/image" Target="../media/image170.png"/><Relationship Id="rId101" Type="http://schemas.openxmlformats.org/officeDocument/2006/relationships/image" Target="../media/image172.png"/><Relationship Id="rId122" Type="http://schemas.openxmlformats.org/officeDocument/2006/relationships/image" Target="../media/image193.png"/><Relationship Id="rId143" Type="http://schemas.openxmlformats.org/officeDocument/2006/relationships/image" Target="../media/image214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Relationship Id="rId26" Type="http://schemas.openxmlformats.org/officeDocument/2006/relationships/image" Target="../media/image102.png"/><Relationship Id="rId47" Type="http://schemas.openxmlformats.org/officeDocument/2006/relationships/image" Target="../media/image122.png"/><Relationship Id="rId68" Type="http://schemas.openxmlformats.org/officeDocument/2006/relationships/image" Target="../media/image139.png"/><Relationship Id="rId89" Type="http://schemas.openxmlformats.org/officeDocument/2006/relationships/image" Target="../media/image160.png"/><Relationship Id="rId112" Type="http://schemas.openxmlformats.org/officeDocument/2006/relationships/image" Target="../media/image183.png"/><Relationship Id="rId133" Type="http://schemas.openxmlformats.org/officeDocument/2006/relationships/image" Target="../media/image204.png"/><Relationship Id="rId16" Type="http://schemas.openxmlformats.org/officeDocument/2006/relationships/image" Target="../media/image54.png"/><Relationship Id="rId37" Type="http://schemas.openxmlformats.org/officeDocument/2006/relationships/image" Target="../media/image112.png"/><Relationship Id="rId58" Type="http://schemas.openxmlformats.org/officeDocument/2006/relationships/hyperlink" Target="#Drills!A1"/><Relationship Id="rId79" Type="http://schemas.openxmlformats.org/officeDocument/2006/relationships/image" Target="../media/image150.png"/><Relationship Id="rId102" Type="http://schemas.openxmlformats.org/officeDocument/2006/relationships/image" Target="../media/image173.png"/><Relationship Id="rId123" Type="http://schemas.openxmlformats.org/officeDocument/2006/relationships/image" Target="../media/image194.png"/><Relationship Id="rId144" Type="http://schemas.openxmlformats.org/officeDocument/2006/relationships/image" Target="../media/image2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png"/><Relationship Id="rId3" Type="http://schemas.openxmlformats.org/officeDocument/2006/relationships/hyperlink" Target="#'Session Plan'!A1"/><Relationship Id="rId7" Type="http://schemas.openxmlformats.org/officeDocument/2006/relationships/hyperlink" Target="#Drills!A1"/><Relationship Id="rId2" Type="http://schemas.openxmlformats.org/officeDocument/2006/relationships/image" Target="../media/image127.png"/><Relationship Id="rId1" Type="http://schemas.openxmlformats.org/officeDocument/2006/relationships/hyperlink" Target="#MENU!A1"/><Relationship Id="rId6" Type="http://schemas.openxmlformats.org/officeDocument/2006/relationships/image" Target="../media/image2.png"/><Relationship Id="rId5" Type="http://schemas.openxmlformats.org/officeDocument/2006/relationships/hyperlink" Target="#Equipments!A1"/><Relationship Id="rId4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19051</xdr:colOff>
      <xdr:row>4</xdr:row>
      <xdr:rowOff>38100</xdr:rowOff>
    </xdr:from>
    <xdr:to>
      <xdr:col>11</xdr:col>
      <xdr:colOff>581026</xdr:colOff>
      <xdr:row>21</xdr:row>
      <xdr:rowOff>171450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847725"/>
          <a:ext cx="5505450" cy="3381375"/>
        </a:xfrm>
        <a:prstGeom prst="rect">
          <a:avLst/>
        </a:prstGeom>
      </xdr:spPr>
    </xdr:pic>
    <xdr:clientData/>
  </xdr:twoCellAnchor>
  <xdr:twoCellAnchor>
    <xdr:from>
      <xdr:col>3</xdr:col>
      <xdr:colOff>257175</xdr:colOff>
      <xdr:row>4</xdr:row>
      <xdr:rowOff>200024</xdr:rowOff>
    </xdr:from>
    <xdr:to>
      <xdr:col>6</xdr:col>
      <xdr:colOff>428625</xdr:colOff>
      <xdr:row>6</xdr:row>
      <xdr:rowOff>123825</xdr:rowOff>
    </xdr:to>
    <xdr:sp macro="" textlink="">
      <xdr:nvSpPr>
        <xdr:cNvPr id="2" name="Ορθογώνιο 1">
          <a:hlinkClick xmlns:r="http://schemas.openxmlformats.org/officeDocument/2006/relationships" r:id="rId2"/>
        </xdr:cNvPr>
        <xdr:cNvSpPr/>
      </xdr:nvSpPr>
      <xdr:spPr>
        <a:xfrm>
          <a:off x="2085975" y="1009649"/>
          <a:ext cx="2066925" cy="314326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Εισαγωγή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Ασκήσεων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3</xdr:col>
      <xdr:colOff>257175</xdr:colOff>
      <xdr:row>7</xdr:row>
      <xdr:rowOff>133349</xdr:rowOff>
    </xdr:from>
    <xdr:to>
      <xdr:col>6</xdr:col>
      <xdr:colOff>428625</xdr:colOff>
      <xdr:row>9</xdr:row>
      <xdr:rowOff>66675</xdr:rowOff>
    </xdr:to>
    <xdr:sp macro="" textlink="">
      <xdr:nvSpPr>
        <xdr:cNvPr id="4" name="Ορθογώνιο 3">
          <a:hlinkClick xmlns:r="http://schemas.openxmlformats.org/officeDocument/2006/relationships" r:id="rId3"/>
        </xdr:cNvPr>
        <xdr:cNvSpPr/>
      </xdr:nvSpPr>
      <xdr:spPr>
        <a:xfrm>
          <a:off x="2085975" y="1523999"/>
          <a:ext cx="2066925" cy="314326"/>
        </a:xfrm>
        <a:prstGeom prst="rect">
          <a:avLst/>
        </a:prstGeom>
        <a:solidFill>
          <a:srgbClr val="7030A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Πρωτόκολλο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Προπόνησης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3</xdr:col>
      <xdr:colOff>257175</xdr:colOff>
      <xdr:row>10</xdr:row>
      <xdr:rowOff>47624</xdr:rowOff>
    </xdr:from>
    <xdr:to>
      <xdr:col>6</xdr:col>
      <xdr:colOff>428625</xdr:colOff>
      <xdr:row>11</xdr:row>
      <xdr:rowOff>171450</xdr:rowOff>
    </xdr:to>
    <xdr:sp macro="" textlink="">
      <xdr:nvSpPr>
        <xdr:cNvPr id="5" name="Ορθογώνιο 4">
          <a:hlinkClick xmlns:r="http://schemas.openxmlformats.org/officeDocument/2006/relationships" r:id="rId4"/>
        </xdr:cNvPr>
        <xdr:cNvSpPr/>
      </xdr:nvSpPr>
      <xdr:spPr>
        <a:xfrm>
          <a:off x="2085975" y="2009774"/>
          <a:ext cx="2066925" cy="314326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Εργαλεία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3</xdr:col>
      <xdr:colOff>257176</xdr:colOff>
      <xdr:row>12</xdr:row>
      <xdr:rowOff>161924</xdr:rowOff>
    </xdr:from>
    <xdr:to>
      <xdr:col>5</xdr:col>
      <xdr:colOff>57151</xdr:colOff>
      <xdr:row>14</xdr:row>
      <xdr:rowOff>95250</xdr:rowOff>
    </xdr:to>
    <xdr:sp macro="" textlink="">
      <xdr:nvSpPr>
        <xdr:cNvPr id="6" name="Ορθογώνιο 5">
          <a:hlinkClick xmlns:r="http://schemas.openxmlformats.org/officeDocument/2006/relationships" r:id="rId5"/>
        </xdr:cNvPr>
        <xdr:cNvSpPr/>
      </xdr:nvSpPr>
      <xdr:spPr>
        <a:xfrm>
          <a:off x="2085976" y="2505074"/>
          <a:ext cx="1085850" cy="314326"/>
        </a:xfrm>
        <a:prstGeom prst="rect">
          <a:avLst/>
        </a:prstGeom>
        <a:solidFill>
          <a:srgbClr val="FFC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Οδηγίες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 editAs="oneCell">
    <xdr:from>
      <xdr:col>2</xdr:col>
      <xdr:colOff>100164</xdr:colOff>
      <xdr:row>9</xdr:row>
      <xdr:rowOff>133350</xdr:rowOff>
    </xdr:from>
    <xdr:to>
      <xdr:col>2</xdr:col>
      <xdr:colOff>531557</xdr:colOff>
      <xdr:row>11</xdr:row>
      <xdr:rowOff>183743</xdr:rowOff>
    </xdr:to>
    <xdr:pic>
      <xdr:nvPicPr>
        <xdr:cNvPr id="7" name="Εικόνα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364" y="1905000"/>
          <a:ext cx="431393" cy="431393"/>
        </a:xfrm>
        <a:prstGeom prst="rect">
          <a:avLst/>
        </a:prstGeom>
      </xdr:spPr>
    </xdr:pic>
    <xdr:clientData/>
  </xdr:twoCellAnchor>
  <xdr:twoCellAnchor editAs="oneCell">
    <xdr:from>
      <xdr:col>2</xdr:col>
      <xdr:colOff>99860</xdr:colOff>
      <xdr:row>7</xdr:row>
      <xdr:rowOff>59918</xdr:rowOff>
    </xdr:from>
    <xdr:to>
      <xdr:col>2</xdr:col>
      <xdr:colOff>531860</xdr:colOff>
      <xdr:row>9</xdr:row>
      <xdr:rowOff>110918</xdr:rowOff>
    </xdr:to>
    <xdr:pic>
      <xdr:nvPicPr>
        <xdr:cNvPr id="8" name="Εικόνα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060" y="1450568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152248</xdr:colOff>
      <xdr:row>12</xdr:row>
      <xdr:rowOff>142874</xdr:rowOff>
    </xdr:from>
    <xdr:to>
      <xdr:col>2</xdr:col>
      <xdr:colOff>479473</xdr:colOff>
      <xdr:row>14</xdr:row>
      <xdr:rowOff>89099</xdr:rowOff>
    </xdr:to>
    <xdr:pic>
      <xdr:nvPicPr>
        <xdr:cNvPr id="10" name="Εικόνα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448" y="2486024"/>
          <a:ext cx="327225" cy="32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99860</xdr:colOff>
      <xdr:row>4</xdr:row>
      <xdr:rowOff>133349</xdr:rowOff>
    </xdr:from>
    <xdr:to>
      <xdr:col>2</xdr:col>
      <xdr:colOff>531860</xdr:colOff>
      <xdr:row>6</xdr:row>
      <xdr:rowOff>174824</xdr:rowOff>
    </xdr:to>
    <xdr:pic>
      <xdr:nvPicPr>
        <xdr:cNvPr id="11" name="Εικόνα 10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060" y="942974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</xdr:col>
      <xdr:colOff>515726</xdr:colOff>
      <xdr:row>14</xdr:row>
      <xdr:rowOff>37525</xdr:rowOff>
    </xdr:from>
    <xdr:to>
      <xdr:col>8</xdr:col>
      <xdr:colOff>462707</xdr:colOff>
      <xdr:row>20</xdr:row>
      <xdr:rowOff>136923</xdr:rowOff>
    </xdr:to>
    <xdr:pic>
      <xdr:nvPicPr>
        <xdr:cNvPr id="12" name="Εικόνα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476" y="2770009"/>
          <a:ext cx="1161419" cy="1242398"/>
        </a:xfrm>
        <a:prstGeom prst="ellipse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2</xdr:col>
      <xdr:colOff>60614</xdr:colOff>
      <xdr:row>20</xdr:row>
      <xdr:rowOff>103908</xdr:rowOff>
    </xdr:from>
    <xdr:ext cx="475130" cy="264560"/>
    <xdr:sp macro="" textlink="">
      <xdr:nvSpPr>
        <xdr:cNvPr id="14" name="TextBox 13"/>
        <xdr:cNvSpPr txBox="1"/>
      </xdr:nvSpPr>
      <xdr:spPr>
        <a:xfrm>
          <a:off x="1272887" y="3965863"/>
          <a:ext cx="47513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i="1">
              <a:solidFill>
                <a:srgbClr val="0070C0"/>
              </a:solidFill>
            </a:rPr>
            <a:t>v</a:t>
          </a:r>
          <a:r>
            <a:rPr lang="en-US" sz="1100" b="1" i="1" baseline="0">
              <a:solidFill>
                <a:srgbClr val="0070C0"/>
              </a:solidFill>
            </a:rPr>
            <a:t> 1.0</a:t>
          </a:r>
          <a:endParaRPr lang="el-GR" sz="1100" b="1" i="1">
            <a:solidFill>
              <a:srgbClr val="0070C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7938</xdr:colOff>
      <xdr:row>15</xdr:row>
      <xdr:rowOff>61137</xdr:rowOff>
    </xdr:from>
    <xdr:to>
      <xdr:col>8</xdr:col>
      <xdr:colOff>135376</xdr:colOff>
      <xdr:row>28</xdr:row>
      <xdr:rowOff>104637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1</xdr:row>
          <xdr:rowOff>0</xdr:rowOff>
        </xdr:from>
        <xdr:to>
          <xdr:col>17</xdr:col>
          <xdr:colOff>0</xdr:colOff>
          <xdr:row>2</xdr:row>
          <xdr:rowOff>180975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l-G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PDF</a:t>
              </a:r>
            </a:p>
          </xdr:txBody>
        </xdr:sp>
        <xdr:clientData fPrintsWithSheet="0"/>
      </xdr:twoCellAnchor>
    </mc:Choice>
    <mc:Fallback/>
  </mc:AlternateContent>
  <xdr:twoCellAnchor>
    <xdr:from>
      <xdr:col>8</xdr:col>
      <xdr:colOff>338478</xdr:colOff>
      <xdr:row>15</xdr:row>
      <xdr:rowOff>109425</xdr:rowOff>
    </xdr:from>
    <xdr:to>
      <xdr:col>15</xdr:col>
      <xdr:colOff>973915</xdr:colOff>
      <xdr:row>28</xdr:row>
      <xdr:rowOff>144986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15875</xdr:colOff>
      <xdr:row>28</xdr:row>
      <xdr:rowOff>142875</xdr:rowOff>
    </xdr:from>
    <xdr:to>
      <xdr:col>8</xdr:col>
      <xdr:colOff>143313</xdr:colOff>
      <xdr:row>41</xdr:row>
      <xdr:rowOff>43655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277811</xdr:colOff>
      <xdr:row>28</xdr:row>
      <xdr:rowOff>103188</xdr:rowOff>
    </xdr:from>
    <xdr:to>
      <xdr:col>16</xdr:col>
      <xdr:colOff>71873</xdr:colOff>
      <xdr:row>41</xdr:row>
      <xdr:rowOff>15877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0</xdr:colOff>
      <xdr:row>0</xdr:row>
      <xdr:rowOff>23813</xdr:rowOff>
    </xdr:from>
    <xdr:ext cx="789214" cy="843643"/>
    <xdr:pic>
      <xdr:nvPicPr>
        <xdr:cNvPr id="7" name="Picture 6" descr="Liverpool FC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3813"/>
          <a:ext cx="789214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19845</xdr:colOff>
      <xdr:row>41</xdr:row>
      <xdr:rowOff>138905</xdr:rowOff>
    </xdr:from>
    <xdr:to>
      <xdr:col>8</xdr:col>
      <xdr:colOff>81644</xdr:colOff>
      <xdr:row>55</xdr:row>
      <xdr:rowOff>59532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297656</xdr:colOff>
      <xdr:row>41</xdr:row>
      <xdr:rowOff>71438</xdr:rowOff>
    </xdr:from>
    <xdr:to>
      <xdr:col>16</xdr:col>
      <xdr:colOff>91718</xdr:colOff>
      <xdr:row>54</xdr:row>
      <xdr:rowOff>182863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</xdr:colOff>
          <xdr:row>5</xdr:row>
          <xdr:rowOff>66675</xdr:rowOff>
        </xdr:from>
        <xdr:to>
          <xdr:col>18</xdr:col>
          <xdr:colOff>152400</xdr:colOff>
          <xdr:row>6</xdr:row>
          <xdr:rowOff>219075</xdr:rowOff>
        </xdr:to>
        <xdr:sp macro="" textlink="">
          <xdr:nvSpPr>
            <xdr:cNvPr id="13314" name="Scroll Bar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43890</xdr:colOff>
      <xdr:row>0</xdr:row>
      <xdr:rowOff>126066</xdr:rowOff>
    </xdr:from>
    <xdr:to>
      <xdr:col>3</xdr:col>
      <xdr:colOff>3643890</xdr:colOff>
      <xdr:row>0</xdr:row>
      <xdr:rowOff>3006066</xdr:rowOff>
    </xdr:to>
    <xdr:pic>
      <xdr:nvPicPr>
        <xdr:cNvPr id="2" name="Εικόνα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4809" y="126066"/>
          <a:ext cx="36000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43539</xdr:colOff>
      <xdr:row>1</xdr:row>
      <xdr:rowOff>102241</xdr:rowOff>
    </xdr:from>
    <xdr:to>
      <xdr:col>1</xdr:col>
      <xdr:colOff>3634068</xdr:colOff>
      <xdr:row>1</xdr:row>
      <xdr:rowOff>2992513</xdr:rowOff>
    </xdr:to>
    <xdr:pic>
      <xdr:nvPicPr>
        <xdr:cNvPr id="110" name="Εικόνα 109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73" y="3267903"/>
          <a:ext cx="3590529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51877</xdr:colOff>
      <xdr:row>2</xdr:row>
      <xdr:rowOff>140074</xdr:rowOff>
    </xdr:from>
    <xdr:to>
      <xdr:col>1</xdr:col>
      <xdr:colOff>3653745</xdr:colOff>
      <xdr:row>2</xdr:row>
      <xdr:rowOff>3018206</xdr:rowOff>
    </xdr:to>
    <xdr:pic>
      <xdr:nvPicPr>
        <xdr:cNvPr id="3" name="Εικόνα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11" y="6471398"/>
          <a:ext cx="3601868" cy="2878132"/>
        </a:xfrm>
        <a:prstGeom prst="rect">
          <a:avLst/>
        </a:prstGeom>
      </xdr:spPr>
    </xdr:pic>
    <xdr:clientData/>
  </xdr:twoCellAnchor>
  <xdr:twoCellAnchor editAs="oneCell">
    <xdr:from>
      <xdr:col>1</xdr:col>
      <xdr:colOff>37869</xdr:colOff>
      <xdr:row>3</xdr:row>
      <xdr:rowOff>143808</xdr:rowOff>
    </xdr:from>
    <xdr:to>
      <xdr:col>1</xdr:col>
      <xdr:colOff>3639737</xdr:colOff>
      <xdr:row>3</xdr:row>
      <xdr:rowOff>3034080</xdr:rowOff>
    </xdr:to>
    <xdr:pic>
      <xdr:nvPicPr>
        <xdr:cNvPr id="4" name="Εικόνα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03" y="9640793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23863</xdr:colOff>
      <xdr:row>4</xdr:row>
      <xdr:rowOff>77161</xdr:rowOff>
    </xdr:from>
    <xdr:to>
      <xdr:col>1</xdr:col>
      <xdr:colOff>3625731</xdr:colOff>
      <xdr:row>4</xdr:row>
      <xdr:rowOff>2957161</xdr:rowOff>
    </xdr:to>
    <xdr:pic>
      <xdr:nvPicPr>
        <xdr:cNvPr id="5" name="Εικόνα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297" y="12739808"/>
          <a:ext cx="3601868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37870</xdr:colOff>
      <xdr:row>5</xdr:row>
      <xdr:rowOff>154323</xdr:rowOff>
    </xdr:from>
    <xdr:to>
      <xdr:col>1</xdr:col>
      <xdr:colOff>3639738</xdr:colOff>
      <xdr:row>5</xdr:row>
      <xdr:rowOff>3044595</xdr:rowOff>
    </xdr:to>
    <xdr:pic>
      <xdr:nvPicPr>
        <xdr:cNvPr id="6" name="Εικόνα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04" y="15982632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51877</xdr:colOff>
      <xdr:row>6</xdr:row>
      <xdr:rowOff>119426</xdr:rowOff>
    </xdr:from>
    <xdr:to>
      <xdr:col>1</xdr:col>
      <xdr:colOff>3653745</xdr:colOff>
      <xdr:row>6</xdr:row>
      <xdr:rowOff>3009698</xdr:rowOff>
    </xdr:to>
    <xdr:pic>
      <xdr:nvPicPr>
        <xdr:cNvPr id="7" name="Εικόνα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11" y="19113397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37870</xdr:colOff>
      <xdr:row>7</xdr:row>
      <xdr:rowOff>98537</xdr:rowOff>
    </xdr:from>
    <xdr:to>
      <xdr:col>1</xdr:col>
      <xdr:colOff>3639738</xdr:colOff>
      <xdr:row>7</xdr:row>
      <xdr:rowOff>2988809</xdr:rowOff>
    </xdr:to>
    <xdr:pic>
      <xdr:nvPicPr>
        <xdr:cNvPr id="8" name="Εικόνα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04" y="22258169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59814</xdr:colOff>
      <xdr:row>8</xdr:row>
      <xdr:rowOff>117800</xdr:rowOff>
    </xdr:from>
    <xdr:to>
      <xdr:col>1</xdr:col>
      <xdr:colOff>3645807</xdr:colOff>
      <xdr:row>8</xdr:row>
      <xdr:rowOff>3008073</xdr:rowOff>
    </xdr:to>
    <xdr:pic>
      <xdr:nvPicPr>
        <xdr:cNvPr id="9" name="Εικόνα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248" y="25443094"/>
          <a:ext cx="3585993" cy="2890273"/>
        </a:xfrm>
        <a:prstGeom prst="rect">
          <a:avLst/>
        </a:prstGeom>
      </xdr:spPr>
    </xdr:pic>
    <xdr:clientData/>
  </xdr:twoCellAnchor>
  <xdr:twoCellAnchor editAs="oneCell">
    <xdr:from>
      <xdr:col>1</xdr:col>
      <xdr:colOff>37870</xdr:colOff>
      <xdr:row>9</xdr:row>
      <xdr:rowOff>137065</xdr:rowOff>
    </xdr:from>
    <xdr:to>
      <xdr:col>1</xdr:col>
      <xdr:colOff>3639738</xdr:colOff>
      <xdr:row>9</xdr:row>
      <xdr:rowOff>3027338</xdr:rowOff>
    </xdr:to>
    <xdr:pic>
      <xdr:nvPicPr>
        <xdr:cNvPr id="10" name="Εικόνα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04" y="28628021"/>
          <a:ext cx="3601868" cy="2890273"/>
        </a:xfrm>
        <a:prstGeom prst="rect">
          <a:avLst/>
        </a:prstGeom>
      </xdr:spPr>
    </xdr:pic>
    <xdr:clientData/>
  </xdr:twoCellAnchor>
  <xdr:twoCellAnchor editAs="oneCell">
    <xdr:from>
      <xdr:col>1</xdr:col>
      <xdr:colOff>51877</xdr:colOff>
      <xdr:row>10</xdr:row>
      <xdr:rowOff>158198</xdr:rowOff>
    </xdr:from>
    <xdr:to>
      <xdr:col>1</xdr:col>
      <xdr:colOff>3653745</xdr:colOff>
      <xdr:row>10</xdr:row>
      <xdr:rowOff>3048470</xdr:rowOff>
    </xdr:to>
    <xdr:pic>
      <xdr:nvPicPr>
        <xdr:cNvPr id="11" name="Εικόνα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11" y="31814816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51877</xdr:colOff>
      <xdr:row>11</xdr:row>
      <xdr:rowOff>181199</xdr:rowOff>
    </xdr:from>
    <xdr:to>
      <xdr:col>1</xdr:col>
      <xdr:colOff>3653745</xdr:colOff>
      <xdr:row>12</xdr:row>
      <xdr:rowOff>17868</xdr:rowOff>
    </xdr:to>
    <xdr:pic>
      <xdr:nvPicPr>
        <xdr:cNvPr id="12" name="Εικόνα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11" y="35003478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51877</xdr:colOff>
      <xdr:row>12</xdr:row>
      <xdr:rowOff>114551</xdr:rowOff>
    </xdr:from>
    <xdr:to>
      <xdr:col>1</xdr:col>
      <xdr:colOff>3653745</xdr:colOff>
      <xdr:row>12</xdr:row>
      <xdr:rowOff>3004823</xdr:rowOff>
    </xdr:to>
    <xdr:pic>
      <xdr:nvPicPr>
        <xdr:cNvPr id="13" name="Εικόνα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311" y="38102492"/>
          <a:ext cx="3601868" cy="289027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0</xdr:row>
      <xdr:rowOff>170090</xdr:rowOff>
    </xdr:from>
    <xdr:to>
      <xdr:col>1</xdr:col>
      <xdr:colOff>598125</xdr:colOff>
      <xdr:row>0</xdr:row>
      <xdr:rowOff>530090</xdr:rowOff>
    </xdr:to>
    <xdr:pic>
      <xdr:nvPicPr>
        <xdr:cNvPr id="111" name="84 - Εικόνα" descr="aek_home.png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493" y="17009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623660</xdr:colOff>
      <xdr:row>0</xdr:row>
      <xdr:rowOff>170090</xdr:rowOff>
    </xdr:from>
    <xdr:to>
      <xdr:col>1</xdr:col>
      <xdr:colOff>983660</xdr:colOff>
      <xdr:row>0</xdr:row>
      <xdr:rowOff>530090</xdr:rowOff>
    </xdr:to>
    <xdr:pic>
      <xdr:nvPicPr>
        <xdr:cNvPr id="112" name="94 - Εικόνα" descr="osfp_home.png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028" y="17009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1464128</xdr:colOff>
      <xdr:row>0</xdr:row>
      <xdr:rowOff>170090</xdr:rowOff>
    </xdr:from>
    <xdr:to>
      <xdr:col>1</xdr:col>
      <xdr:colOff>1824128</xdr:colOff>
      <xdr:row>0</xdr:row>
      <xdr:rowOff>530090</xdr:rowOff>
    </xdr:to>
    <xdr:pic>
      <xdr:nvPicPr>
        <xdr:cNvPr id="113" name="97 - Εικόνα" descr="pao_home.png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4496" y="17009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1009195</xdr:colOff>
      <xdr:row>0</xdr:row>
      <xdr:rowOff>170090</xdr:rowOff>
    </xdr:from>
    <xdr:to>
      <xdr:col>1</xdr:col>
      <xdr:colOff>1369195</xdr:colOff>
      <xdr:row>0</xdr:row>
      <xdr:rowOff>530090</xdr:rowOff>
    </xdr:to>
    <xdr:pic>
      <xdr:nvPicPr>
        <xdr:cNvPr id="114" name="99 - Εικόνα" descr="paok_home.png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563" y="17009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1923142</xdr:colOff>
      <xdr:row>0</xdr:row>
      <xdr:rowOff>170090</xdr:rowOff>
    </xdr:from>
    <xdr:to>
      <xdr:col>1</xdr:col>
      <xdr:colOff>2283142</xdr:colOff>
      <xdr:row>0</xdr:row>
      <xdr:rowOff>530090</xdr:rowOff>
    </xdr:to>
    <xdr:pic>
      <xdr:nvPicPr>
        <xdr:cNvPr id="115" name="133 - Εικόνα" descr="ionikos_away.png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510" y="17009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235697</xdr:colOff>
      <xdr:row>0</xdr:row>
      <xdr:rowOff>630332</xdr:rowOff>
    </xdr:from>
    <xdr:to>
      <xdr:col>1</xdr:col>
      <xdr:colOff>595697</xdr:colOff>
      <xdr:row>0</xdr:row>
      <xdr:rowOff>990332</xdr:rowOff>
    </xdr:to>
    <xdr:pic>
      <xdr:nvPicPr>
        <xdr:cNvPr id="116" name="132 - Εικόνα" descr="ialysos_third.png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065" y="630332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630330</xdr:colOff>
      <xdr:row>0</xdr:row>
      <xdr:rowOff>630332</xdr:rowOff>
    </xdr:from>
    <xdr:to>
      <xdr:col>1</xdr:col>
      <xdr:colOff>990330</xdr:colOff>
      <xdr:row>0</xdr:row>
      <xdr:rowOff>990332</xdr:rowOff>
    </xdr:to>
    <xdr:pic>
      <xdr:nvPicPr>
        <xdr:cNvPr id="117" name="154 - Εικόνα" descr="sidiroxwri_away.png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98" y="630332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1035144</xdr:colOff>
      <xdr:row>0</xdr:row>
      <xdr:rowOff>630332</xdr:rowOff>
    </xdr:from>
    <xdr:to>
      <xdr:col>1</xdr:col>
      <xdr:colOff>1395144</xdr:colOff>
      <xdr:row>0</xdr:row>
      <xdr:rowOff>990332</xdr:rowOff>
    </xdr:to>
    <xdr:pic>
      <xdr:nvPicPr>
        <xdr:cNvPr id="118" name="213 - Εικόνα" descr="loutraki_home.png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512" y="630332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2563346</xdr:colOff>
      <xdr:row>0</xdr:row>
      <xdr:rowOff>266140</xdr:rowOff>
    </xdr:from>
    <xdr:to>
      <xdr:col>1</xdr:col>
      <xdr:colOff>2708070</xdr:colOff>
      <xdr:row>0</xdr:row>
      <xdr:rowOff>446140</xdr:rowOff>
    </xdr:to>
    <xdr:pic>
      <xdr:nvPicPr>
        <xdr:cNvPr id="119" name="80 - Εικόνα" descr="traffic_cone_light_orange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66140"/>
          <a:ext cx="144724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2793814</xdr:colOff>
      <xdr:row>0</xdr:row>
      <xdr:rowOff>280147</xdr:rowOff>
    </xdr:from>
    <xdr:to>
      <xdr:col>1</xdr:col>
      <xdr:colOff>2937633</xdr:colOff>
      <xdr:row>0</xdr:row>
      <xdr:rowOff>460147</xdr:rowOff>
    </xdr:to>
    <xdr:pic>
      <xdr:nvPicPr>
        <xdr:cNvPr id="120" name="82 - Εικόνα" descr="traffic_cone_purple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182" y="280147"/>
          <a:ext cx="143819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3277721</xdr:colOff>
      <xdr:row>0</xdr:row>
      <xdr:rowOff>280147</xdr:rowOff>
    </xdr:from>
    <xdr:to>
      <xdr:col>1</xdr:col>
      <xdr:colOff>3461794</xdr:colOff>
      <xdr:row>0</xdr:row>
      <xdr:rowOff>460147</xdr:rowOff>
    </xdr:to>
    <xdr:pic>
      <xdr:nvPicPr>
        <xdr:cNvPr id="121" name="47 - Εικόνα" descr="marker_cones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089" y="280147"/>
          <a:ext cx="184073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3009154</xdr:colOff>
      <xdr:row>0</xdr:row>
      <xdr:rowOff>280147</xdr:rowOff>
    </xdr:from>
    <xdr:to>
      <xdr:col>1</xdr:col>
      <xdr:colOff>3188413</xdr:colOff>
      <xdr:row>0</xdr:row>
      <xdr:rowOff>460147</xdr:rowOff>
    </xdr:to>
    <xdr:pic>
      <xdr:nvPicPr>
        <xdr:cNvPr id="122" name="52 - Εικόνα" descr="CRDF11Kwik Training Cones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522" y="280147"/>
          <a:ext cx="179259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2409265</xdr:colOff>
      <xdr:row>0</xdr:row>
      <xdr:rowOff>644338</xdr:rowOff>
    </xdr:from>
    <xdr:to>
      <xdr:col>1</xdr:col>
      <xdr:colOff>2768472</xdr:colOff>
      <xdr:row>0</xdr:row>
      <xdr:rowOff>1004338</xdr:rowOff>
    </xdr:to>
    <xdr:pic>
      <xdr:nvPicPr>
        <xdr:cNvPr id="123" name="39 - Εικόνα" descr="mini-free-kick-mannequin-full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9633" y="644338"/>
          <a:ext cx="359207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196103</xdr:colOff>
      <xdr:row>0</xdr:row>
      <xdr:rowOff>1235635</xdr:rowOff>
    </xdr:from>
    <xdr:to>
      <xdr:col>1</xdr:col>
      <xdr:colOff>806888</xdr:colOff>
      <xdr:row>0</xdr:row>
      <xdr:rowOff>1595635</xdr:rowOff>
    </xdr:to>
    <xdr:pic>
      <xdr:nvPicPr>
        <xdr:cNvPr id="124" name="35 - Εικόνα" descr="4 hurdles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1" y="1235635"/>
          <a:ext cx="61078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963051</xdr:colOff>
      <xdr:row>0</xdr:row>
      <xdr:rowOff>1294466</xdr:rowOff>
    </xdr:from>
    <xdr:to>
      <xdr:col>1</xdr:col>
      <xdr:colOff>1395051</xdr:colOff>
      <xdr:row>0</xdr:row>
      <xdr:rowOff>1467644</xdr:rowOff>
    </xdr:to>
    <xdr:pic>
      <xdr:nvPicPr>
        <xdr:cNvPr id="125" name="37 - Εικόνα" descr="hurdles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419" y="1294466"/>
          <a:ext cx="432000" cy="173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1620463</xdr:colOff>
      <xdr:row>0</xdr:row>
      <xdr:rowOff>1218640</xdr:rowOff>
    </xdr:from>
    <xdr:to>
      <xdr:col>1</xdr:col>
      <xdr:colOff>1980463</xdr:colOff>
      <xdr:row>0</xdr:row>
      <xdr:rowOff>1578640</xdr:rowOff>
    </xdr:to>
    <xdr:pic>
      <xdr:nvPicPr>
        <xdr:cNvPr id="126" name="42 - Εικόνα" descr="training_hurdle_senior_yellow-600x600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831" y="121864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84044</xdr:colOff>
      <xdr:row>0</xdr:row>
      <xdr:rowOff>2173941</xdr:rowOff>
    </xdr:from>
    <xdr:to>
      <xdr:col>1</xdr:col>
      <xdr:colOff>1279431</xdr:colOff>
      <xdr:row>0</xdr:row>
      <xdr:rowOff>2732741</xdr:rowOff>
    </xdr:to>
    <xdr:pic>
      <xdr:nvPicPr>
        <xdr:cNvPr id="127" name="45 - Εικόνα" descr="ladder3.png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" y="2173941"/>
          <a:ext cx="1195387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2772523</xdr:colOff>
      <xdr:row>0</xdr:row>
      <xdr:rowOff>717176</xdr:rowOff>
    </xdr:from>
    <xdr:to>
      <xdr:col>1</xdr:col>
      <xdr:colOff>2952523</xdr:colOff>
      <xdr:row>0</xdr:row>
      <xdr:rowOff>897176</xdr:rowOff>
    </xdr:to>
    <xdr:pic>
      <xdr:nvPicPr>
        <xdr:cNvPr id="128" name="66 - Εικόνα" descr="33-222-G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2891" y="717176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3011208</xdr:colOff>
      <xdr:row>0</xdr:row>
      <xdr:rowOff>717176</xdr:rowOff>
    </xdr:from>
    <xdr:to>
      <xdr:col>1</xdr:col>
      <xdr:colOff>3191208</xdr:colOff>
      <xdr:row>0</xdr:row>
      <xdr:rowOff>897176</xdr:rowOff>
    </xdr:to>
    <xdr:pic>
      <xdr:nvPicPr>
        <xdr:cNvPr id="129" name="67 - Εικόνα" descr="33-222-y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576" y="717176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3279308</xdr:colOff>
      <xdr:row>0</xdr:row>
      <xdr:rowOff>717176</xdr:rowOff>
    </xdr:from>
    <xdr:to>
      <xdr:col>1</xdr:col>
      <xdr:colOff>3459308</xdr:colOff>
      <xdr:row>0</xdr:row>
      <xdr:rowOff>897176</xdr:rowOff>
    </xdr:to>
    <xdr:pic>
      <xdr:nvPicPr>
        <xdr:cNvPr id="130" name="68 - Εικόνα" descr="33-222-R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676" y="717176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1452469</xdr:colOff>
      <xdr:row>0</xdr:row>
      <xdr:rowOff>2246966</xdr:rowOff>
    </xdr:from>
    <xdr:to>
      <xdr:col>1</xdr:col>
      <xdr:colOff>2017619</xdr:colOff>
      <xdr:row>0</xdr:row>
      <xdr:rowOff>2810529</xdr:rowOff>
    </xdr:to>
    <xdr:pic>
      <xdr:nvPicPr>
        <xdr:cNvPr id="131" name="79 - Εικόνα" descr="ladder-full-image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837" y="2246966"/>
          <a:ext cx="565150" cy="563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1884269</xdr:colOff>
      <xdr:row>0</xdr:row>
      <xdr:rowOff>2031066</xdr:rowOff>
    </xdr:from>
    <xdr:to>
      <xdr:col>1</xdr:col>
      <xdr:colOff>2698656</xdr:colOff>
      <xdr:row>0</xdr:row>
      <xdr:rowOff>2845454</xdr:rowOff>
    </xdr:to>
    <xdr:pic>
      <xdr:nvPicPr>
        <xdr:cNvPr id="132" name="77 - Εικόνα" descr="Agility-Ladder2.pn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4637" y="2031066"/>
          <a:ext cx="814387" cy="814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2073088</xdr:colOff>
      <xdr:row>0</xdr:row>
      <xdr:rowOff>1186424</xdr:rowOff>
    </xdr:from>
    <xdr:to>
      <xdr:col>1</xdr:col>
      <xdr:colOff>2445484</xdr:colOff>
      <xdr:row>0</xdr:row>
      <xdr:rowOff>1582424</xdr:rowOff>
    </xdr:to>
    <xdr:pic>
      <xdr:nvPicPr>
        <xdr:cNvPr id="133" name="72 - Εικόνα" descr="2-039-O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456" y="1186424"/>
          <a:ext cx="372396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2599809</xdr:colOff>
      <xdr:row>0</xdr:row>
      <xdr:rowOff>1228897</xdr:rowOff>
    </xdr:from>
    <xdr:to>
      <xdr:col>1</xdr:col>
      <xdr:colOff>2995027</xdr:colOff>
      <xdr:row>0</xdr:row>
      <xdr:rowOff>1624897</xdr:rowOff>
    </xdr:to>
    <xdr:pic>
      <xdr:nvPicPr>
        <xdr:cNvPr id="134" name="75 - Εικόνα" descr="1547512 AASA Geel oefenstokken 100 cm_MG_8554-aa6eab75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12064">
          <a:off x="3300177" y="1228897"/>
          <a:ext cx="395218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3084154</xdr:colOff>
      <xdr:row>0</xdr:row>
      <xdr:rowOff>1217401</xdr:rowOff>
    </xdr:from>
    <xdr:to>
      <xdr:col>1</xdr:col>
      <xdr:colOff>3480154</xdr:colOff>
      <xdr:row>0</xdr:row>
      <xdr:rowOff>1613401</xdr:rowOff>
    </xdr:to>
    <xdr:pic>
      <xdr:nvPicPr>
        <xdr:cNvPr id="135" name="77 - Εικόνα" descr="1547526 AASA Groen oefenstokken 080 cm_MG_8536-bf9bf75e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766082">
          <a:off x="3784522" y="1217401"/>
          <a:ext cx="396000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266140</xdr:colOff>
      <xdr:row>0</xdr:row>
      <xdr:rowOff>1892394</xdr:rowOff>
    </xdr:from>
    <xdr:to>
      <xdr:col>1</xdr:col>
      <xdr:colOff>446637</xdr:colOff>
      <xdr:row>0</xdr:row>
      <xdr:rowOff>2072394</xdr:rowOff>
    </xdr:to>
    <xdr:pic>
      <xdr:nvPicPr>
        <xdr:cNvPr id="136" name="3 - Εικόνα" descr="ΜΠΑΛΑ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508" y="1892394"/>
          <a:ext cx="180497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1201736</xdr:colOff>
      <xdr:row>0</xdr:row>
      <xdr:rowOff>1892394</xdr:rowOff>
    </xdr:from>
    <xdr:to>
      <xdr:col>1</xdr:col>
      <xdr:colOff>1381736</xdr:colOff>
      <xdr:row>0</xdr:row>
      <xdr:rowOff>2072394</xdr:rowOff>
    </xdr:to>
    <xdr:pic>
      <xdr:nvPicPr>
        <xdr:cNvPr id="137" name="6 - Εικόνα" descr="aerow_si_side.png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2104" y="1892394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1589647</xdr:colOff>
      <xdr:row>0</xdr:row>
      <xdr:rowOff>1892394</xdr:rowOff>
    </xdr:from>
    <xdr:to>
      <xdr:col>1</xdr:col>
      <xdr:colOff>1769647</xdr:colOff>
      <xdr:row>0</xdr:row>
      <xdr:rowOff>2072394</xdr:rowOff>
    </xdr:to>
    <xdr:pic>
      <xdr:nvPicPr>
        <xdr:cNvPr id="138" name="7 - Εικόνα" descr="aerow_winter.png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015" y="1892394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771058</xdr:colOff>
      <xdr:row>0</xdr:row>
      <xdr:rowOff>1892394</xdr:rowOff>
    </xdr:from>
    <xdr:to>
      <xdr:col>1</xdr:col>
      <xdr:colOff>951059</xdr:colOff>
      <xdr:row>0</xdr:row>
      <xdr:rowOff>2072394</xdr:rowOff>
    </xdr:to>
    <xdr:pic>
      <xdr:nvPicPr>
        <xdr:cNvPr id="139" name="55 - Εικόνα" descr="adidas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426" y="1892394"/>
          <a:ext cx="180001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1989044</xdr:colOff>
      <xdr:row>0</xdr:row>
      <xdr:rowOff>1638860</xdr:rowOff>
    </xdr:from>
    <xdr:to>
      <xdr:col>1</xdr:col>
      <xdr:colOff>2708181</xdr:colOff>
      <xdr:row>0</xdr:row>
      <xdr:rowOff>2357997</xdr:rowOff>
    </xdr:to>
    <xdr:pic>
      <xdr:nvPicPr>
        <xdr:cNvPr id="140" name="27 - Εικόνα" descr="456f81def15c9c19caf85f93582ec0fe.pn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1638860"/>
          <a:ext cx="719137" cy="71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2779619</xdr:colOff>
      <xdr:row>0</xdr:row>
      <xdr:rowOff>1638860</xdr:rowOff>
    </xdr:from>
    <xdr:to>
      <xdr:col>1</xdr:col>
      <xdr:colOff>3500344</xdr:colOff>
      <xdr:row>0</xdr:row>
      <xdr:rowOff>2357997</xdr:rowOff>
    </xdr:to>
    <xdr:pic>
      <xdr:nvPicPr>
        <xdr:cNvPr id="141" name="33 - Εικόνα" descr="samba5x2_85420c86-f34f-4cd7-9df5-b641faf5e355_grande.png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987" y="1638860"/>
          <a:ext cx="720725" cy="71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42020</xdr:colOff>
      <xdr:row>1</xdr:row>
      <xdr:rowOff>28014</xdr:rowOff>
    </xdr:from>
    <xdr:to>
      <xdr:col>3</xdr:col>
      <xdr:colOff>3683933</xdr:colOff>
      <xdr:row>1</xdr:row>
      <xdr:rowOff>3025588</xdr:rowOff>
    </xdr:to>
    <xdr:pic>
      <xdr:nvPicPr>
        <xdr:cNvPr id="14" name="Εικόνα 13"/>
        <xdr:cNvPicPr>
          <a:picLocks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01"/>
        <a:stretch/>
      </xdr:blipFill>
      <xdr:spPr>
        <a:xfrm>
          <a:off x="5602939" y="3193676"/>
          <a:ext cx="3641913" cy="29975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56030</xdr:colOff>
      <xdr:row>2</xdr:row>
      <xdr:rowOff>70038</xdr:rowOff>
    </xdr:from>
    <xdr:to>
      <xdr:col>3</xdr:col>
      <xdr:colOff>3657898</xdr:colOff>
      <xdr:row>2</xdr:row>
      <xdr:rowOff>2918288</xdr:rowOff>
    </xdr:to>
    <xdr:pic>
      <xdr:nvPicPr>
        <xdr:cNvPr id="143" name="Εικόνα 142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6949" y="6289303"/>
          <a:ext cx="3601868" cy="2848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896471</xdr:colOff>
      <xdr:row>2</xdr:row>
      <xdr:rowOff>756397</xdr:rowOff>
    </xdr:from>
    <xdr:to>
      <xdr:col>3</xdr:col>
      <xdr:colOff>1041195</xdr:colOff>
      <xdr:row>2</xdr:row>
      <xdr:rowOff>936397</xdr:rowOff>
    </xdr:to>
    <xdr:pic>
      <xdr:nvPicPr>
        <xdr:cNvPr id="144" name="80 - Εικόνα" descr="traffic_cone_light_orange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3346" y="6555441"/>
          <a:ext cx="144724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2589680</xdr:colOff>
      <xdr:row>2</xdr:row>
      <xdr:rowOff>740709</xdr:rowOff>
    </xdr:from>
    <xdr:to>
      <xdr:col>3</xdr:col>
      <xdr:colOff>2734404</xdr:colOff>
      <xdr:row>2</xdr:row>
      <xdr:rowOff>920709</xdr:rowOff>
    </xdr:to>
    <xdr:pic>
      <xdr:nvPicPr>
        <xdr:cNvPr id="145" name="80 - Εικόνα" descr="traffic_cone_light_orange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6555" y="6539753"/>
          <a:ext cx="144724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711014</xdr:colOff>
      <xdr:row>2</xdr:row>
      <xdr:rowOff>1565462</xdr:rowOff>
    </xdr:from>
    <xdr:to>
      <xdr:col>3</xdr:col>
      <xdr:colOff>855738</xdr:colOff>
      <xdr:row>2</xdr:row>
      <xdr:rowOff>1745462</xdr:rowOff>
    </xdr:to>
    <xdr:pic>
      <xdr:nvPicPr>
        <xdr:cNvPr id="146" name="80 - Εικόνα" descr="traffic_cone_light_orange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889" y="7364506"/>
          <a:ext cx="144724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2782421</xdr:colOff>
      <xdr:row>2</xdr:row>
      <xdr:rowOff>1591796</xdr:rowOff>
    </xdr:from>
    <xdr:to>
      <xdr:col>3</xdr:col>
      <xdr:colOff>2927145</xdr:colOff>
      <xdr:row>2</xdr:row>
      <xdr:rowOff>1771796</xdr:rowOff>
    </xdr:to>
    <xdr:pic>
      <xdr:nvPicPr>
        <xdr:cNvPr id="147" name="80 - Εικόνα" descr="traffic_cone_light_orange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296" y="7390840"/>
          <a:ext cx="144724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1204633</xdr:colOff>
      <xdr:row>2</xdr:row>
      <xdr:rowOff>532280</xdr:rowOff>
    </xdr:from>
    <xdr:to>
      <xdr:col>3</xdr:col>
      <xdr:colOff>1564633</xdr:colOff>
      <xdr:row>2</xdr:row>
      <xdr:rowOff>892280</xdr:rowOff>
    </xdr:to>
    <xdr:pic>
      <xdr:nvPicPr>
        <xdr:cNvPr id="148" name="58 - Εικόνα" descr="AEK.png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1508" y="6331324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1973357</xdr:colOff>
      <xdr:row>2</xdr:row>
      <xdr:rowOff>544605</xdr:rowOff>
    </xdr:from>
    <xdr:to>
      <xdr:col>3</xdr:col>
      <xdr:colOff>2333357</xdr:colOff>
      <xdr:row>2</xdr:row>
      <xdr:rowOff>904605</xdr:rowOff>
    </xdr:to>
    <xdr:pic>
      <xdr:nvPicPr>
        <xdr:cNvPr id="149" name="58 - Εικόνα" descr="AEK.png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6" y="676387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963147</xdr:colOff>
      <xdr:row>2</xdr:row>
      <xdr:rowOff>1579469</xdr:rowOff>
    </xdr:from>
    <xdr:to>
      <xdr:col>3</xdr:col>
      <xdr:colOff>1323147</xdr:colOff>
      <xdr:row>2</xdr:row>
      <xdr:rowOff>1939469</xdr:rowOff>
    </xdr:to>
    <xdr:pic>
      <xdr:nvPicPr>
        <xdr:cNvPr id="150" name="58 - Εικόνα" descr="AEK.png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022" y="7378513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2152091</xdr:colOff>
      <xdr:row>2</xdr:row>
      <xdr:rowOff>1591795</xdr:rowOff>
    </xdr:from>
    <xdr:to>
      <xdr:col>3</xdr:col>
      <xdr:colOff>2512091</xdr:colOff>
      <xdr:row>2</xdr:row>
      <xdr:rowOff>1951795</xdr:rowOff>
    </xdr:to>
    <xdr:pic>
      <xdr:nvPicPr>
        <xdr:cNvPr id="151" name="58 - Εικόνα" descr="AEK.png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8966" y="7390839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2283199</xdr:colOff>
      <xdr:row>2</xdr:row>
      <xdr:rowOff>1106581</xdr:rowOff>
    </xdr:from>
    <xdr:to>
      <xdr:col>3</xdr:col>
      <xdr:colOff>2643199</xdr:colOff>
      <xdr:row>2</xdr:row>
      <xdr:rowOff>1466581</xdr:rowOff>
    </xdr:to>
    <xdr:pic>
      <xdr:nvPicPr>
        <xdr:cNvPr id="154" name="74 - Εικόνα" descr="LEIPSING.png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18" y="7437905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1581151</xdr:colOff>
      <xdr:row>2</xdr:row>
      <xdr:rowOff>1244974</xdr:rowOff>
    </xdr:from>
    <xdr:to>
      <xdr:col>3</xdr:col>
      <xdr:colOff>1941151</xdr:colOff>
      <xdr:row>2</xdr:row>
      <xdr:rowOff>1604974</xdr:rowOff>
    </xdr:to>
    <xdr:pic>
      <xdr:nvPicPr>
        <xdr:cNvPr id="155" name="74 - Εικόνα" descr="LEIPSING.png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2070" y="7576298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1050552</xdr:colOff>
      <xdr:row>2</xdr:row>
      <xdr:rowOff>1008530</xdr:rowOff>
    </xdr:from>
    <xdr:to>
      <xdr:col>3</xdr:col>
      <xdr:colOff>1410552</xdr:colOff>
      <xdr:row>2</xdr:row>
      <xdr:rowOff>1368530</xdr:rowOff>
    </xdr:to>
    <xdr:pic>
      <xdr:nvPicPr>
        <xdr:cNvPr id="156" name="61 - Εικόνα" descr="BARCA.png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427" y="6807574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1875305</xdr:colOff>
      <xdr:row>2</xdr:row>
      <xdr:rowOff>1020857</xdr:rowOff>
    </xdr:from>
    <xdr:to>
      <xdr:col>3</xdr:col>
      <xdr:colOff>2235305</xdr:colOff>
      <xdr:row>2</xdr:row>
      <xdr:rowOff>1380857</xdr:rowOff>
    </xdr:to>
    <xdr:pic>
      <xdr:nvPicPr>
        <xdr:cNvPr id="157" name="61 - Εικόνα" descr="BARCA.png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2180" y="6819901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1834964</xdr:colOff>
      <xdr:row>2</xdr:row>
      <xdr:rowOff>1496543</xdr:rowOff>
    </xdr:from>
    <xdr:to>
      <xdr:col>3</xdr:col>
      <xdr:colOff>1961029</xdr:colOff>
      <xdr:row>2</xdr:row>
      <xdr:rowOff>1622261</xdr:rowOff>
    </xdr:to>
    <xdr:pic>
      <xdr:nvPicPr>
        <xdr:cNvPr id="158" name="9 - Εικόνα" descr="SOCCER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1839" y="7295587"/>
          <a:ext cx="126065" cy="125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42023</xdr:colOff>
      <xdr:row>3</xdr:row>
      <xdr:rowOff>42022</xdr:rowOff>
    </xdr:from>
    <xdr:to>
      <xdr:col>3</xdr:col>
      <xdr:colOff>3642023</xdr:colOff>
      <xdr:row>3</xdr:row>
      <xdr:rowOff>2922022</xdr:rowOff>
    </xdr:to>
    <xdr:pic>
      <xdr:nvPicPr>
        <xdr:cNvPr id="15" name="Εικόνα 14"/>
        <xdr:cNvPicPr>
          <a:picLocks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01"/>
        <a:stretch/>
      </xdr:blipFill>
      <xdr:spPr>
        <a:xfrm>
          <a:off x="5602942" y="9314890"/>
          <a:ext cx="36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28015</xdr:colOff>
      <xdr:row>4</xdr:row>
      <xdr:rowOff>70033</xdr:rowOff>
    </xdr:from>
    <xdr:to>
      <xdr:col>3</xdr:col>
      <xdr:colOff>3670037</xdr:colOff>
      <xdr:row>4</xdr:row>
      <xdr:rowOff>2997572</xdr:rowOff>
    </xdr:to>
    <xdr:pic>
      <xdr:nvPicPr>
        <xdr:cNvPr id="16" name="Εικόνα 15"/>
        <xdr:cNvPicPr>
          <a:picLocks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52"/>
        <a:stretch/>
      </xdr:blipFill>
      <xdr:spPr>
        <a:xfrm>
          <a:off x="5588934" y="12396504"/>
          <a:ext cx="3642022" cy="2927539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</xdr:colOff>
      <xdr:row>5</xdr:row>
      <xdr:rowOff>70037</xdr:rowOff>
    </xdr:from>
    <xdr:to>
      <xdr:col>3</xdr:col>
      <xdr:colOff>3656029</xdr:colOff>
      <xdr:row>5</xdr:row>
      <xdr:rowOff>2950037</xdr:rowOff>
    </xdr:to>
    <xdr:pic>
      <xdr:nvPicPr>
        <xdr:cNvPr id="17" name="Εικόνα 16"/>
        <xdr:cNvPicPr>
          <a:picLocks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795"/>
        <a:stretch/>
      </xdr:blipFill>
      <xdr:spPr>
        <a:xfrm>
          <a:off x="5616948" y="15450111"/>
          <a:ext cx="360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56030</xdr:colOff>
      <xdr:row>6</xdr:row>
      <xdr:rowOff>70037</xdr:rowOff>
    </xdr:from>
    <xdr:to>
      <xdr:col>3</xdr:col>
      <xdr:colOff>3656030</xdr:colOff>
      <xdr:row>6</xdr:row>
      <xdr:rowOff>2950037</xdr:rowOff>
    </xdr:to>
    <xdr:pic>
      <xdr:nvPicPr>
        <xdr:cNvPr id="18" name="Εικόνα 17"/>
        <xdr:cNvPicPr>
          <a:picLocks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738"/>
        <a:stretch/>
      </xdr:blipFill>
      <xdr:spPr>
        <a:xfrm>
          <a:off x="5616949" y="18503713"/>
          <a:ext cx="3600000" cy="28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1406608</xdr:colOff>
      <xdr:row>0</xdr:row>
      <xdr:rowOff>246530</xdr:rowOff>
    </xdr:from>
    <xdr:to>
      <xdr:col>9</xdr:col>
      <xdr:colOff>305652</xdr:colOff>
      <xdr:row>0</xdr:row>
      <xdr:rowOff>966530</xdr:rowOff>
    </xdr:to>
    <xdr:pic>
      <xdr:nvPicPr>
        <xdr:cNvPr id="65" name="Εικόνα 64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512" y="24653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308138</xdr:colOff>
      <xdr:row>0</xdr:row>
      <xdr:rowOff>246530</xdr:rowOff>
    </xdr:from>
    <xdr:to>
      <xdr:col>8</xdr:col>
      <xdr:colOff>1028138</xdr:colOff>
      <xdr:row>0</xdr:row>
      <xdr:rowOff>966530</xdr:rowOff>
    </xdr:to>
    <xdr:pic>
      <xdr:nvPicPr>
        <xdr:cNvPr id="66" name="Εικόνα 65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1042" y="24653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674885</xdr:colOff>
      <xdr:row>0</xdr:row>
      <xdr:rowOff>300530</xdr:rowOff>
    </xdr:from>
    <xdr:to>
      <xdr:col>9</xdr:col>
      <xdr:colOff>1286885</xdr:colOff>
      <xdr:row>0</xdr:row>
      <xdr:rowOff>912530</xdr:rowOff>
    </xdr:to>
    <xdr:pic>
      <xdr:nvPicPr>
        <xdr:cNvPr id="68" name="Εικόνα 67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745" y="30053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246664</xdr:colOff>
      <xdr:row>0</xdr:row>
      <xdr:rowOff>377651</xdr:rowOff>
    </xdr:from>
    <xdr:to>
      <xdr:col>7</xdr:col>
      <xdr:colOff>816482</xdr:colOff>
      <xdr:row>0</xdr:row>
      <xdr:rowOff>947469</xdr:rowOff>
    </xdr:to>
    <xdr:pic>
      <xdr:nvPicPr>
        <xdr:cNvPr id="70" name="Εικόνα 6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5083" y="377651"/>
          <a:ext cx="569818" cy="569818"/>
        </a:xfrm>
        <a:prstGeom prst="rect">
          <a:avLst/>
        </a:prstGeom>
      </xdr:spPr>
    </xdr:pic>
    <xdr:clientData/>
  </xdr:twoCellAnchor>
  <xdr:twoCellAnchor editAs="oneCell">
    <xdr:from>
      <xdr:col>3</xdr:col>
      <xdr:colOff>28015</xdr:colOff>
      <xdr:row>7</xdr:row>
      <xdr:rowOff>98051</xdr:rowOff>
    </xdr:from>
    <xdr:to>
      <xdr:col>3</xdr:col>
      <xdr:colOff>3701245</xdr:colOff>
      <xdr:row>7</xdr:row>
      <xdr:rowOff>2978051</xdr:rowOff>
    </xdr:to>
    <xdr:pic>
      <xdr:nvPicPr>
        <xdr:cNvPr id="20" name="Εικόνα 19"/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91"/>
        <a:stretch/>
      </xdr:blipFill>
      <xdr:spPr>
        <a:xfrm>
          <a:off x="5588934" y="21585330"/>
          <a:ext cx="3673230" cy="2880000"/>
        </a:xfrm>
        <a:prstGeom prst="rect">
          <a:avLst/>
        </a:prstGeom>
      </xdr:spPr>
    </xdr:pic>
    <xdr:clientData/>
  </xdr:twoCellAnchor>
  <xdr:twoCellAnchor>
    <xdr:from>
      <xdr:col>8</xdr:col>
      <xdr:colOff>1330699</xdr:colOff>
      <xdr:row>0</xdr:row>
      <xdr:rowOff>1190624</xdr:rowOff>
    </xdr:from>
    <xdr:to>
      <xdr:col>9</xdr:col>
      <xdr:colOff>504265</xdr:colOff>
      <xdr:row>0</xdr:row>
      <xdr:rowOff>1694624</xdr:rowOff>
    </xdr:to>
    <xdr:sp macro="" textlink="">
      <xdr:nvSpPr>
        <xdr:cNvPr id="71" name="Ορθογώνιο 70">
          <a:hlinkClick xmlns:r="http://schemas.openxmlformats.org/officeDocument/2006/relationships" r:id="rId53"/>
        </xdr:cNvPr>
        <xdr:cNvSpPr/>
      </xdr:nvSpPr>
      <xdr:spPr>
        <a:xfrm>
          <a:off x="14483603" y="1190624"/>
          <a:ext cx="994522" cy="50400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Εργαλεία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9</xdr:col>
      <xdr:colOff>658346</xdr:colOff>
      <xdr:row>0</xdr:row>
      <xdr:rowOff>1190624</xdr:rowOff>
    </xdr:from>
    <xdr:to>
      <xdr:col>9</xdr:col>
      <xdr:colOff>1386729</xdr:colOff>
      <xdr:row>0</xdr:row>
      <xdr:rowOff>1694624</xdr:rowOff>
    </xdr:to>
    <xdr:sp macro="" textlink="">
      <xdr:nvSpPr>
        <xdr:cNvPr id="72" name="Ορθογώνιο 71">
          <a:hlinkClick xmlns:r="http://schemas.openxmlformats.org/officeDocument/2006/relationships" r:id="rId57"/>
        </xdr:cNvPr>
        <xdr:cNvSpPr/>
      </xdr:nvSpPr>
      <xdr:spPr>
        <a:xfrm>
          <a:off x="15632206" y="1190624"/>
          <a:ext cx="728383" cy="504000"/>
        </a:xfrm>
        <a:prstGeom prst="rect">
          <a:avLst/>
        </a:prstGeom>
        <a:solidFill>
          <a:srgbClr val="FFC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Οδηγίες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8</xdr:col>
      <xdr:colOff>182096</xdr:colOff>
      <xdr:row>0</xdr:row>
      <xdr:rowOff>1190624</xdr:rowOff>
    </xdr:from>
    <xdr:to>
      <xdr:col>8</xdr:col>
      <xdr:colOff>1176618</xdr:colOff>
      <xdr:row>0</xdr:row>
      <xdr:rowOff>1694624</xdr:rowOff>
    </xdr:to>
    <xdr:sp macro="" textlink="">
      <xdr:nvSpPr>
        <xdr:cNvPr id="73" name="Ορθογώνιο 72">
          <a:hlinkClick xmlns:r="http://schemas.openxmlformats.org/officeDocument/2006/relationships" r:id="rId55"/>
        </xdr:cNvPr>
        <xdr:cNvSpPr/>
      </xdr:nvSpPr>
      <xdr:spPr>
        <a:xfrm>
          <a:off x="13335000" y="1190624"/>
          <a:ext cx="994522" cy="504000"/>
        </a:xfrm>
        <a:prstGeom prst="rect">
          <a:avLst/>
        </a:prstGeom>
        <a:solidFill>
          <a:srgbClr val="7030A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Πρωτόκολλο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Προπόνησης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7</xdr:col>
      <xdr:colOff>238125</xdr:colOff>
      <xdr:row>0</xdr:row>
      <xdr:rowOff>1190624</xdr:rowOff>
    </xdr:from>
    <xdr:to>
      <xdr:col>8</xdr:col>
      <xdr:colOff>14008</xdr:colOff>
      <xdr:row>0</xdr:row>
      <xdr:rowOff>1694624</xdr:rowOff>
    </xdr:to>
    <xdr:sp macro="" textlink="">
      <xdr:nvSpPr>
        <xdr:cNvPr id="74" name="Ορθογώνιο 73">
          <a:hlinkClick xmlns:r="http://schemas.openxmlformats.org/officeDocument/2006/relationships" r:id="rId59"/>
        </xdr:cNvPr>
        <xdr:cNvSpPr/>
      </xdr:nvSpPr>
      <xdr:spPr>
        <a:xfrm>
          <a:off x="12466544" y="1190624"/>
          <a:ext cx="700368" cy="50400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ΜΕΝΟΥ</a:t>
          </a:r>
          <a:endParaRPr lang="el-G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43359</xdr:colOff>
          <xdr:row>9</xdr:row>
          <xdr:rowOff>13048</xdr:rowOff>
        </xdr:from>
        <xdr:to>
          <xdr:col>4</xdr:col>
          <xdr:colOff>414701</xdr:colOff>
          <xdr:row>14</xdr:row>
          <xdr:rowOff>463202</xdr:rowOff>
        </xdr:to>
        <xdr:pic>
          <xdr:nvPicPr>
            <xdr:cNvPr id="14" name="Picture 13" descr="Image result for football pitch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1" spid="_x0000_s166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39386" y="2453014"/>
              <a:ext cx="3816000" cy="2994503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63526</xdr:colOff>
          <xdr:row>9</xdr:row>
          <xdr:rowOff>13047</xdr:rowOff>
        </xdr:from>
        <xdr:to>
          <xdr:col>9</xdr:col>
          <xdr:colOff>434868</xdr:colOff>
          <xdr:row>15</xdr:row>
          <xdr:rowOff>19828</xdr:rowOff>
        </xdr:to>
        <xdr:pic>
          <xdr:nvPicPr>
            <xdr:cNvPr id="9" name="Picture 8" descr="Image result for football pitch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2" spid="_x0000_s166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183012" y="2453013"/>
              <a:ext cx="3816000" cy="3060000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43359</xdr:colOff>
          <xdr:row>16</xdr:row>
          <xdr:rowOff>69055</xdr:rowOff>
        </xdr:from>
        <xdr:to>
          <xdr:col>4</xdr:col>
          <xdr:colOff>414701</xdr:colOff>
          <xdr:row>22</xdr:row>
          <xdr:rowOff>3836</xdr:rowOff>
        </xdr:to>
        <xdr:pic>
          <xdr:nvPicPr>
            <xdr:cNvPr id="10" name="Picture 9" descr="Image result for football pitch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3" spid="_x0000_s1667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39386" y="5823199"/>
              <a:ext cx="3816000" cy="2988000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63526</xdr:colOff>
          <xdr:row>16</xdr:row>
          <xdr:rowOff>39144</xdr:rowOff>
        </xdr:from>
        <xdr:to>
          <xdr:col>9</xdr:col>
          <xdr:colOff>434868</xdr:colOff>
          <xdr:row>22</xdr:row>
          <xdr:rowOff>45925</xdr:rowOff>
        </xdr:to>
        <xdr:pic>
          <xdr:nvPicPr>
            <xdr:cNvPr id="11" name="Picture 10" descr="Image result for football pitch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4" spid="_x0000_s16672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183012" y="5793288"/>
              <a:ext cx="3816000" cy="3060000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43359</xdr:colOff>
          <xdr:row>23</xdr:row>
          <xdr:rowOff>71435</xdr:rowOff>
        </xdr:from>
        <xdr:to>
          <xdr:col>4</xdr:col>
          <xdr:colOff>414701</xdr:colOff>
          <xdr:row>29</xdr:row>
          <xdr:rowOff>6216</xdr:rowOff>
        </xdr:to>
        <xdr:pic>
          <xdr:nvPicPr>
            <xdr:cNvPr id="12" name="Picture 11" descr="Image result for football pitch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5" spid="_x0000_s1667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139386" y="9139757"/>
              <a:ext cx="3816000" cy="2988000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63526</xdr:colOff>
          <xdr:row>23</xdr:row>
          <xdr:rowOff>47624</xdr:rowOff>
        </xdr:from>
        <xdr:to>
          <xdr:col>9</xdr:col>
          <xdr:colOff>434868</xdr:colOff>
          <xdr:row>29</xdr:row>
          <xdr:rowOff>18405</xdr:rowOff>
        </xdr:to>
        <xdr:pic>
          <xdr:nvPicPr>
            <xdr:cNvPr id="13" name="Picture 12" descr="Image result for football pitch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rill6" spid="_x0000_s1667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183012" y="9115946"/>
              <a:ext cx="3816000" cy="3024000"/>
            </a:xfrm>
            <a:prstGeom prst="rect">
              <a:avLst/>
            </a:prstGeom>
            <a:ln>
              <a:noFill/>
            </a:ln>
            <a:effectLst>
              <a:softEdge rad="11250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8</xdr:col>
      <xdr:colOff>119063</xdr:colOff>
      <xdr:row>2</xdr:row>
      <xdr:rowOff>68375</xdr:rowOff>
    </xdr:from>
    <xdr:to>
      <xdr:col>8</xdr:col>
      <xdr:colOff>1059657</xdr:colOff>
      <xdr:row>5</xdr:row>
      <xdr:rowOff>218976</xdr:rowOff>
    </xdr:to>
    <xdr:pic>
      <xdr:nvPicPr>
        <xdr:cNvPr id="2" name="Εικόνα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6700" y="681628"/>
          <a:ext cx="940594" cy="933478"/>
        </a:xfrm>
        <a:prstGeom prst="rect">
          <a:avLst/>
        </a:prstGeom>
      </xdr:spPr>
    </xdr:pic>
    <xdr:clientData fLocksWithSheet="0"/>
  </xdr:twoCellAnchor>
  <xdr:twoCellAnchor editAs="oneCell">
    <xdr:from>
      <xdr:col>11</xdr:col>
      <xdr:colOff>182671</xdr:colOff>
      <xdr:row>8</xdr:row>
      <xdr:rowOff>104384</xdr:rowOff>
    </xdr:from>
    <xdr:to>
      <xdr:col>11</xdr:col>
      <xdr:colOff>902671</xdr:colOff>
      <xdr:row>10</xdr:row>
      <xdr:rowOff>54555</xdr:rowOff>
    </xdr:to>
    <xdr:pic>
      <xdr:nvPicPr>
        <xdr:cNvPr id="15" name="Εικόνα 1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616" y="2283391"/>
          <a:ext cx="720000" cy="720000"/>
        </a:xfrm>
        <a:prstGeom prst="rect">
          <a:avLst/>
        </a:prstGeom>
      </xdr:spPr>
    </xdr:pic>
    <xdr:clientData fLocksWithSheet="0"/>
  </xdr:twoCellAnchor>
  <xdr:twoCellAnchor editAs="oneCell">
    <xdr:from>
      <xdr:col>11</xdr:col>
      <xdr:colOff>195720</xdr:colOff>
      <xdr:row>1</xdr:row>
      <xdr:rowOff>39144</xdr:rowOff>
    </xdr:from>
    <xdr:to>
      <xdr:col>11</xdr:col>
      <xdr:colOff>915720</xdr:colOff>
      <xdr:row>3</xdr:row>
      <xdr:rowOff>237227</xdr:rowOff>
    </xdr:to>
    <xdr:pic>
      <xdr:nvPicPr>
        <xdr:cNvPr id="17" name="Εικόνα 1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665" y="391439"/>
          <a:ext cx="720000" cy="720000"/>
        </a:xfrm>
        <a:prstGeom prst="rect">
          <a:avLst/>
        </a:prstGeom>
      </xdr:spPr>
    </xdr:pic>
    <xdr:clientData fLocksWithSheet="0"/>
  </xdr:twoCellAnchor>
  <xdr:twoCellAnchor editAs="oneCell">
    <xdr:from>
      <xdr:col>11</xdr:col>
      <xdr:colOff>208767</xdr:colOff>
      <xdr:row>10</xdr:row>
      <xdr:rowOff>421373</xdr:rowOff>
    </xdr:from>
    <xdr:to>
      <xdr:col>11</xdr:col>
      <xdr:colOff>820767</xdr:colOff>
      <xdr:row>12</xdr:row>
      <xdr:rowOff>15634</xdr:rowOff>
    </xdr:to>
    <xdr:pic>
      <xdr:nvPicPr>
        <xdr:cNvPr id="18" name="Εικόνα 1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1712" y="3370209"/>
          <a:ext cx="612000" cy="612000"/>
        </a:xfrm>
        <a:prstGeom prst="rect">
          <a:avLst/>
        </a:prstGeom>
      </xdr:spPr>
    </xdr:pic>
    <xdr:clientData fLocksWithSheet="0"/>
  </xdr:twoCellAnchor>
  <xdr:twoCellAnchor editAs="oneCell">
    <xdr:from>
      <xdr:col>11</xdr:col>
      <xdr:colOff>169624</xdr:colOff>
      <xdr:row>4</xdr:row>
      <xdr:rowOff>130479</xdr:rowOff>
    </xdr:from>
    <xdr:to>
      <xdr:col>11</xdr:col>
      <xdr:colOff>940870</xdr:colOff>
      <xdr:row>7</xdr:row>
      <xdr:rowOff>118848</xdr:rowOff>
    </xdr:to>
    <xdr:pic>
      <xdr:nvPicPr>
        <xdr:cNvPr id="20" name="Εικόνα 1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2569" y="1265650"/>
          <a:ext cx="771246" cy="771246"/>
        </a:xfrm>
        <a:prstGeom prst="rect">
          <a:avLst/>
        </a:prstGeom>
      </xdr:spPr>
    </xdr:pic>
    <xdr:clientData fLocksWithSheet="0"/>
  </xdr:twoCellAnchor>
  <xdr:twoCellAnchor>
    <xdr:from>
      <xdr:col>12</xdr:col>
      <xdr:colOff>143526</xdr:colOff>
      <xdr:row>9</xdr:row>
      <xdr:rowOff>26094</xdr:rowOff>
    </xdr:from>
    <xdr:to>
      <xdr:col>13</xdr:col>
      <xdr:colOff>42021</xdr:colOff>
      <xdr:row>10</xdr:row>
      <xdr:rowOff>21224</xdr:rowOff>
    </xdr:to>
    <xdr:sp macro="" textlink="">
      <xdr:nvSpPr>
        <xdr:cNvPr id="16" name="Ορθογώνιο 15">
          <a:hlinkClick xmlns:r="http://schemas.openxmlformats.org/officeDocument/2006/relationships" r:id="rId8"/>
        </xdr:cNvPr>
        <xdr:cNvSpPr/>
      </xdr:nvSpPr>
      <xdr:spPr>
        <a:xfrm>
          <a:off x="12382499" y="2466060"/>
          <a:ext cx="994522" cy="504000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Εργαλεία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12</xdr:col>
      <xdr:colOff>143526</xdr:colOff>
      <xdr:row>10</xdr:row>
      <xdr:rowOff>456676</xdr:rowOff>
    </xdr:from>
    <xdr:to>
      <xdr:col>12</xdr:col>
      <xdr:colOff>871909</xdr:colOff>
      <xdr:row>11</xdr:row>
      <xdr:rowOff>451807</xdr:rowOff>
    </xdr:to>
    <xdr:sp macro="" textlink="">
      <xdr:nvSpPr>
        <xdr:cNvPr id="19" name="Ορθογώνιο 18">
          <a:hlinkClick xmlns:r="http://schemas.openxmlformats.org/officeDocument/2006/relationships" r:id="rId12"/>
        </xdr:cNvPr>
        <xdr:cNvSpPr/>
      </xdr:nvSpPr>
      <xdr:spPr>
        <a:xfrm>
          <a:off x="12382499" y="3405512"/>
          <a:ext cx="728383" cy="504000"/>
        </a:xfrm>
        <a:prstGeom prst="rect">
          <a:avLst/>
        </a:prstGeom>
        <a:solidFill>
          <a:srgbClr val="FFC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Οδηγίες</a:t>
          </a:r>
          <a:r>
            <a:rPr lang="el-GR"/>
            <a:t> </a:t>
          </a:r>
          <a:endParaRPr lang="el-GR" sz="1100"/>
        </a:p>
      </xdr:txBody>
    </xdr:sp>
    <xdr:clientData/>
  </xdr:twoCellAnchor>
  <xdr:twoCellAnchor>
    <xdr:from>
      <xdr:col>12</xdr:col>
      <xdr:colOff>143525</xdr:colOff>
      <xdr:row>1</xdr:row>
      <xdr:rowOff>182669</xdr:rowOff>
    </xdr:from>
    <xdr:to>
      <xdr:col>13</xdr:col>
      <xdr:colOff>13047</xdr:colOff>
      <xdr:row>3</xdr:row>
      <xdr:rowOff>164752</xdr:rowOff>
    </xdr:to>
    <xdr:sp macro="" textlink="">
      <xdr:nvSpPr>
        <xdr:cNvPr id="21" name="Ορθογώνιο 20">
          <a:hlinkClick xmlns:r="http://schemas.openxmlformats.org/officeDocument/2006/relationships" r:id="rId10"/>
        </xdr:cNvPr>
        <xdr:cNvSpPr/>
      </xdr:nvSpPr>
      <xdr:spPr>
        <a:xfrm>
          <a:off x="12382498" y="534964"/>
          <a:ext cx="965549" cy="50400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ΜΕΝΟΥ</a:t>
          </a:r>
          <a:endParaRPr lang="el-GR" sz="1100"/>
        </a:p>
      </xdr:txBody>
    </xdr:sp>
    <xdr:clientData/>
  </xdr:twoCellAnchor>
  <xdr:twoCellAnchor>
    <xdr:from>
      <xdr:col>12</xdr:col>
      <xdr:colOff>143526</xdr:colOff>
      <xdr:row>4</xdr:row>
      <xdr:rowOff>260958</xdr:rowOff>
    </xdr:from>
    <xdr:to>
      <xdr:col>13</xdr:col>
      <xdr:colOff>26096</xdr:colOff>
      <xdr:row>7</xdr:row>
      <xdr:rowOff>117430</xdr:rowOff>
    </xdr:to>
    <xdr:sp macro="" textlink="">
      <xdr:nvSpPr>
        <xdr:cNvPr id="25" name="Ορθογώνιο 24">
          <a:hlinkClick xmlns:r="http://schemas.openxmlformats.org/officeDocument/2006/relationships" r:id="rId14"/>
        </xdr:cNvPr>
        <xdr:cNvSpPr/>
      </xdr:nvSpPr>
      <xdr:spPr>
        <a:xfrm>
          <a:off x="12382499" y="1396129"/>
          <a:ext cx="978597" cy="639349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Εισαγωγή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</a:t>
          </a:r>
          <a:r>
            <a:rPr lang="el-GR"/>
            <a:t> </a:t>
          </a:r>
          <a:r>
            <a:rPr lang="el-GR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Ασκήσεων</a:t>
          </a:r>
          <a:r>
            <a:rPr lang="el-GR"/>
            <a:t> </a:t>
          </a:r>
          <a:endParaRPr lang="el-GR" sz="1100"/>
        </a:p>
      </xdr:txBody>
    </xdr:sp>
    <xdr:clientData/>
  </xdr:twoCellAnchor>
  <xdr:twoCellAnchor editAs="oneCell">
    <xdr:from>
      <xdr:col>0</xdr:col>
      <xdr:colOff>91335</xdr:colOff>
      <xdr:row>40</xdr:row>
      <xdr:rowOff>221021</xdr:rowOff>
    </xdr:from>
    <xdr:to>
      <xdr:col>0</xdr:col>
      <xdr:colOff>913356</xdr:colOff>
      <xdr:row>44</xdr:row>
      <xdr:rowOff>52697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" y="15317494"/>
          <a:ext cx="822021" cy="8755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103187</xdr:colOff>
      <xdr:row>2</xdr:row>
      <xdr:rowOff>119062</xdr:rowOff>
    </xdr:from>
    <xdr:to>
      <xdr:col>16</xdr:col>
      <xdr:colOff>463187</xdr:colOff>
      <xdr:row>4</xdr:row>
      <xdr:rowOff>98062</xdr:rowOff>
    </xdr:to>
    <xdr:pic>
      <xdr:nvPicPr>
        <xdr:cNvPr id="2" name="85 - Εικόνα" descr="atromitos_away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6787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13</xdr:col>
      <xdr:colOff>142875</xdr:colOff>
      <xdr:row>2</xdr:row>
      <xdr:rowOff>119062</xdr:rowOff>
    </xdr:from>
    <xdr:to>
      <xdr:col>13</xdr:col>
      <xdr:colOff>502875</xdr:colOff>
      <xdr:row>4</xdr:row>
      <xdr:rowOff>98062</xdr:rowOff>
    </xdr:to>
    <xdr:pic>
      <xdr:nvPicPr>
        <xdr:cNvPr id="3" name="103 - Εικόνα" descr="platanias_away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5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9</xdr:col>
      <xdr:colOff>141287</xdr:colOff>
      <xdr:row>2</xdr:row>
      <xdr:rowOff>119062</xdr:rowOff>
    </xdr:from>
    <xdr:to>
      <xdr:col>9</xdr:col>
      <xdr:colOff>501287</xdr:colOff>
      <xdr:row>4</xdr:row>
      <xdr:rowOff>98062</xdr:rowOff>
    </xdr:to>
    <xdr:pic>
      <xdr:nvPicPr>
        <xdr:cNvPr id="4" name="104 - Εικόνα" descr="platanias_home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687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5</xdr:col>
      <xdr:colOff>122237</xdr:colOff>
      <xdr:row>2</xdr:row>
      <xdr:rowOff>119062</xdr:rowOff>
    </xdr:from>
    <xdr:to>
      <xdr:col>5</xdr:col>
      <xdr:colOff>482237</xdr:colOff>
      <xdr:row>4</xdr:row>
      <xdr:rowOff>98062</xdr:rowOff>
    </xdr:to>
    <xdr:pic>
      <xdr:nvPicPr>
        <xdr:cNvPr id="5" name="116 - Εικόνα" descr="aiolikos_away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237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12</xdr:col>
      <xdr:colOff>149225</xdr:colOff>
      <xdr:row>2</xdr:row>
      <xdr:rowOff>119062</xdr:rowOff>
    </xdr:from>
    <xdr:to>
      <xdr:col>12</xdr:col>
      <xdr:colOff>509225</xdr:colOff>
      <xdr:row>4</xdr:row>
      <xdr:rowOff>98062</xdr:rowOff>
    </xdr:to>
    <xdr:pic>
      <xdr:nvPicPr>
        <xdr:cNvPr id="6" name="118 - Εικόνα" descr="aokardias_third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425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14</xdr:col>
      <xdr:colOff>117475</xdr:colOff>
      <xdr:row>2</xdr:row>
      <xdr:rowOff>119062</xdr:rowOff>
    </xdr:from>
    <xdr:to>
      <xdr:col>14</xdr:col>
      <xdr:colOff>477475</xdr:colOff>
      <xdr:row>4</xdr:row>
      <xdr:rowOff>98062</xdr:rowOff>
    </xdr:to>
    <xdr:pic>
      <xdr:nvPicPr>
        <xdr:cNvPr id="7" name="121 - Εικόνα" descr="as_iteas_third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75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123825</xdr:colOff>
      <xdr:row>2</xdr:row>
      <xdr:rowOff>119062</xdr:rowOff>
    </xdr:from>
    <xdr:to>
      <xdr:col>3</xdr:col>
      <xdr:colOff>483825</xdr:colOff>
      <xdr:row>4</xdr:row>
      <xdr:rowOff>98062</xdr:rowOff>
    </xdr:to>
    <xdr:pic>
      <xdr:nvPicPr>
        <xdr:cNvPr id="8" name="124 - Εικόνα" descr="chalkida_home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79533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6</xdr:col>
      <xdr:colOff>111125</xdr:colOff>
      <xdr:row>2</xdr:row>
      <xdr:rowOff>119062</xdr:rowOff>
    </xdr:from>
    <xdr:to>
      <xdr:col>6</xdr:col>
      <xdr:colOff>471125</xdr:colOff>
      <xdr:row>4</xdr:row>
      <xdr:rowOff>98062</xdr:rowOff>
    </xdr:to>
    <xdr:pic>
      <xdr:nvPicPr>
        <xdr:cNvPr id="9" name="125 - Εικόνα" descr="diagoras_ag_par_away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725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8</xdr:col>
      <xdr:colOff>133350</xdr:colOff>
      <xdr:row>2</xdr:row>
      <xdr:rowOff>119062</xdr:rowOff>
    </xdr:from>
    <xdr:to>
      <xdr:col>8</xdr:col>
      <xdr:colOff>493350</xdr:colOff>
      <xdr:row>4</xdr:row>
      <xdr:rowOff>98062</xdr:rowOff>
    </xdr:to>
    <xdr:pic>
      <xdr:nvPicPr>
        <xdr:cNvPr id="10" name="129 - Εικόνα" descr="didumoteixo_third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11</xdr:col>
      <xdr:colOff>144462</xdr:colOff>
      <xdr:row>2</xdr:row>
      <xdr:rowOff>119062</xdr:rowOff>
    </xdr:from>
    <xdr:to>
      <xdr:col>11</xdr:col>
      <xdr:colOff>504462</xdr:colOff>
      <xdr:row>4</xdr:row>
      <xdr:rowOff>98062</xdr:rowOff>
    </xdr:to>
    <xdr:pic>
      <xdr:nvPicPr>
        <xdr:cNvPr id="11" name="130 - Εικόνα" descr="elpis_sk_home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2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4</xdr:col>
      <xdr:colOff>122237</xdr:colOff>
      <xdr:row>2</xdr:row>
      <xdr:rowOff>119062</xdr:rowOff>
    </xdr:from>
    <xdr:to>
      <xdr:col>4</xdr:col>
      <xdr:colOff>482237</xdr:colOff>
      <xdr:row>4</xdr:row>
      <xdr:rowOff>98062</xdr:rowOff>
    </xdr:to>
    <xdr:pic>
      <xdr:nvPicPr>
        <xdr:cNvPr id="12" name="142 - Εικόνα" descr="mulopotamos_home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637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10</xdr:col>
      <xdr:colOff>123825</xdr:colOff>
      <xdr:row>2</xdr:row>
      <xdr:rowOff>119062</xdr:rowOff>
    </xdr:from>
    <xdr:to>
      <xdr:col>10</xdr:col>
      <xdr:colOff>483825</xdr:colOff>
      <xdr:row>4</xdr:row>
      <xdr:rowOff>98062</xdr:rowOff>
    </xdr:to>
    <xdr:pic>
      <xdr:nvPicPr>
        <xdr:cNvPr id="13" name="153 - Εικόνα" descr="proodeutiki_away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7</xdr:col>
      <xdr:colOff>120650</xdr:colOff>
      <xdr:row>2</xdr:row>
      <xdr:rowOff>119062</xdr:rowOff>
    </xdr:from>
    <xdr:to>
      <xdr:col>7</xdr:col>
      <xdr:colOff>480650</xdr:colOff>
      <xdr:row>4</xdr:row>
      <xdr:rowOff>98062</xdr:rowOff>
    </xdr:to>
    <xdr:pic>
      <xdr:nvPicPr>
        <xdr:cNvPr id="14" name="162 - Εικόνα" descr="ol_volou_away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7850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15</xdr:col>
      <xdr:colOff>134937</xdr:colOff>
      <xdr:row>2</xdr:row>
      <xdr:rowOff>119062</xdr:rowOff>
    </xdr:from>
    <xdr:to>
      <xdr:col>15</xdr:col>
      <xdr:colOff>494937</xdr:colOff>
      <xdr:row>4</xdr:row>
      <xdr:rowOff>98062</xdr:rowOff>
    </xdr:to>
    <xdr:pic>
      <xdr:nvPicPr>
        <xdr:cNvPr id="15" name="217 - Εικόνα" descr="skoufas_away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8937" y="509587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114300</xdr:colOff>
      <xdr:row>6</xdr:row>
      <xdr:rowOff>111125</xdr:rowOff>
    </xdr:from>
    <xdr:to>
      <xdr:col>3</xdr:col>
      <xdr:colOff>474300</xdr:colOff>
      <xdr:row>8</xdr:row>
      <xdr:rowOff>80600</xdr:rowOff>
    </xdr:to>
    <xdr:pic>
      <xdr:nvPicPr>
        <xdr:cNvPr id="27" name="58 - Εικόνα" descr="AEK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6</xdr:col>
      <xdr:colOff>90487</xdr:colOff>
      <xdr:row>6</xdr:row>
      <xdr:rowOff>111125</xdr:rowOff>
    </xdr:from>
    <xdr:to>
      <xdr:col>6</xdr:col>
      <xdr:colOff>450487</xdr:colOff>
      <xdr:row>8</xdr:row>
      <xdr:rowOff>80600</xdr:rowOff>
    </xdr:to>
    <xdr:pic>
      <xdr:nvPicPr>
        <xdr:cNvPr id="28" name="61 - Εικόνα" descr="BARCA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9</xdr:col>
      <xdr:colOff>95250</xdr:colOff>
      <xdr:row>6</xdr:row>
      <xdr:rowOff>111125</xdr:rowOff>
    </xdr:from>
    <xdr:to>
      <xdr:col>9</xdr:col>
      <xdr:colOff>455250</xdr:colOff>
      <xdr:row>8</xdr:row>
      <xdr:rowOff>80600</xdr:rowOff>
    </xdr:to>
    <xdr:pic>
      <xdr:nvPicPr>
        <xdr:cNvPr id="29" name="62 - Εικόνα" descr="BAYERN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7</xdr:col>
      <xdr:colOff>95250</xdr:colOff>
      <xdr:row>6</xdr:row>
      <xdr:rowOff>111125</xdr:rowOff>
    </xdr:from>
    <xdr:to>
      <xdr:col>7</xdr:col>
      <xdr:colOff>455250</xdr:colOff>
      <xdr:row>8</xdr:row>
      <xdr:rowOff>80600</xdr:rowOff>
    </xdr:to>
    <xdr:pic>
      <xdr:nvPicPr>
        <xdr:cNvPr id="30" name="63 - Εικόνα" descr="CHELSEA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11</xdr:col>
      <xdr:colOff>114300</xdr:colOff>
      <xdr:row>6</xdr:row>
      <xdr:rowOff>111125</xdr:rowOff>
    </xdr:from>
    <xdr:to>
      <xdr:col>11</xdr:col>
      <xdr:colOff>474300</xdr:colOff>
      <xdr:row>8</xdr:row>
      <xdr:rowOff>80600</xdr:rowOff>
    </xdr:to>
    <xdr:pic>
      <xdr:nvPicPr>
        <xdr:cNvPr id="31" name="64 - Εικόνα" descr="M.C.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8</xdr:col>
      <xdr:colOff>80962</xdr:colOff>
      <xdr:row>6</xdr:row>
      <xdr:rowOff>111125</xdr:rowOff>
    </xdr:from>
    <xdr:to>
      <xdr:col>8</xdr:col>
      <xdr:colOff>440962</xdr:colOff>
      <xdr:row>8</xdr:row>
      <xdr:rowOff>80600</xdr:rowOff>
    </xdr:to>
    <xdr:pic>
      <xdr:nvPicPr>
        <xdr:cNvPr id="32" name="65 - Εικόνα" descr="M.U.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7762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12</xdr:col>
      <xdr:colOff>112712</xdr:colOff>
      <xdr:row>6</xdr:row>
      <xdr:rowOff>111125</xdr:rowOff>
    </xdr:from>
    <xdr:to>
      <xdr:col>12</xdr:col>
      <xdr:colOff>472712</xdr:colOff>
      <xdr:row>8</xdr:row>
      <xdr:rowOff>80600</xdr:rowOff>
    </xdr:to>
    <xdr:pic>
      <xdr:nvPicPr>
        <xdr:cNvPr id="33" name="67 - Εικόνα" descr="PANAITOLIKOS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912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13</xdr:col>
      <xdr:colOff>98425</xdr:colOff>
      <xdr:row>6</xdr:row>
      <xdr:rowOff>111125</xdr:rowOff>
    </xdr:from>
    <xdr:to>
      <xdr:col>13</xdr:col>
      <xdr:colOff>458425</xdr:colOff>
      <xdr:row>8</xdr:row>
      <xdr:rowOff>80600</xdr:rowOff>
    </xdr:to>
    <xdr:pic>
      <xdr:nvPicPr>
        <xdr:cNvPr id="34" name="68 - Εικόνα" descr="PANIONIOS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3225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5</xdr:col>
      <xdr:colOff>80962</xdr:colOff>
      <xdr:row>6</xdr:row>
      <xdr:rowOff>111125</xdr:rowOff>
    </xdr:from>
    <xdr:to>
      <xdr:col>5</xdr:col>
      <xdr:colOff>440962</xdr:colOff>
      <xdr:row>8</xdr:row>
      <xdr:rowOff>80600</xdr:rowOff>
    </xdr:to>
    <xdr:pic>
      <xdr:nvPicPr>
        <xdr:cNvPr id="35" name="69 - Εικόνα" descr="PAO.pn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962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4</xdr:col>
      <xdr:colOff>104775</xdr:colOff>
      <xdr:row>6</xdr:row>
      <xdr:rowOff>111125</xdr:rowOff>
    </xdr:from>
    <xdr:to>
      <xdr:col>4</xdr:col>
      <xdr:colOff>464775</xdr:colOff>
      <xdr:row>8</xdr:row>
      <xdr:rowOff>80600</xdr:rowOff>
    </xdr:to>
    <xdr:pic>
      <xdr:nvPicPr>
        <xdr:cNvPr id="36" name="70 - Εικόνα" descr="PAOK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10</xdr:col>
      <xdr:colOff>119062</xdr:colOff>
      <xdr:row>6</xdr:row>
      <xdr:rowOff>111125</xdr:rowOff>
    </xdr:from>
    <xdr:to>
      <xdr:col>10</xdr:col>
      <xdr:colOff>479062</xdr:colOff>
      <xdr:row>8</xdr:row>
      <xdr:rowOff>80600</xdr:rowOff>
    </xdr:to>
    <xdr:pic>
      <xdr:nvPicPr>
        <xdr:cNvPr id="37" name="74 - Εικόνα" descr="LEIPSING.pn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062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16</xdr:col>
      <xdr:colOff>98425</xdr:colOff>
      <xdr:row>6</xdr:row>
      <xdr:rowOff>111125</xdr:rowOff>
    </xdr:from>
    <xdr:to>
      <xdr:col>16</xdr:col>
      <xdr:colOff>458425</xdr:colOff>
      <xdr:row>8</xdr:row>
      <xdr:rowOff>80600</xdr:rowOff>
    </xdr:to>
    <xdr:pic>
      <xdr:nvPicPr>
        <xdr:cNvPr id="38" name="66 - Εικόνα" descr="OLYMPIAKOS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025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14</xdr:col>
      <xdr:colOff>95250</xdr:colOff>
      <xdr:row>6</xdr:row>
      <xdr:rowOff>111125</xdr:rowOff>
    </xdr:from>
    <xdr:to>
      <xdr:col>14</xdr:col>
      <xdr:colOff>455250</xdr:colOff>
      <xdr:row>8</xdr:row>
      <xdr:rowOff>80600</xdr:rowOff>
    </xdr:to>
    <xdr:pic>
      <xdr:nvPicPr>
        <xdr:cNvPr id="39" name="72 - Εικόνα" descr="TOTTENHUM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15</xdr:col>
      <xdr:colOff>109537</xdr:colOff>
      <xdr:row>6</xdr:row>
      <xdr:rowOff>111125</xdr:rowOff>
    </xdr:from>
    <xdr:to>
      <xdr:col>15</xdr:col>
      <xdr:colOff>469537</xdr:colOff>
      <xdr:row>8</xdr:row>
      <xdr:rowOff>80600</xdr:rowOff>
    </xdr:to>
    <xdr:pic>
      <xdr:nvPicPr>
        <xdr:cNvPr id="40" name="73 - Εικόνα" descr="LECTER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3537" y="1282700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6</xdr:col>
      <xdr:colOff>96838</xdr:colOff>
      <xdr:row>10</xdr:row>
      <xdr:rowOff>92996</xdr:rowOff>
    </xdr:from>
    <xdr:to>
      <xdr:col>6</xdr:col>
      <xdr:colOff>456838</xdr:colOff>
      <xdr:row>12</xdr:row>
      <xdr:rowOff>71996</xdr:rowOff>
    </xdr:to>
    <xdr:pic>
      <xdr:nvPicPr>
        <xdr:cNvPr id="41" name="82 - Εικόνα" descr="0072585_nike-training-bib_480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438" y="2055146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5</xdr:col>
      <xdr:colOff>111125</xdr:colOff>
      <xdr:row>10</xdr:row>
      <xdr:rowOff>92996</xdr:rowOff>
    </xdr:from>
    <xdr:to>
      <xdr:col>5</xdr:col>
      <xdr:colOff>471125</xdr:colOff>
      <xdr:row>12</xdr:row>
      <xdr:rowOff>128699</xdr:rowOff>
    </xdr:to>
    <xdr:pic>
      <xdr:nvPicPr>
        <xdr:cNvPr id="42" name="83 - Εικόνα" descr="725876-100-pv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55146"/>
          <a:ext cx="360000" cy="416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4</xdr:col>
      <xdr:colOff>127000</xdr:colOff>
      <xdr:row>10</xdr:row>
      <xdr:rowOff>92996</xdr:rowOff>
    </xdr:from>
    <xdr:to>
      <xdr:col>4</xdr:col>
      <xdr:colOff>487000</xdr:colOff>
      <xdr:row>12</xdr:row>
      <xdr:rowOff>131555</xdr:rowOff>
    </xdr:to>
    <xdr:pic>
      <xdr:nvPicPr>
        <xdr:cNvPr id="43" name="84 - Εικόνα" descr="725876-406-pv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0" y="2055146"/>
          <a:ext cx="360000" cy="419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7</xdr:col>
      <xdr:colOff>119063</xdr:colOff>
      <xdr:row>10</xdr:row>
      <xdr:rowOff>92996</xdr:rowOff>
    </xdr:from>
    <xdr:to>
      <xdr:col>7</xdr:col>
      <xdr:colOff>479063</xdr:colOff>
      <xdr:row>12</xdr:row>
      <xdr:rowOff>107996</xdr:rowOff>
    </xdr:to>
    <xdr:pic>
      <xdr:nvPicPr>
        <xdr:cNvPr id="44" name="85 - Εικόνα" descr="725876-702-pv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263" y="2340896"/>
          <a:ext cx="360000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152400</xdr:colOff>
      <xdr:row>10</xdr:row>
      <xdr:rowOff>92996</xdr:rowOff>
    </xdr:from>
    <xdr:to>
      <xdr:col>3</xdr:col>
      <xdr:colOff>512400</xdr:colOff>
      <xdr:row>12</xdr:row>
      <xdr:rowOff>71996</xdr:rowOff>
    </xdr:to>
    <xdr:pic>
      <xdr:nvPicPr>
        <xdr:cNvPr id="45" name="86 - Εικόνα" descr="nike-training-bib-action-green-p16311-10433_thumb.jpg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2055146"/>
          <a:ext cx="36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228600</xdr:colOff>
      <xdr:row>16</xdr:row>
      <xdr:rowOff>33337</xdr:rowOff>
    </xdr:from>
    <xdr:to>
      <xdr:col>3</xdr:col>
      <xdr:colOff>408600</xdr:colOff>
      <xdr:row>17</xdr:row>
      <xdr:rowOff>22837</xdr:rowOff>
    </xdr:to>
    <xdr:pic>
      <xdr:nvPicPr>
        <xdr:cNvPr id="46" name="5 - Εικόνα" descr="aerow_epl.png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3167062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4</xdr:col>
      <xdr:colOff>203201</xdr:colOff>
      <xdr:row>16</xdr:row>
      <xdr:rowOff>33337</xdr:rowOff>
    </xdr:from>
    <xdr:to>
      <xdr:col>4</xdr:col>
      <xdr:colOff>383201</xdr:colOff>
      <xdr:row>17</xdr:row>
      <xdr:rowOff>22341</xdr:rowOff>
    </xdr:to>
    <xdr:pic>
      <xdr:nvPicPr>
        <xdr:cNvPr id="47" name="9 - Εικόνα" descr="SOCCER.PN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1601" y="3167062"/>
          <a:ext cx="180000" cy="17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5</xdr:col>
      <xdr:colOff>204788</xdr:colOff>
      <xdr:row>16</xdr:row>
      <xdr:rowOff>42862</xdr:rowOff>
    </xdr:from>
    <xdr:to>
      <xdr:col>5</xdr:col>
      <xdr:colOff>384788</xdr:colOff>
      <xdr:row>17</xdr:row>
      <xdr:rowOff>32362</xdr:rowOff>
    </xdr:to>
    <xdr:pic>
      <xdr:nvPicPr>
        <xdr:cNvPr id="48" name="56 - Εικόνα" descr="nike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788" y="3176587"/>
          <a:ext cx="180000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6</xdr:col>
      <xdr:colOff>214314</xdr:colOff>
      <xdr:row>16</xdr:row>
      <xdr:rowOff>42862</xdr:rowOff>
    </xdr:from>
    <xdr:to>
      <xdr:col>6</xdr:col>
      <xdr:colOff>394314</xdr:colOff>
      <xdr:row>17</xdr:row>
      <xdr:rowOff>31856</xdr:rowOff>
    </xdr:to>
    <xdr:pic>
      <xdr:nvPicPr>
        <xdr:cNvPr id="49" name="57 - Εικόνα" descr="adidas 2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914" y="3462337"/>
          <a:ext cx="180000" cy="179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238125</xdr:colOff>
      <xdr:row>22</xdr:row>
      <xdr:rowOff>9525</xdr:rowOff>
    </xdr:from>
    <xdr:to>
      <xdr:col>3</xdr:col>
      <xdr:colOff>417728</xdr:colOff>
      <xdr:row>22</xdr:row>
      <xdr:rowOff>189525</xdr:rowOff>
    </xdr:to>
    <xdr:pic>
      <xdr:nvPicPr>
        <xdr:cNvPr id="50" name="38 - Εικόνα" descr="hurdles2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324350"/>
          <a:ext cx="179603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4</xdr:col>
      <xdr:colOff>219076</xdr:colOff>
      <xdr:row>22</xdr:row>
      <xdr:rowOff>22225</xdr:rowOff>
    </xdr:from>
    <xdr:to>
      <xdr:col>4</xdr:col>
      <xdr:colOff>388351</xdr:colOff>
      <xdr:row>23</xdr:row>
      <xdr:rowOff>11725</xdr:rowOff>
    </xdr:to>
    <xdr:pic>
      <xdr:nvPicPr>
        <xdr:cNvPr id="51" name="43 - Εικόνα" descr="passing_arc-smh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6" y="4337050"/>
          <a:ext cx="169275" cy="1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5</xdr:col>
      <xdr:colOff>239712</xdr:colOff>
      <xdr:row>22</xdr:row>
      <xdr:rowOff>25400</xdr:rowOff>
    </xdr:from>
    <xdr:to>
      <xdr:col>5</xdr:col>
      <xdr:colOff>446878</xdr:colOff>
      <xdr:row>23</xdr:row>
      <xdr:rowOff>50900</xdr:rowOff>
    </xdr:to>
    <xdr:pic>
      <xdr:nvPicPr>
        <xdr:cNvPr id="52" name="63 - Εικόνα" descr="4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712" y="4340225"/>
          <a:ext cx="207166" cy="2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7</xdr:col>
      <xdr:colOff>170467</xdr:colOff>
      <xdr:row>21</xdr:row>
      <xdr:rowOff>108249</xdr:rowOff>
    </xdr:from>
    <xdr:to>
      <xdr:col>7</xdr:col>
      <xdr:colOff>517340</xdr:colOff>
      <xdr:row>23</xdr:row>
      <xdr:rowOff>64597</xdr:rowOff>
    </xdr:to>
    <xdr:pic>
      <xdr:nvPicPr>
        <xdr:cNvPr id="54" name="74 - Εικόνα" descr="1547510 AASA Blauw oefenstokken 100 cm_MG_8548-ccbb5f04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79167">
          <a:off x="4437667" y="4223049"/>
          <a:ext cx="346873" cy="34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8</xdr:col>
      <xdr:colOff>100013</xdr:colOff>
      <xdr:row>21</xdr:row>
      <xdr:rowOff>95250</xdr:rowOff>
    </xdr:from>
    <xdr:to>
      <xdr:col>8</xdr:col>
      <xdr:colOff>512763</xdr:colOff>
      <xdr:row>23</xdr:row>
      <xdr:rowOff>117475</xdr:rowOff>
    </xdr:to>
    <xdr:pic>
      <xdr:nvPicPr>
        <xdr:cNvPr id="55" name="76 - Εικόνα" descr="1547525 AASA Rood oefenstokken 080 cm_MG_8542-45b45d9e.pn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813" y="4210050"/>
          <a:ext cx="4127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6</xdr:col>
      <xdr:colOff>104775</xdr:colOff>
      <xdr:row>21</xdr:row>
      <xdr:rowOff>123825</xdr:rowOff>
    </xdr:from>
    <xdr:to>
      <xdr:col>6</xdr:col>
      <xdr:colOff>516662</xdr:colOff>
      <xdr:row>23</xdr:row>
      <xdr:rowOff>144462</xdr:rowOff>
    </xdr:to>
    <xdr:pic>
      <xdr:nvPicPr>
        <xdr:cNvPr id="57" name="83 - Εικόνα" descr="default-porta-d-4-pack-1_342X208@2x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4238625"/>
          <a:ext cx="411887" cy="41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9</xdr:col>
      <xdr:colOff>161926</xdr:colOff>
      <xdr:row>21</xdr:row>
      <xdr:rowOff>184965</xdr:rowOff>
    </xdr:from>
    <xdr:to>
      <xdr:col>9</xdr:col>
      <xdr:colOff>466726</xdr:colOff>
      <xdr:row>23</xdr:row>
      <xdr:rowOff>98425</xdr:rowOff>
    </xdr:to>
    <xdr:pic>
      <xdr:nvPicPr>
        <xdr:cNvPr id="58" name="64 - Εικόνα" descr="www.imagehandler.net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4299765"/>
          <a:ext cx="304800" cy="30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10</xdr:col>
      <xdr:colOff>58738</xdr:colOff>
      <xdr:row>21</xdr:row>
      <xdr:rowOff>55562</xdr:rowOff>
    </xdr:from>
    <xdr:to>
      <xdr:col>10</xdr:col>
      <xdr:colOff>561976</xdr:colOff>
      <xdr:row>23</xdr:row>
      <xdr:rowOff>168275</xdr:rowOff>
    </xdr:to>
    <xdr:pic>
      <xdr:nvPicPr>
        <xdr:cNvPr id="59" name="65 - Εικόνα" descr="331959005_99_a.pn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4738" y="4170362"/>
          <a:ext cx="503238" cy="50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12</xdr:col>
      <xdr:colOff>69850</xdr:colOff>
      <xdr:row>21</xdr:row>
      <xdr:rowOff>80804</xdr:rowOff>
    </xdr:from>
    <xdr:to>
      <xdr:col>12</xdr:col>
      <xdr:colOff>537289</xdr:colOff>
      <xdr:row>23</xdr:row>
      <xdr:rowOff>158750</xdr:rowOff>
    </xdr:to>
    <xdr:pic>
      <xdr:nvPicPr>
        <xdr:cNvPr id="60" name="29 - Εικόνα" descr="1616280 BASA MINI Football 250X100 JF_5779-fcee745f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050" y="4195604"/>
          <a:ext cx="467439" cy="46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13</xdr:col>
      <xdr:colOff>73025</xdr:colOff>
      <xdr:row>21</xdr:row>
      <xdr:rowOff>142874</xdr:rowOff>
    </xdr:from>
    <xdr:to>
      <xdr:col>13</xdr:col>
      <xdr:colOff>540464</xdr:colOff>
      <xdr:row>23</xdr:row>
      <xdr:rowOff>103186</xdr:rowOff>
    </xdr:to>
    <xdr:pic>
      <xdr:nvPicPr>
        <xdr:cNvPr id="61" name="30 - Εικόνα" descr="accessorie-pro-skills-net-3-0-all-surface-1_1024x1024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7825" y="4257674"/>
          <a:ext cx="467439" cy="350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11</xdr:col>
      <xdr:colOff>95250</xdr:colOff>
      <xdr:row>21</xdr:row>
      <xdr:rowOff>109484</xdr:rowOff>
    </xdr:from>
    <xdr:to>
      <xdr:col>11</xdr:col>
      <xdr:colOff>515064</xdr:colOff>
      <xdr:row>23</xdr:row>
      <xdr:rowOff>139700</xdr:rowOff>
    </xdr:to>
    <xdr:pic>
      <xdr:nvPicPr>
        <xdr:cNvPr id="62" name="31 - Εικόνα" descr="football-goal-net-transparent-background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24284"/>
          <a:ext cx="419814" cy="420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14</xdr:col>
      <xdr:colOff>180976</xdr:colOff>
      <xdr:row>21</xdr:row>
      <xdr:rowOff>190499</xdr:rowOff>
    </xdr:from>
    <xdr:to>
      <xdr:col>14</xdr:col>
      <xdr:colOff>371476</xdr:colOff>
      <xdr:row>22</xdr:row>
      <xdr:rowOff>180974</xdr:rowOff>
    </xdr:to>
    <xdr:pic>
      <xdr:nvPicPr>
        <xdr:cNvPr id="63" name="4 - Εικόνα" descr="medicine-ball_225730_900_1.pn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6" y="4305299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15</xdr:col>
      <xdr:colOff>195263</xdr:colOff>
      <xdr:row>21</xdr:row>
      <xdr:rowOff>195354</xdr:rowOff>
    </xdr:from>
    <xdr:to>
      <xdr:col>15</xdr:col>
      <xdr:colOff>398837</xdr:colOff>
      <xdr:row>23</xdr:row>
      <xdr:rowOff>7936</xdr:rowOff>
    </xdr:to>
    <xdr:pic>
      <xdr:nvPicPr>
        <xdr:cNvPr id="64" name="9 - Εικόνα" descr="bstpb36-body-solid-plyo-box-91cm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9263" y="4310154"/>
          <a:ext cx="203574" cy="203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16</xdr:col>
      <xdr:colOff>171450</xdr:colOff>
      <xdr:row>21</xdr:row>
      <xdr:rowOff>179388</xdr:rowOff>
    </xdr:from>
    <xdr:to>
      <xdr:col>16</xdr:col>
      <xdr:colOff>409575</xdr:colOff>
      <xdr:row>23</xdr:row>
      <xdr:rowOff>26988</xdr:rowOff>
    </xdr:to>
    <xdr:pic>
      <xdr:nvPicPr>
        <xdr:cNvPr id="65" name="51 - Εικόνα" descr="4037_yellow_cone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4294188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absolute">
    <xdr:from>
      <xdr:col>3</xdr:col>
      <xdr:colOff>138113</xdr:colOff>
      <xdr:row>26</xdr:row>
      <xdr:rowOff>149225</xdr:rowOff>
    </xdr:from>
    <xdr:to>
      <xdr:col>4</xdr:col>
      <xdr:colOff>428513</xdr:colOff>
      <xdr:row>26</xdr:row>
      <xdr:rowOff>149225</xdr:rowOff>
    </xdr:to>
    <xdr:cxnSp macro="">
      <xdr:nvCxnSpPr>
        <xdr:cNvPr id="66" name="5 - Ευθύγραμμο βέλος σύνδεσης"/>
        <xdr:cNvCxnSpPr/>
      </xdr:nvCxnSpPr>
      <xdr:spPr>
        <a:xfrm>
          <a:off x="1966913" y="5245100"/>
          <a:ext cx="900000" cy="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138113</xdr:colOff>
      <xdr:row>28</xdr:row>
      <xdr:rowOff>109538</xdr:rowOff>
    </xdr:from>
    <xdr:to>
      <xdr:col>4</xdr:col>
      <xdr:colOff>428513</xdr:colOff>
      <xdr:row>28</xdr:row>
      <xdr:rowOff>109538</xdr:rowOff>
    </xdr:to>
    <xdr:cxnSp macro="">
      <xdr:nvCxnSpPr>
        <xdr:cNvPr id="67" name="6 - Ευθύγραμμο βέλος σύνδεσης"/>
        <xdr:cNvCxnSpPr/>
      </xdr:nvCxnSpPr>
      <xdr:spPr>
        <a:xfrm flipH="1">
          <a:off x="1966913" y="5605463"/>
          <a:ext cx="900000" cy="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26</xdr:row>
      <xdr:rowOff>139700</xdr:rowOff>
    </xdr:from>
    <xdr:to>
      <xdr:col>7</xdr:col>
      <xdr:colOff>423750</xdr:colOff>
      <xdr:row>26</xdr:row>
      <xdr:rowOff>139700</xdr:rowOff>
    </xdr:to>
    <xdr:cxnSp macro="">
      <xdr:nvCxnSpPr>
        <xdr:cNvPr id="68" name="9 - Ευθύγραμμο βέλος σύνδεσης"/>
        <xdr:cNvCxnSpPr/>
      </xdr:nvCxnSpPr>
      <xdr:spPr>
        <a:xfrm>
          <a:off x="3790950" y="5235575"/>
          <a:ext cx="900000" cy="0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28</xdr:row>
      <xdr:rowOff>100013</xdr:rowOff>
    </xdr:from>
    <xdr:to>
      <xdr:col>7</xdr:col>
      <xdr:colOff>423750</xdr:colOff>
      <xdr:row>28</xdr:row>
      <xdr:rowOff>100013</xdr:rowOff>
    </xdr:to>
    <xdr:cxnSp macro="">
      <xdr:nvCxnSpPr>
        <xdr:cNvPr id="69" name="10 - Ευθύγραμμο βέλος σύνδεσης"/>
        <xdr:cNvCxnSpPr/>
      </xdr:nvCxnSpPr>
      <xdr:spPr>
        <a:xfrm flipH="1">
          <a:off x="3790950" y="5595938"/>
          <a:ext cx="900000" cy="0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138113</xdr:colOff>
      <xdr:row>31</xdr:row>
      <xdr:rowOff>33338</xdr:rowOff>
    </xdr:from>
    <xdr:to>
      <xdr:col>4</xdr:col>
      <xdr:colOff>428513</xdr:colOff>
      <xdr:row>31</xdr:row>
      <xdr:rowOff>33338</xdr:rowOff>
    </xdr:to>
    <xdr:cxnSp macro="">
      <xdr:nvCxnSpPr>
        <xdr:cNvPr id="70" name="13 - Ευθύγραμμο βέλος σύνδεσης"/>
        <xdr:cNvCxnSpPr/>
      </xdr:nvCxnSpPr>
      <xdr:spPr>
        <a:xfrm>
          <a:off x="1966913" y="6110288"/>
          <a:ext cx="900000" cy="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138113</xdr:colOff>
      <xdr:row>33</xdr:row>
      <xdr:rowOff>11113</xdr:rowOff>
    </xdr:from>
    <xdr:to>
      <xdr:col>4</xdr:col>
      <xdr:colOff>428513</xdr:colOff>
      <xdr:row>33</xdr:row>
      <xdr:rowOff>11113</xdr:rowOff>
    </xdr:to>
    <xdr:cxnSp macro="">
      <xdr:nvCxnSpPr>
        <xdr:cNvPr id="71" name="14 - Ευθύγραμμο βέλος σύνδεσης"/>
        <xdr:cNvCxnSpPr/>
      </xdr:nvCxnSpPr>
      <xdr:spPr>
        <a:xfrm flipH="1">
          <a:off x="1966913" y="6469063"/>
          <a:ext cx="900000" cy="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31</xdr:row>
      <xdr:rowOff>23813</xdr:rowOff>
    </xdr:from>
    <xdr:to>
      <xdr:col>7</xdr:col>
      <xdr:colOff>423750</xdr:colOff>
      <xdr:row>31</xdr:row>
      <xdr:rowOff>23813</xdr:rowOff>
    </xdr:to>
    <xdr:cxnSp macro="">
      <xdr:nvCxnSpPr>
        <xdr:cNvPr id="72" name="15 - Ευθύγραμμο βέλος σύνδεσης"/>
        <xdr:cNvCxnSpPr/>
      </xdr:nvCxnSpPr>
      <xdr:spPr>
        <a:xfrm>
          <a:off x="3790950" y="6100763"/>
          <a:ext cx="900000" cy="0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33</xdr:row>
      <xdr:rowOff>1588</xdr:rowOff>
    </xdr:from>
    <xdr:to>
      <xdr:col>7</xdr:col>
      <xdr:colOff>423750</xdr:colOff>
      <xdr:row>33</xdr:row>
      <xdr:rowOff>1588</xdr:rowOff>
    </xdr:to>
    <xdr:cxnSp macro="">
      <xdr:nvCxnSpPr>
        <xdr:cNvPr id="73" name="16 - Ευθύγραμμο βέλος σύνδεσης"/>
        <xdr:cNvCxnSpPr/>
      </xdr:nvCxnSpPr>
      <xdr:spPr>
        <a:xfrm flipH="1">
          <a:off x="3790950" y="6459538"/>
          <a:ext cx="900000" cy="0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138113</xdr:colOff>
      <xdr:row>36</xdr:row>
      <xdr:rowOff>6350</xdr:rowOff>
    </xdr:from>
    <xdr:to>
      <xdr:col>4</xdr:col>
      <xdr:colOff>428513</xdr:colOff>
      <xdr:row>36</xdr:row>
      <xdr:rowOff>6350</xdr:rowOff>
    </xdr:to>
    <xdr:cxnSp macro="">
      <xdr:nvCxnSpPr>
        <xdr:cNvPr id="74" name="17 - Ευθύγραμμο βέλος σύνδεσης"/>
        <xdr:cNvCxnSpPr/>
      </xdr:nvCxnSpPr>
      <xdr:spPr>
        <a:xfrm>
          <a:off x="1966913" y="7045325"/>
          <a:ext cx="900000" cy="0"/>
        </a:xfrm>
        <a:prstGeom prst="straightConnector1">
          <a:avLst/>
        </a:prstGeom>
        <a:ln w="1905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138113</xdr:colOff>
      <xdr:row>37</xdr:row>
      <xdr:rowOff>176213</xdr:rowOff>
    </xdr:from>
    <xdr:to>
      <xdr:col>4</xdr:col>
      <xdr:colOff>428513</xdr:colOff>
      <xdr:row>37</xdr:row>
      <xdr:rowOff>176213</xdr:rowOff>
    </xdr:to>
    <xdr:cxnSp macro="">
      <xdr:nvCxnSpPr>
        <xdr:cNvPr id="75" name="18 - Ευθύγραμμο βέλος σύνδεσης"/>
        <xdr:cNvCxnSpPr/>
      </xdr:nvCxnSpPr>
      <xdr:spPr>
        <a:xfrm flipH="1">
          <a:off x="1966913" y="7405688"/>
          <a:ext cx="900000" cy="0"/>
        </a:xfrm>
        <a:prstGeom prst="straightConnector1">
          <a:avLst/>
        </a:prstGeom>
        <a:ln w="19050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35</xdr:row>
      <xdr:rowOff>187325</xdr:rowOff>
    </xdr:from>
    <xdr:to>
      <xdr:col>7</xdr:col>
      <xdr:colOff>423750</xdr:colOff>
      <xdr:row>35</xdr:row>
      <xdr:rowOff>187325</xdr:rowOff>
    </xdr:to>
    <xdr:cxnSp macro="">
      <xdr:nvCxnSpPr>
        <xdr:cNvPr id="76" name="19 - Ευθύγραμμο βέλος σύνδεσης"/>
        <xdr:cNvCxnSpPr/>
      </xdr:nvCxnSpPr>
      <xdr:spPr>
        <a:xfrm>
          <a:off x="3790950" y="7035800"/>
          <a:ext cx="900000" cy="0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6</xdr:col>
      <xdr:colOff>133350</xdr:colOff>
      <xdr:row>37</xdr:row>
      <xdr:rowOff>166688</xdr:rowOff>
    </xdr:from>
    <xdr:to>
      <xdr:col>7</xdr:col>
      <xdr:colOff>423750</xdr:colOff>
      <xdr:row>37</xdr:row>
      <xdr:rowOff>166688</xdr:rowOff>
    </xdr:to>
    <xdr:cxnSp macro="">
      <xdr:nvCxnSpPr>
        <xdr:cNvPr id="77" name="20 - Ευθύγραμμο βέλος σύνδεσης"/>
        <xdr:cNvCxnSpPr/>
      </xdr:nvCxnSpPr>
      <xdr:spPr>
        <a:xfrm flipH="1">
          <a:off x="3790950" y="7396163"/>
          <a:ext cx="900000" cy="0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141288</xdr:colOff>
      <xdr:row>25</xdr:row>
      <xdr:rowOff>180976</xdr:rowOff>
    </xdr:from>
    <xdr:to>
      <xdr:col>10</xdr:col>
      <xdr:colOff>141288</xdr:colOff>
      <xdr:row>29</xdr:row>
      <xdr:rowOff>101601</xdr:rowOff>
    </xdr:to>
    <xdr:cxnSp macro="">
      <xdr:nvCxnSpPr>
        <xdr:cNvPr id="90" name="38 - Ευθύγραμμο βέλος σύνδεσης"/>
        <xdr:cNvCxnSpPr/>
      </xdr:nvCxnSpPr>
      <xdr:spPr>
        <a:xfrm flipV="1">
          <a:off x="6237288" y="5076826"/>
          <a:ext cx="0" cy="720725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430213</xdr:colOff>
      <xdr:row>25</xdr:row>
      <xdr:rowOff>180976</xdr:rowOff>
    </xdr:from>
    <xdr:to>
      <xdr:col>10</xdr:col>
      <xdr:colOff>430213</xdr:colOff>
      <xdr:row>29</xdr:row>
      <xdr:rowOff>101601</xdr:rowOff>
    </xdr:to>
    <xdr:cxnSp macro="">
      <xdr:nvCxnSpPr>
        <xdr:cNvPr id="91" name="39 - Ευθύγραμμο βέλος σύνδεσης"/>
        <xdr:cNvCxnSpPr/>
      </xdr:nvCxnSpPr>
      <xdr:spPr>
        <a:xfrm flipV="1">
          <a:off x="6526213" y="5076826"/>
          <a:ext cx="0" cy="720725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204788</xdr:colOff>
      <xdr:row>25</xdr:row>
      <xdr:rowOff>180975</xdr:rowOff>
    </xdr:from>
    <xdr:to>
      <xdr:col>11</xdr:col>
      <xdr:colOff>204788</xdr:colOff>
      <xdr:row>29</xdr:row>
      <xdr:rowOff>101600</xdr:rowOff>
    </xdr:to>
    <xdr:cxnSp macro="">
      <xdr:nvCxnSpPr>
        <xdr:cNvPr id="92" name="46 - Ευθύγραμμο βέλος σύνδεσης"/>
        <xdr:cNvCxnSpPr/>
      </xdr:nvCxnSpPr>
      <xdr:spPr>
        <a:xfrm>
          <a:off x="6910388" y="5076825"/>
          <a:ext cx="0" cy="720725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493713</xdr:colOff>
      <xdr:row>25</xdr:row>
      <xdr:rowOff>180975</xdr:rowOff>
    </xdr:from>
    <xdr:to>
      <xdr:col>11</xdr:col>
      <xdr:colOff>493713</xdr:colOff>
      <xdr:row>29</xdr:row>
      <xdr:rowOff>101600</xdr:rowOff>
    </xdr:to>
    <xdr:cxnSp macro="">
      <xdr:nvCxnSpPr>
        <xdr:cNvPr id="93" name="47 - Ευθύγραμμο βέλος σύνδεσης"/>
        <xdr:cNvCxnSpPr/>
      </xdr:nvCxnSpPr>
      <xdr:spPr>
        <a:xfrm>
          <a:off x="7199313" y="5076825"/>
          <a:ext cx="0" cy="720725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141288</xdr:colOff>
      <xdr:row>30</xdr:row>
      <xdr:rowOff>127001</xdr:rowOff>
    </xdr:from>
    <xdr:to>
      <xdr:col>10</xdr:col>
      <xdr:colOff>141288</xdr:colOff>
      <xdr:row>33</xdr:row>
      <xdr:rowOff>131764</xdr:rowOff>
    </xdr:to>
    <xdr:cxnSp macro="">
      <xdr:nvCxnSpPr>
        <xdr:cNvPr id="94" name="54 - Ευθύγραμμο βέλος σύνδεσης"/>
        <xdr:cNvCxnSpPr/>
      </xdr:nvCxnSpPr>
      <xdr:spPr>
        <a:xfrm flipV="1">
          <a:off x="6237288" y="6013451"/>
          <a:ext cx="0" cy="576263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430213</xdr:colOff>
      <xdr:row>30</xdr:row>
      <xdr:rowOff>127001</xdr:rowOff>
    </xdr:from>
    <xdr:to>
      <xdr:col>10</xdr:col>
      <xdr:colOff>430213</xdr:colOff>
      <xdr:row>33</xdr:row>
      <xdr:rowOff>131764</xdr:rowOff>
    </xdr:to>
    <xdr:cxnSp macro="">
      <xdr:nvCxnSpPr>
        <xdr:cNvPr id="95" name="55 - Ευθύγραμμο βέλος σύνδεσης"/>
        <xdr:cNvCxnSpPr/>
      </xdr:nvCxnSpPr>
      <xdr:spPr>
        <a:xfrm flipV="1">
          <a:off x="6526213" y="6013451"/>
          <a:ext cx="0" cy="576263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204788</xdr:colOff>
      <xdr:row>30</xdr:row>
      <xdr:rowOff>127000</xdr:rowOff>
    </xdr:from>
    <xdr:to>
      <xdr:col>11</xdr:col>
      <xdr:colOff>204788</xdr:colOff>
      <xdr:row>34</xdr:row>
      <xdr:rowOff>3175</xdr:rowOff>
    </xdr:to>
    <xdr:cxnSp macro="">
      <xdr:nvCxnSpPr>
        <xdr:cNvPr id="96" name="69 - Ευθύγραμμο βέλος σύνδεσης"/>
        <xdr:cNvCxnSpPr/>
      </xdr:nvCxnSpPr>
      <xdr:spPr>
        <a:xfrm>
          <a:off x="6910388" y="6013450"/>
          <a:ext cx="0" cy="647700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493713</xdr:colOff>
      <xdr:row>30</xdr:row>
      <xdr:rowOff>127000</xdr:rowOff>
    </xdr:from>
    <xdr:to>
      <xdr:col>11</xdr:col>
      <xdr:colOff>493713</xdr:colOff>
      <xdr:row>34</xdr:row>
      <xdr:rowOff>3175</xdr:rowOff>
    </xdr:to>
    <xdr:cxnSp macro="">
      <xdr:nvCxnSpPr>
        <xdr:cNvPr id="97" name="70 - Ευθύγραμμο βέλος σύνδεσης"/>
        <xdr:cNvCxnSpPr/>
      </xdr:nvCxnSpPr>
      <xdr:spPr>
        <a:xfrm>
          <a:off x="7199313" y="6013450"/>
          <a:ext cx="0" cy="647700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141288</xdr:colOff>
      <xdr:row>36</xdr:row>
      <xdr:rowOff>53975</xdr:rowOff>
    </xdr:from>
    <xdr:to>
      <xdr:col>10</xdr:col>
      <xdr:colOff>141288</xdr:colOff>
      <xdr:row>38</xdr:row>
      <xdr:rowOff>104775</xdr:rowOff>
    </xdr:to>
    <xdr:cxnSp macro="">
      <xdr:nvCxnSpPr>
        <xdr:cNvPr id="98" name="79 - Ευθύγραμμο βέλος σύνδεσης"/>
        <xdr:cNvCxnSpPr/>
      </xdr:nvCxnSpPr>
      <xdr:spPr>
        <a:xfrm>
          <a:off x="6237288" y="7092950"/>
          <a:ext cx="0" cy="431800"/>
        </a:xfrm>
        <a:prstGeom prst="straightConnector1">
          <a:avLst/>
        </a:prstGeom>
        <a:ln w="1905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10</xdr:col>
      <xdr:colOff>430213</xdr:colOff>
      <xdr:row>35</xdr:row>
      <xdr:rowOff>173038</xdr:rowOff>
    </xdr:from>
    <xdr:to>
      <xdr:col>10</xdr:col>
      <xdr:colOff>430213</xdr:colOff>
      <xdr:row>38</xdr:row>
      <xdr:rowOff>33338</xdr:rowOff>
    </xdr:to>
    <xdr:cxnSp macro="">
      <xdr:nvCxnSpPr>
        <xdr:cNvPr id="99" name="80 - Ευθύγραμμο βέλος σύνδεσης"/>
        <xdr:cNvCxnSpPr/>
      </xdr:nvCxnSpPr>
      <xdr:spPr>
        <a:xfrm flipV="1">
          <a:off x="6526213" y="7021513"/>
          <a:ext cx="0" cy="431800"/>
        </a:xfrm>
        <a:prstGeom prst="straightConnector1">
          <a:avLst/>
        </a:prstGeom>
        <a:ln w="190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204788</xdr:colOff>
      <xdr:row>36</xdr:row>
      <xdr:rowOff>53975</xdr:rowOff>
    </xdr:from>
    <xdr:to>
      <xdr:col>11</xdr:col>
      <xdr:colOff>204788</xdr:colOff>
      <xdr:row>38</xdr:row>
      <xdr:rowOff>104775</xdr:rowOff>
    </xdr:to>
    <xdr:cxnSp macro="">
      <xdr:nvCxnSpPr>
        <xdr:cNvPr id="100" name="90 - Ευθύγραμμο βέλος σύνδεσης"/>
        <xdr:cNvCxnSpPr/>
      </xdr:nvCxnSpPr>
      <xdr:spPr>
        <a:xfrm>
          <a:off x="6910388" y="7092950"/>
          <a:ext cx="0" cy="431800"/>
        </a:xfrm>
        <a:prstGeom prst="straightConnector1">
          <a:avLst/>
        </a:prstGeom>
        <a:ln w="19050"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11</xdr:col>
      <xdr:colOff>455613</xdr:colOff>
      <xdr:row>35</xdr:row>
      <xdr:rowOff>158750</xdr:rowOff>
    </xdr:from>
    <xdr:to>
      <xdr:col>11</xdr:col>
      <xdr:colOff>455613</xdr:colOff>
      <xdr:row>38</xdr:row>
      <xdr:rowOff>92075</xdr:rowOff>
    </xdr:to>
    <xdr:cxnSp macro="">
      <xdr:nvCxnSpPr>
        <xdr:cNvPr id="101" name="91 - Ευθύγραμμο βέλος σύνδεσης"/>
        <xdr:cNvCxnSpPr/>
      </xdr:nvCxnSpPr>
      <xdr:spPr>
        <a:xfrm>
          <a:off x="7161213" y="7007225"/>
          <a:ext cx="0" cy="504825"/>
        </a:xfrm>
        <a:prstGeom prst="straightConnector1">
          <a:avLst/>
        </a:prstGeom>
        <a:ln w="19050">
          <a:solidFill>
            <a:srgbClr val="FF0000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 editAs="absolute">
    <xdr:from>
      <xdr:col>3</xdr:col>
      <xdr:colOff>95251</xdr:colOff>
      <xdr:row>42</xdr:row>
      <xdr:rowOff>0</xdr:rowOff>
    </xdr:from>
    <xdr:to>
      <xdr:col>4</xdr:col>
      <xdr:colOff>494229</xdr:colOff>
      <xdr:row>46</xdr:row>
      <xdr:rowOff>30917</xdr:rowOff>
    </xdr:to>
    <xdr:sp macro="" textlink="">
      <xdr:nvSpPr>
        <xdr:cNvPr id="102" name="21 - Τόξο"/>
        <xdr:cNvSpPr/>
      </xdr:nvSpPr>
      <xdr:spPr>
        <a:xfrm>
          <a:off x="1924051" y="8191500"/>
          <a:ext cx="1008578" cy="792917"/>
        </a:xfrm>
        <a:prstGeom prst="arc">
          <a:avLst>
            <a:gd name="adj1" fmla="val 13395882"/>
            <a:gd name="adj2" fmla="val 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6</xdr:col>
      <xdr:colOff>144462</xdr:colOff>
      <xdr:row>42</xdr:row>
      <xdr:rowOff>38100</xdr:rowOff>
    </xdr:from>
    <xdr:to>
      <xdr:col>7</xdr:col>
      <xdr:colOff>539750</xdr:colOff>
      <xdr:row>46</xdr:row>
      <xdr:rowOff>69017</xdr:rowOff>
    </xdr:to>
    <xdr:sp macro="" textlink="">
      <xdr:nvSpPr>
        <xdr:cNvPr id="103" name="22 - Τόξο"/>
        <xdr:cNvSpPr/>
      </xdr:nvSpPr>
      <xdr:spPr>
        <a:xfrm flipH="1">
          <a:off x="3802062" y="8239125"/>
          <a:ext cx="1004888" cy="792917"/>
        </a:xfrm>
        <a:prstGeom prst="arc">
          <a:avLst>
            <a:gd name="adj1" fmla="val 13395882"/>
            <a:gd name="adj2" fmla="val 234338"/>
          </a:avLst>
        </a:prstGeom>
        <a:ln>
          <a:solidFill>
            <a:schemeClr val="tx1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6</xdr:col>
      <xdr:colOff>115887</xdr:colOff>
      <xdr:row>48</xdr:row>
      <xdr:rowOff>15875</xdr:rowOff>
    </xdr:from>
    <xdr:to>
      <xdr:col>7</xdr:col>
      <xdr:colOff>511175</xdr:colOff>
      <xdr:row>52</xdr:row>
      <xdr:rowOff>57150</xdr:rowOff>
    </xdr:to>
    <xdr:sp macro="" textlink="">
      <xdr:nvSpPr>
        <xdr:cNvPr id="104" name="23 - Τόξο"/>
        <xdr:cNvSpPr/>
      </xdr:nvSpPr>
      <xdr:spPr>
        <a:xfrm rot="10800000" flipH="1">
          <a:off x="3773487" y="9378950"/>
          <a:ext cx="1004888" cy="803275"/>
        </a:xfrm>
        <a:prstGeom prst="arc">
          <a:avLst>
            <a:gd name="adj1" fmla="val 13395882"/>
            <a:gd name="adj2" fmla="val 234338"/>
          </a:avLst>
        </a:prstGeom>
        <a:ln>
          <a:solidFill>
            <a:schemeClr val="tx1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3</xdr:col>
      <xdr:colOff>123825</xdr:colOff>
      <xdr:row>48</xdr:row>
      <xdr:rowOff>34925</xdr:rowOff>
    </xdr:from>
    <xdr:to>
      <xdr:col>4</xdr:col>
      <xdr:colOff>518190</xdr:colOff>
      <xdr:row>52</xdr:row>
      <xdr:rowOff>37887</xdr:rowOff>
    </xdr:to>
    <xdr:sp macro="" textlink="">
      <xdr:nvSpPr>
        <xdr:cNvPr id="105" name="25 - Τόξο"/>
        <xdr:cNvSpPr/>
      </xdr:nvSpPr>
      <xdr:spPr>
        <a:xfrm rot="10800000">
          <a:off x="1952625" y="9398000"/>
          <a:ext cx="1003965" cy="764962"/>
        </a:xfrm>
        <a:prstGeom prst="arc">
          <a:avLst>
            <a:gd name="adj1" fmla="val 13395882"/>
            <a:gd name="adj2" fmla="val 0"/>
          </a:avLst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9</xdr:col>
      <xdr:colOff>107951</xdr:colOff>
      <xdr:row>42</xdr:row>
      <xdr:rowOff>19050</xdr:rowOff>
    </xdr:from>
    <xdr:to>
      <xdr:col>10</xdr:col>
      <xdr:colOff>506929</xdr:colOff>
      <xdr:row>46</xdr:row>
      <xdr:rowOff>49967</xdr:rowOff>
    </xdr:to>
    <xdr:sp macro="" textlink="">
      <xdr:nvSpPr>
        <xdr:cNvPr id="106" name="103 - Τόξο"/>
        <xdr:cNvSpPr/>
      </xdr:nvSpPr>
      <xdr:spPr>
        <a:xfrm>
          <a:off x="5594351" y="8220075"/>
          <a:ext cx="1008578" cy="792917"/>
        </a:xfrm>
        <a:prstGeom prst="arc">
          <a:avLst>
            <a:gd name="adj1" fmla="val 13395882"/>
            <a:gd name="adj2" fmla="val 0"/>
          </a:avLst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12</xdr:col>
      <xdr:colOff>138112</xdr:colOff>
      <xdr:row>42</xdr:row>
      <xdr:rowOff>38100</xdr:rowOff>
    </xdr:from>
    <xdr:to>
      <xdr:col>13</xdr:col>
      <xdr:colOff>533400</xdr:colOff>
      <xdr:row>46</xdr:row>
      <xdr:rowOff>69017</xdr:rowOff>
    </xdr:to>
    <xdr:sp macro="" textlink="">
      <xdr:nvSpPr>
        <xdr:cNvPr id="107" name="104 - Τόξο"/>
        <xdr:cNvSpPr/>
      </xdr:nvSpPr>
      <xdr:spPr>
        <a:xfrm flipH="1">
          <a:off x="7453312" y="8239125"/>
          <a:ext cx="1004888" cy="792917"/>
        </a:xfrm>
        <a:prstGeom prst="arc">
          <a:avLst>
            <a:gd name="adj1" fmla="val 13395882"/>
            <a:gd name="adj2" fmla="val 234338"/>
          </a:avLst>
        </a:prstGeom>
        <a:ln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12</xdr:col>
      <xdr:colOff>90487</xdr:colOff>
      <xdr:row>48</xdr:row>
      <xdr:rowOff>6350</xdr:rowOff>
    </xdr:from>
    <xdr:to>
      <xdr:col>13</xdr:col>
      <xdr:colOff>485775</xdr:colOff>
      <xdr:row>52</xdr:row>
      <xdr:rowOff>47625</xdr:rowOff>
    </xdr:to>
    <xdr:sp macro="" textlink="">
      <xdr:nvSpPr>
        <xdr:cNvPr id="108" name="105 - Τόξο"/>
        <xdr:cNvSpPr/>
      </xdr:nvSpPr>
      <xdr:spPr>
        <a:xfrm rot="10800000" flipH="1">
          <a:off x="7405687" y="9369425"/>
          <a:ext cx="1004888" cy="803275"/>
        </a:xfrm>
        <a:prstGeom prst="arc">
          <a:avLst>
            <a:gd name="adj1" fmla="val 13395882"/>
            <a:gd name="adj2" fmla="val 234338"/>
          </a:avLst>
        </a:prstGeom>
        <a:ln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9</xdr:col>
      <xdr:colOff>107949</xdr:colOff>
      <xdr:row>48</xdr:row>
      <xdr:rowOff>6350</xdr:rowOff>
    </xdr:from>
    <xdr:to>
      <xdr:col>10</xdr:col>
      <xdr:colOff>502314</xdr:colOff>
      <xdr:row>52</xdr:row>
      <xdr:rowOff>0</xdr:rowOff>
    </xdr:to>
    <xdr:sp macro="" textlink="">
      <xdr:nvSpPr>
        <xdr:cNvPr id="109" name="106 - Τόξο"/>
        <xdr:cNvSpPr/>
      </xdr:nvSpPr>
      <xdr:spPr>
        <a:xfrm rot="10800000">
          <a:off x="5594349" y="9369425"/>
          <a:ext cx="1003965" cy="755650"/>
        </a:xfrm>
        <a:prstGeom prst="arc">
          <a:avLst>
            <a:gd name="adj1" fmla="val 13395882"/>
            <a:gd name="adj2" fmla="val 0"/>
          </a:avLst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3</xdr:col>
      <xdr:colOff>123824</xdr:colOff>
      <xdr:row>55</xdr:row>
      <xdr:rowOff>28575</xdr:rowOff>
    </xdr:from>
    <xdr:to>
      <xdr:col>4</xdr:col>
      <xdr:colOff>465863</xdr:colOff>
      <xdr:row>59</xdr:row>
      <xdr:rowOff>66675</xdr:rowOff>
    </xdr:to>
    <xdr:sp macro="" textlink="">
      <xdr:nvSpPr>
        <xdr:cNvPr id="110" name="3 - Τόξο"/>
        <xdr:cNvSpPr/>
      </xdr:nvSpPr>
      <xdr:spPr>
        <a:xfrm>
          <a:off x="1952624" y="10753725"/>
          <a:ext cx="951639" cy="800100"/>
        </a:xfrm>
        <a:prstGeom prst="arc">
          <a:avLst>
            <a:gd name="adj1" fmla="val 13395882"/>
            <a:gd name="adj2" fmla="val 0"/>
          </a:avLst>
        </a:prstGeom>
        <a:ln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6</xdr:col>
      <xdr:colOff>172617</xdr:colOff>
      <xdr:row>55</xdr:row>
      <xdr:rowOff>19050</xdr:rowOff>
    </xdr:from>
    <xdr:to>
      <xdr:col>7</xdr:col>
      <xdr:colOff>511174</xdr:colOff>
      <xdr:row>59</xdr:row>
      <xdr:rowOff>57150</xdr:rowOff>
    </xdr:to>
    <xdr:sp macro="" textlink="">
      <xdr:nvSpPr>
        <xdr:cNvPr id="111" name="4 - Τόξο"/>
        <xdr:cNvSpPr/>
      </xdr:nvSpPr>
      <xdr:spPr>
        <a:xfrm flipH="1">
          <a:off x="3830217" y="10744200"/>
          <a:ext cx="948157" cy="800100"/>
        </a:xfrm>
        <a:prstGeom prst="arc">
          <a:avLst>
            <a:gd name="adj1" fmla="val 13395882"/>
            <a:gd name="adj2" fmla="val 234338"/>
          </a:avLst>
        </a:prstGeom>
        <a:ln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6</xdr:col>
      <xdr:colOff>106362</xdr:colOff>
      <xdr:row>60</xdr:row>
      <xdr:rowOff>200024</xdr:rowOff>
    </xdr:from>
    <xdr:to>
      <xdr:col>7</xdr:col>
      <xdr:colOff>492125</xdr:colOff>
      <xdr:row>65</xdr:row>
      <xdr:rowOff>61912</xdr:rowOff>
    </xdr:to>
    <xdr:sp macro="" textlink="">
      <xdr:nvSpPr>
        <xdr:cNvPr id="112" name="5 - Τόξο"/>
        <xdr:cNvSpPr/>
      </xdr:nvSpPr>
      <xdr:spPr>
        <a:xfrm rot="10800000" flipH="1">
          <a:off x="3763962" y="11887199"/>
          <a:ext cx="995363" cy="823913"/>
        </a:xfrm>
        <a:prstGeom prst="arc">
          <a:avLst>
            <a:gd name="adj1" fmla="val 13395882"/>
            <a:gd name="adj2" fmla="val 234338"/>
          </a:avLst>
        </a:prstGeom>
        <a:ln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3</xdr:col>
      <xdr:colOff>123825</xdr:colOff>
      <xdr:row>61</xdr:row>
      <xdr:rowOff>33938</xdr:rowOff>
    </xdr:from>
    <xdr:to>
      <xdr:col>4</xdr:col>
      <xdr:colOff>508674</xdr:colOff>
      <xdr:row>65</xdr:row>
      <xdr:rowOff>57149</xdr:rowOff>
    </xdr:to>
    <xdr:sp macro="" textlink="">
      <xdr:nvSpPr>
        <xdr:cNvPr id="113" name="6 - Τόξο"/>
        <xdr:cNvSpPr/>
      </xdr:nvSpPr>
      <xdr:spPr>
        <a:xfrm rot="10800000">
          <a:off x="1952625" y="11921138"/>
          <a:ext cx="994449" cy="785211"/>
        </a:xfrm>
        <a:prstGeom prst="arc">
          <a:avLst>
            <a:gd name="adj1" fmla="val 13395882"/>
            <a:gd name="adj2" fmla="val 0"/>
          </a:avLst>
        </a:prstGeom>
        <a:ln>
          <a:solidFill>
            <a:schemeClr val="tx1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9</xdr:col>
      <xdr:colOff>136524</xdr:colOff>
      <xdr:row>55</xdr:row>
      <xdr:rowOff>38100</xdr:rowOff>
    </xdr:from>
    <xdr:to>
      <xdr:col>10</xdr:col>
      <xdr:colOff>478563</xdr:colOff>
      <xdr:row>59</xdr:row>
      <xdr:rowOff>76200</xdr:rowOff>
    </xdr:to>
    <xdr:sp macro="" textlink="">
      <xdr:nvSpPr>
        <xdr:cNvPr id="114" name="7 - Τόξο"/>
        <xdr:cNvSpPr/>
      </xdr:nvSpPr>
      <xdr:spPr>
        <a:xfrm>
          <a:off x="5622924" y="10763250"/>
          <a:ext cx="951639" cy="800100"/>
        </a:xfrm>
        <a:prstGeom prst="arc">
          <a:avLst>
            <a:gd name="adj1" fmla="val 13395882"/>
            <a:gd name="adj2" fmla="val 0"/>
          </a:avLst>
        </a:prstGeom>
        <a:ln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12</xdr:col>
      <xdr:colOff>156742</xdr:colOff>
      <xdr:row>55</xdr:row>
      <xdr:rowOff>19050</xdr:rowOff>
    </xdr:from>
    <xdr:to>
      <xdr:col>13</xdr:col>
      <xdr:colOff>495299</xdr:colOff>
      <xdr:row>59</xdr:row>
      <xdr:rowOff>57150</xdr:rowOff>
    </xdr:to>
    <xdr:sp macro="" textlink="">
      <xdr:nvSpPr>
        <xdr:cNvPr id="115" name="8 - Τόξο"/>
        <xdr:cNvSpPr/>
      </xdr:nvSpPr>
      <xdr:spPr>
        <a:xfrm flipH="1">
          <a:off x="7471942" y="10744200"/>
          <a:ext cx="948157" cy="800100"/>
        </a:xfrm>
        <a:prstGeom prst="arc">
          <a:avLst>
            <a:gd name="adj1" fmla="val 13395882"/>
            <a:gd name="adj2" fmla="val 234338"/>
          </a:avLst>
        </a:prstGeom>
        <a:ln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12</xdr:col>
      <xdr:colOff>128587</xdr:colOff>
      <xdr:row>61</xdr:row>
      <xdr:rowOff>9524</xdr:rowOff>
    </xdr:from>
    <xdr:to>
      <xdr:col>13</xdr:col>
      <xdr:colOff>514350</xdr:colOff>
      <xdr:row>65</xdr:row>
      <xdr:rowOff>71437</xdr:rowOff>
    </xdr:to>
    <xdr:sp macro="" textlink="">
      <xdr:nvSpPr>
        <xdr:cNvPr id="116" name="9 - Τόξο"/>
        <xdr:cNvSpPr/>
      </xdr:nvSpPr>
      <xdr:spPr>
        <a:xfrm rot="10800000" flipH="1">
          <a:off x="7443787" y="11896724"/>
          <a:ext cx="995363" cy="823913"/>
        </a:xfrm>
        <a:prstGeom prst="arc">
          <a:avLst>
            <a:gd name="adj1" fmla="val 13395882"/>
            <a:gd name="adj2" fmla="val 234338"/>
          </a:avLst>
        </a:prstGeom>
        <a:ln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absolute">
    <xdr:from>
      <xdr:col>9</xdr:col>
      <xdr:colOff>127000</xdr:colOff>
      <xdr:row>61</xdr:row>
      <xdr:rowOff>14888</xdr:rowOff>
    </xdr:from>
    <xdr:to>
      <xdr:col>10</xdr:col>
      <xdr:colOff>511849</xdr:colOff>
      <xdr:row>65</xdr:row>
      <xdr:rowOff>38099</xdr:rowOff>
    </xdr:to>
    <xdr:sp macro="" textlink="">
      <xdr:nvSpPr>
        <xdr:cNvPr id="117" name="10 - Τόξο"/>
        <xdr:cNvSpPr/>
      </xdr:nvSpPr>
      <xdr:spPr>
        <a:xfrm rot="10800000">
          <a:off x="5613400" y="11902088"/>
          <a:ext cx="994449" cy="785211"/>
        </a:xfrm>
        <a:prstGeom prst="arc">
          <a:avLst>
            <a:gd name="adj1" fmla="val 13395882"/>
            <a:gd name="adj2" fmla="val 0"/>
          </a:avLst>
        </a:prstGeom>
        <a:ln>
          <a:solidFill>
            <a:srgbClr val="FF0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anchor="ctr"/>
        <a:lstStyle>
          <a:defPPr>
            <a:defRPr lang="el-G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endParaRPr lang="el-GR"/>
        </a:p>
      </xdr:txBody>
    </xdr:sp>
    <xdr:clientData fLocksWithSheet="0"/>
  </xdr:twoCellAnchor>
  <xdr:twoCellAnchor editAs="oneCell">
    <xdr:from>
      <xdr:col>12</xdr:col>
      <xdr:colOff>123825</xdr:colOff>
      <xdr:row>0</xdr:row>
      <xdr:rowOff>34200</xdr:rowOff>
    </xdr:from>
    <xdr:to>
      <xdr:col>12</xdr:col>
      <xdr:colOff>542925</xdr:colOff>
      <xdr:row>0</xdr:row>
      <xdr:rowOff>453300</xdr:rowOff>
    </xdr:to>
    <xdr:pic>
      <xdr:nvPicPr>
        <xdr:cNvPr id="118" name="Εικόνα 11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342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0</xdr:row>
      <xdr:rowOff>28574</xdr:rowOff>
    </xdr:from>
    <xdr:to>
      <xdr:col>14</xdr:col>
      <xdr:colOff>577125</xdr:colOff>
      <xdr:row>0</xdr:row>
      <xdr:rowOff>434249</xdr:rowOff>
    </xdr:to>
    <xdr:pic>
      <xdr:nvPicPr>
        <xdr:cNvPr id="119" name="Εικόνα 118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28574"/>
          <a:ext cx="405675" cy="405675"/>
        </a:xfrm>
        <a:prstGeom prst="rect">
          <a:avLst/>
        </a:prstGeom>
      </xdr:spPr>
    </xdr:pic>
    <xdr:clientData/>
  </xdr:twoCellAnchor>
  <xdr:twoCellAnchor editAs="oneCell">
    <xdr:from>
      <xdr:col>15</xdr:col>
      <xdr:colOff>168403</xdr:colOff>
      <xdr:row>0</xdr:row>
      <xdr:rowOff>66031</xdr:rowOff>
    </xdr:from>
    <xdr:to>
      <xdr:col>15</xdr:col>
      <xdr:colOff>513227</xdr:colOff>
      <xdr:row>0</xdr:row>
      <xdr:rowOff>410855</xdr:rowOff>
    </xdr:to>
    <xdr:pic>
      <xdr:nvPicPr>
        <xdr:cNvPr id="120" name="Εικόνα 119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2403" y="66031"/>
          <a:ext cx="344824" cy="344824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</xdr:colOff>
      <xdr:row>0</xdr:row>
      <xdr:rowOff>9525</xdr:rowOff>
    </xdr:from>
    <xdr:to>
      <xdr:col>13</xdr:col>
      <xdr:colOff>546300</xdr:colOff>
      <xdr:row>0</xdr:row>
      <xdr:rowOff>441525</xdr:rowOff>
    </xdr:to>
    <xdr:pic>
      <xdr:nvPicPr>
        <xdr:cNvPr id="121" name="Εικόνα 120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952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455613</xdr:colOff>
      <xdr:row>7</xdr:row>
      <xdr:rowOff>146049</xdr:rowOff>
    </xdr:from>
    <xdr:to>
      <xdr:col>19</xdr:col>
      <xdr:colOff>103187</xdr:colOff>
      <xdr:row>8</xdr:row>
      <xdr:rowOff>192086</xdr:rowOff>
    </xdr:to>
    <xdr:pic>
      <xdr:nvPicPr>
        <xdr:cNvPr id="122" name="Εικόνα 121"/>
        <xdr:cNvPicPr>
          <a:picLocks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5513" y="1803399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61913</xdr:colOff>
      <xdr:row>7</xdr:row>
      <xdr:rowOff>142874</xdr:rowOff>
    </xdr:from>
    <xdr:to>
      <xdr:col>18</xdr:col>
      <xdr:colOff>319087</xdr:colOff>
      <xdr:row>8</xdr:row>
      <xdr:rowOff>188911</xdr:rowOff>
    </xdr:to>
    <xdr:pic>
      <xdr:nvPicPr>
        <xdr:cNvPr id="123" name="Εικόνα 122"/>
        <xdr:cNvPicPr>
          <a:picLocks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1813" y="1800224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373064</xdr:colOff>
      <xdr:row>7</xdr:row>
      <xdr:rowOff>159792</xdr:rowOff>
    </xdr:from>
    <xdr:to>
      <xdr:col>20</xdr:col>
      <xdr:colOff>19506</xdr:colOff>
      <xdr:row>9</xdr:row>
      <xdr:rowOff>4762</xdr:rowOff>
    </xdr:to>
    <xdr:pic>
      <xdr:nvPicPr>
        <xdr:cNvPr id="124" name="Εικόνα 123"/>
        <xdr:cNvPicPr>
          <a:picLocks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2564" y="1817142"/>
          <a:ext cx="256042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115888</xdr:colOff>
      <xdr:row>7</xdr:row>
      <xdr:rowOff>155574</xdr:rowOff>
    </xdr:from>
    <xdr:to>
      <xdr:col>20</xdr:col>
      <xdr:colOff>373062</xdr:colOff>
      <xdr:row>9</xdr:row>
      <xdr:rowOff>1586</xdr:rowOff>
    </xdr:to>
    <xdr:pic>
      <xdr:nvPicPr>
        <xdr:cNvPr id="125" name="Εικόνα 124"/>
        <xdr:cNvPicPr>
          <a:picLocks/>
        </xdr:cNvPicPr>
      </xdr:nvPicPr>
      <xdr:blipFill>
        <a:blip xmlns:r="http://schemas.openxmlformats.org/officeDocument/2006/relationships" r:embed="rId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4988" y="1812924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84139</xdr:colOff>
      <xdr:row>7</xdr:row>
      <xdr:rowOff>147637</xdr:rowOff>
    </xdr:from>
    <xdr:to>
      <xdr:col>21</xdr:col>
      <xdr:colOff>340181</xdr:colOff>
      <xdr:row>8</xdr:row>
      <xdr:rowOff>193675</xdr:rowOff>
    </xdr:to>
    <xdr:pic>
      <xdr:nvPicPr>
        <xdr:cNvPr id="126" name="Εικόνα 125"/>
        <xdr:cNvPicPr>
          <a:picLocks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839" y="1804987"/>
          <a:ext cx="256042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398463</xdr:colOff>
      <xdr:row>7</xdr:row>
      <xdr:rowOff>152399</xdr:rowOff>
    </xdr:from>
    <xdr:to>
      <xdr:col>22</xdr:col>
      <xdr:colOff>46037</xdr:colOff>
      <xdr:row>8</xdr:row>
      <xdr:rowOff>198436</xdr:rowOff>
    </xdr:to>
    <xdr:pic>
      <xdr:nvPicPr>
        <xdr:cNvPr id="127" name="Εικόνα 126"/>
        <xdr:cNvPicPr>
          <a:picLocks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7163" y="1809749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361950</xdr:colOff>
      <xdr:row>7</xdr:row>
      <xdr:rowOff>142874</xdr:rowOff>
    </xdr:from>
    <xdr:to>
      <xdr:col>23</xdr:col>
      <xdr:colOff>9525</xdr:colOff>
      <xdr:row>8</xdr:row>
      <xdr:rowOff>188911</xdr:rowOff>
    </xdr:to>
    <xdr:pic>
      <xdr:nvPicPr>
        <xdr:cNvPr id="128" name="Εικόνα 127"/>
        <xdr:cNvPicPr>
          <a:picLocks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800224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147638</xdr:colOff>
      <xdr:row>7</xdr:row>
      <xdr:rowOff>168274</xdr:rowOff>
    </xdr:from>
    <xdr:to>
      <xdr:col>23</xdr:col>
      <xdr:colOff>404812</xdr:colOff>
      <xdr:row>9</xdr:row>
      <xdr:rowOff>14286</xdr:rowOff>
    </xdr:to>
    <xdr:pic>
      <xdr:nvPicPr>
        <xdr:cNvPr id="129" name="Εικόνα 128"/>
        <xdr:cNvPicPr>
          <a:picLocks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5538" y="1825624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90488</xdr:colOff>
      <xdr:row>7</xdr:row>
      <xdr:rowOff>142874</xdr:rowOff>
    </xdr:from>
    <xdr:to>
      <xdr:col>24</xdr:col>
      <xdr:colOff>347662</xdr:colOff>
      <xdr:row>8</xdr:row>
      <xdr:rowOff>188911</xdr:rowOff>
    </xdr:to>
    <xdr:pic>
      <xdr:nvPicPr>
        <xdr:cNvPr id="130" name="Εικόνα 129"/>
        <xdr:cNvPicPr>
          <a:picLocks/>
        </xdr:cNvPicPr>
      </xdr:nvPicPr>
      <xdr:blipFill>
        <a:blip xmlns:r="http://schemas.openxmlformats.org/officeDocument/2006/relationships" r:embed="rId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7988" y="1800224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485775</xdr:colOff>
      <xdr:row>7</xdr:row>
      <xdr:rowOff>152399</xdr:rowOff>
    </xdr:from>
    <xdr:to>
      <xdr:col>24</xdr:col>
      <xdr:colOff>742950</xdr:colOff>
      <xdr:row>8</xdr:row>
      <xdr:rowOff>198436</xdr:rowOff>
    </xdr:to>
    <xdr:pic>
      <xdr:nvPicPr>
        <xdr:cNvPr id="131" name="Εικόνα 130"/>
        <xdr:cNvPicPr>
          <a:picLocks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3275" y="1809749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422276</xdr:colOff>
      <xdr:row>10</xdr:row>
      <xdr:rowOff>93117</xdr:rowOff>
    </xdr:from>
    <xdr:to>
      <xdr:col>19</xdr:col>
      <xdr:colOff>68718</xdr:colOff>
      <xdr:row>11</xdr:row>
      <xdr:rowOff>138112</xdr:rowOff>
    </xdr:to>
    <xdr:pic>
      <xdr:nvPicPr>
        <xdr:cNvPr id="132" name="Εικόνα 131"/>
        <xdr:cNvPicPr>
          <a:picLocks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2176" y="2341017"/>
          <a:ext cx="256042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10</xdr:row>
      <xdr:rowOff>93117</xdr:rowOff>
    </xdr:from>
    <xdr:to>
      <xdr:col>18</xdr:col>
      <xdr:colOff>323850</xdr:colOff>
      <xdr:row>11</xdr:row>
      <xdr:rowOff>138112</xdr:rowOff>
    </xdr:to>
    <xdr:pic>
      <xdr:nvPicPr>
        <xdr:cNvPr id="133" name="Εικόνα 132"/>
        <xdr:cNvPicPr>
          <a:picLocks/>
        </xdr:cNvPicPr>
      </xdr:nvPicPr>
      <xdr:blipFill>
        <a:blip xmlns:r="http://schemas.openxmlformats.org/officeDocument/2006/relationships" r:embed="rId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341017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366714</xdr:colOff>
      <xdr:row>10</xdr:row>
      <xdr:rowOff>96292</xdr:rowOff>
    </xdr:from>
    <xdr:to>
      <xdr:col>20</xdr:col>
      <xdr:colOff>13156</xdr:colOff>
      <xdr:row>11</xdr:row>
      <xdr:rowOff>141287</xdr:rowOff>
    </xdr:to>
    <xdr:pic>
      <xdr:nvPicPr>
        <xdr:cNvPr id="134" name="Εικόνα 133"/>
        <xdr:cNvPicPr>
          <a:picLocks/>
        </xdr:cNvPicPr>
      </xdr:nvPicPr>
      <xdr:blipFill>
        <a:blip xmlns:r="http://schemas.openxmlformats.org/officeDocument/2006/relationships" r:embed="rId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6214" y="2344192"/>
          <a:ext cx="256042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134938</xdr:colOff>
      <xdr:row>10</xdr:row>
      <xdr:rowOff>93117</xdr:rowOff>
    </xdr:from>
    <xdr:to>
      <xdr:col>20</xdr:col>
      <xdr:colOff>392112</xdr:colOff>
      <xdr:row>11</xdr:row>
      <xdr:rowOff>138112</xdr:rowOff>
    </xdr:to>
    <xdr:pic>
      <xdr:nvPicPr>
        <xdr:cNvPr id="135" name="Εικόνα 134"/>
        <xdr:cNvPicPr>
          <a:picLocks/>
        </xdr:cNvPicPr>
      </xdr:nvPicPr>
      <xdr:blipFill>
        <a:blip xmlns:r="http://schemas.openxmlformats.org/officeDocument/2006/relationships" r:embed="rId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4038" y="2341017"/>
          <a:ext cx="257174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38100</xdr:colOff>
      <xdr:row>10</xdr:row>
      <xdr:rowOff>104774</xdr:rowOff>
    </xdr:from>
    <xdr:to>
      <xdr:col>21</xdr:col>
      <xdr:colOff>295275</xdr:colOff>
      <xdr:row>11</xdr:row>
      <xdr:rowOff>150811</xdr:rowOff>
    </xdr:to>
    <xdr:pic>
      <xdr:nvPicPr>
        <xdr:cNvPr id="136" name="Εικόνα 135"/>
        <xdr:cNvPicPr>
          <a:picLocks/>
        </xdr:cNvPicPr>
      </xdr:nvPicPr>
      <xdr:blipFill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6800" y="2352674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442913</xdr:colOff>
      <xdr:row>10</xdr:row>
      <xdr:rowOff>107405</xdr:rowOff>
    </xdr:from>
    <xdr:to>
      <xdr:col>22</xdr:col>
      <xdr:colOff>90487</xdr:colOff>
      <xdr:row>11</xdr:row>
      <xdr:rowOff>152400</xdr:rowOff>
    </xdr:to>
    <xdr:pic>
      <xdr:nvPicPr>
        <xdr:cNvPr id="137" name="Εικόνα 136"/>
        <xdr:cNvPicPr>
          <a:picLocks/>
        </xdr:cNvPicPr>
      </xdr:nvPicPr>
      <xdr:blipFill>
        <a:blip xmlns:r="http://schemas.openxmlformats.org/officeDocument/2006/relationships" r:embed="rId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1613" y="2355305"/>
          <a:ext cx="257174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361950</xdr:colOff>
      <xdr:row>10</xdr:row>
      <xdr:rowOff>93117</xdr:rowOff>
    </xdr:from>
    <xdr:to>
      <xdr:col>23</xdr:col>
      <xdr:colOff>9525</xdr:colOff>
      <xdr:row>11</xdr:row>
      <xdr:rowOff>138112</xdr:rowOff>
    </xdr:to>
    <xdr:pic>
      <xdr:nvPicPr>
        <xdr:cNvPr id="138" name="Εικόνα 137"/>
        <xdr:cNvPicPr>
          <a:picLocks/>
        </xdr:cNvPicPr>
      </xdr:nvPicPr>
      <xdr:blipFill>
        <a:blip xmlns:r="http://schemas.openxmlformats.org/officeDocument/2006/relationships" r:embed="rId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41017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168275</xdr:colOff>
      <xdr:row>10</xdr:row>
      <xdr:rowOff>93117</xdr:rowOff>
    </xdr:from>
    <xdr:to>
      <xdr:col>23</xdr:col>
      <xdr:colOff>425450</xdr:colOff>
      <xdr:row>11</xdr:row>
      <xdr:rowOff>138112</xdr:rowOff>
    </xdr:to>
    <xdr:pic>
      <xdr:nvPicPr>
        <xdr:cNvPr id="139" name="Εικόνα 138"/>
        <xdr:cNvPicPr>
          <a:picLocks/>
        </xdr:cNvPicPr>
      </xdr:nvPicPr>
      <xdr:blipFill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6175" y="2341017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10</xdr:row>
      <xdr:rowOff>93117</xdr:rowOff>
    </xdr:from>
    <xdr:to>
      <xdr:col>24</xdr:col>
      <xdr:colOff>352425</xdr:colOff>
      <xdr:row>11</xdr:row>
      <xdr:rowOff>138112</xdr:rowOff>
    </xdr:to>
    <xdr:pic>
      <xdr:nvPicPr>
        <xdr:cNvPr id="140" name="Εικόνα 139"/>
        <xdr:cNvPicPr>
          <a:picLocks/>
        </xdr:cNvPicPr>
      </xdr:nvPicPr>
      <xdr:blipFill>
        <a:blip xmlns:r="http://schemas.openxmlformats.org/officeDocument/2006/relationships" r:embed="rId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0" y="2341017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482600</xdr:colOff>
      <xdr:row>10</xdr:row>
      <xdr:rowOff>104774</xdr:rowOff>
    </xdr:from>
    <xdr:to>
      <xdr:col>24</xdr:col>
      <xdr:colOff>739775</xdr:colOff>
      <xdr:row>11</xdr:row>
      <xdr:rowOff>150811</xdr:rowOff>
    </xdr:to>
    <xdr:pic>
      <xdr:nvPicPr>
        <xdr:cNvPr id="141" name="Εικόνα 140"/>
        <xdr:cNvPicPr>
          <a:picLocks/>
        </xdr:cNvPicPr>
      </xdr:nvPicPr>
      <xdr:blipFill>
        <a:blip xmlns:r="http://schemas.openxmlformats.org/officeDocument/2006/relationships" r:embed="rId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0100" y="2352674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76200</xdr:colOff>
      <xdr:row>18</xdr:row>
      <xdr:rowOff>50799</xdr:rowOff>
    </xdr:from>
    <xdr:to>
      <xdr:col>18</xdr:col>
      <xdr:colOff>333375</xdr:colOff>
      <xdr:row>19</xdr:row>
      <xdr:rowOff>96836</xdr:rowOff>
    </xdr:to>
    <xdr:pic>
      <xdr:nvPicPr>
        <xdr:cNvPr id="142" name="Εικόνα 141"/>
        <xdr:cNvPicPr>
          <a:picLocks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3860799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409576</xdr:colOff>
      <xdr:row>18</xdr:row>
      <xdr:rowOff>50799</xdr:rowOff>
    </xdr:from>
    <xdr:to>
      <xdr:col>19</xdr:col>
      <xdr:colOff>56018</xdr:colOff>
      <xdr:row>19</xdr:row>
      <xdr:rowOff>96836</xdr:rowOff>
    </xdr:to>
    <xdr:pic>
      <xdr:nvPicPr>
        <xdr:cNvPr id="143" name="Εικόνα 142"/>
        <xdr:cNvPicPr>
          <a:picLocks/>
        </xdr:cNvPicPr>
      </xdr:nvPicPr>
      <xdr:blipFill>
        <a:blip xmlns:r="http://schemas.openxmlformats.org/officeDocument/2006/relationships" r:embed="rId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6" y="3860799"/>
          <a:ext cx="256042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379414</xdr:colOff>
      <xdr:row>18</xdr:row>
      <xdr:rowOff>50799</xdr:rowOff>
    </xdr:from>
    <xdr:to>
      <xdr:col>20</xdr:col>
      <xdr:colOff>25856</xdr:colOff>
      <xdr:row>19</xdr:row>
      <xdr:rowOff>96836</xdr:rowOff>
    </xdr:to>
    <xdr:pic>
      <xdr:nvPicPr>
        <xdr:cNvPr id="144" name="Εικόνα 143"/>
        <xdr:cNvPicPr>
          <a:picLocks/>
        </xdr:cNvPicPr>
      </xdr:nvPicPr>
      <xdr:blipFill>
        <a:blip xmlns:r="http://schemas.openxmlformats.org/officeDocument/2006/relationships" r:embed="rId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8914" y="3860799"/>
          <a:ext cx="256042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117475</xdr:colOff>
      <xdr:row>18</xdr:row>
      <xdr:rowOff>51842</xdr:rowOff>
    </xdr:from>
    <xdr:to>
      <xdr:col>20</xdr:col>
      <xdr:colOff>374650</xdr:colOff>
      <xdr:row>19</xdr:row>
      <xdr:rowOff>96837</xdr:rowOff>
    </xdr:to>
    <xdr:pic>
      <xdr:nvPicPr>
        <xdr:cNvPr id="145" name="Εικόνα 144"/>
        <xdr:cNvPicPr>
          <a:picLocks/>
        </xdr:cNvPicPr>
      </xdr:nvPicPr>
      <xdr:blipFill>
        <a:blip xmlns:r="http://schemas.openxmlformats.org/officeDocument/2006/relationships" r:embed="rId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6575" y="3861842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112714</xdr:colOff>
      <xdr:row>18</xdr:row>
      <xdr:rowOff>46037</xdr:rowOff>
    </xdr:from>
    <xdr:to>
      <xdr:col>21</xdr:col>
      <xdr:colOff>368756</xdr:colOff>
      <xdr:row>19</xdr:row>
      <xdr:rowOff>92075</xdr:rowOff>
    </xdr:to>
    <xdr:pic>
      <xdr:nvPicPr>
        <xdr:cNvPr id="146" name="Εικόνα 145"/>
        <xdr:cNvPicPr>
          <a:picLocks/>
        </xdr:cNvPicPr>
      </xdr:nvPicPr>
      <xdr:blipFill>
        <a:blip xmlns:r="http://schemas.openxmlformats.org/officeDocument/2006/relationships" r:embed="rId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1414" y="3856037"/>
          <a:ext cx="256042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460375</xdr:colOff>
      <xdr:row>18</xdr:row>
      <xdr:rowOff>42317</xdr:rowOff>
    </xdr:from>
    <xdr:to>
      <xdr:col>22</xdr:col>
      <xdr:colOff>107950</xdr:colOff>
      <xdr:row>19</xdr:row>
      <xdr:rowOff>87312</xdr:rowOff>
    </xdr:to>
    <xdr:pic>
      <xdr:nvPicPr>
        <xdr:cNvPr id="147" name="Εικόνα 146"/>
        <xdr:cNvPicPr>
          <a:picLocks/>
        </xdr:cNvPicPr>
      </xdr:nvPicPr>
      <xdr:blipFill>
        <a:blip xmlns:r="http://schemas.openxmlformats.org/officeDocument/2006/relationships" r:embed="rId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9075" y="3852317"/>
          <a:ext cx="257175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417513</xdr:colOff>
      <xdr:row>18</xdr:row>
      <xdr:rowOff>50799</xdr:rowOff>
    </xdr:from>
    <xdr:to>
      <xdr:col>23</xdr:col>
      <xdr:colOff>65087</xdr:colOff>
      <xdr:row>19</xdr:row>
      <xdr:rowOff>96836</xdr:rowOff>
    </xdr:to>
    <xdr:pic>
      <xdr:nvPicPr>
        <xdr:cNvPr id="148" name="Εικόνα 147"/>
        <xdr:cNvPicPr>
          <a:picLocks/>
        </xdr:cNvPicPr>
      </xdr:nvPicPr>
      <xdr:blipFill>
        <a:blip xmlns:r="http://schemas.openxmlformats.org/officeDocument/2006/relationships" r:embed="rId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5813" y="3860799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141289</xdr:colOff>
      <xdr:row>18</xdr:row>
      <xdr:rowOff>50799</xdr:rowOff>
    </xdr:from>
    <xdr:to>
      <xdr:col>23</xdr:col>
      <xdr:colOff>397331</xdr:colOff>
      <xdr:row>19</xdr:row>
      <xdr:rowOff>96836</xdr:rowOff>
    </xdr:to>
    <xdr:pic>
      <xdr:nvPicPr>
        <xdr:cNvPr id="149" name="Εικόνα 148"/>
        <xdr:cNvPicPr>
          <a:picLocks/>
        </xdr:cNvPicPr>
      </xdr:nvPicPr>
      <xdr:blipFill>
        <a:blip xmlns:r="http://schemas.openxmlformats.org/officeDocument/2006/relationships" r:embed="rId8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9189" y="3860799"/>
          <a:ext cx="256042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115888</xdr:colOff>
      <xdr:row>18</xdr:row>
      <xdr:rowOff>42317</xdr:rowOff>
    </xdr:from>
    <xdr:to>
      <xdr:col>24</xdr:col>
      <xdr:colOff>373062</xdr:colOff>
      <xdr:row>19</xdr:row>
      <xdr:rowOff>87312</xdr:rowOff>
    </xdr:to>
    <xdr:pic>
      <xdr:nvPicPr>
        <xdr:cNvPr id="150" name="Εικόνα 149"/>
        <xdr:cNvPicPr>
          <a:picLocks/>
        </xdr:cNvPicPr>
      </xdr:nvPicPr>
      <xdr:blipFill>
        <a:blip xmlns:r="http://schemas.openxmlformats.org/officeDocument/2006/relationships" r:embed="rId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3388" y="3852317"/>
          <a:ext cx="257174" cy="2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476251</xdr:colOff>
      <xdr:row>18</xdr:row>
      <xdr:rowOff>50799</xdr:rowOff>
    </xdr:from>
    <xdr:to>
      <xdr:col>24</xdr:col>
      <xdr:colOff>732293</xdr:colOff>
      <xdr:row>19</xdr:row>
      <xdr:rowOff>96836</xdr:rowOff>
    </xdr:to>
    <xdr:pic>
      <xdr:nvPicPr>
        <xdr:cNvPr id="151" name="Εικόνα 150"/>
        <xdr:cNvPicPr>
          <a:picLocks/>
        </xdr:cNvPicPr>
      </xdr:nvPicPr>
      <xdr:blipFill>
        <a:blip xmlns:r="http://schemas.openxmlformats.org/officeDocument/2006/relationships" r:embed="rId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1" y="3860799"/>
          <a:ext cx="256042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87313</xdr:colOff>
      <xdr:row>16</xdr:row>
      <xdr:rowOff>11112</xdr:rowOff>
    </xdr:from>
    <xdr:to>
      <xdr:col>18</xdr:col>
      <xdr:colOff>344487</xdr:colOff>
      <xdr:row>17</xdr:row>
      <xdr:rowOff>57150</xdr:rowOff>
    </xdr:to>
    <xdr:pic>
      <xdr:nvPicPr>
        <xdr:cNvPr id="152" name="Εικόνα 151"/>
        <xdr:cNvPicPr>
          <a:picLocks/>
        </xdr:cNvPicPr>
      </xdr:nvPicPr>
      <xdr:blipFill>
        <a:blip xmlns:r="http://schemas.openxmlformats.org/officeDocument/2006/relationships" r:embed="rId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7213" y="3430587"/>
          <a:ext cx="257174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404813</xdr:colOff>
      <xdr:row>16</xdr:row>
      <xdr:rowOff>11112</xdr:rowOff>
    </xdr:from>
    <xdr:to>
      <xdr:col>19</xdr:col>
      <xdr:colOff>52387</xdr:colOff>
      <xdr:row>17</xdr:row>
      <xdr:rowOff>57150</xdr:rowOff>
    </xdr:to>
    <xdr:pic>
      <xdr:nvPicPr>
        <xdr:cNvPr id="153" name="Εικόνα 152"/>
        <xdr:cNvPicPr>
          <a:picLocks/>
        </xdr:cNvPicPr>
      </xdr:nvPicPr>
      <xdr:blipFill>
        <a:blip xmlns:r="http://schemas.openxmlformats.org/officeDocument/2006/relationships" r:embed="rId9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4713" y="3430587"/>
          <a:ext cx="257174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395289</xdr:colOff>
      <xdr:row>16</xdr:row>
      <xdr:rowOff>11112</xdr:rowOff>
    </xdr:from>
    <xdr:to>
      <xdr:col>20</xdr:col>
      <xdr:colOff>41731</xdr:colOff>
      <xdr:row>17</xdr:row>
      <xdr:rowOff>57150</xdr:rowOff>
    </xdr:to>
    <xdr:pic>
      <xdr:nvPicPr>
        <xdr:cNvPr id="154" name="Εικόνα 153"/>
        <xdr:cNvPicPr>
          <a:picLocks/>
        </xdr:cNvPicPr>
      </xdr:nvPicPr>
      <xdr:blipFill>
        <a:blip xmlns:r="http://schemas.openxmlformats.org/officeDocument/2006/relationships" r:embed="rId9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4789" y="3430587"/>
          <a:ext cx="256042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117475</xdr:colOff>
      <xdr:row>16</xdr:row>
      <xdr:rowOff>11112</xdr:rowOff>
    </xdr:from>
    <xdr:to>
      <xdr:col>20</xdr:col>
      <xdr:colOff>374650</xdr:colOff>
      <xdr:row>17</xdr:row>
      <xdr:rowOff>57150</xdr:rowOff>
    </xdr:to>
    <xdr:pic>
      <xdr:nvPicPr>
        <xdr:cNvPr id="155" name="Εικόνα 154"/>
        <xdr:cNvPicPr>
          <a:picLocks/>
        </xdr:cNvPicPr>
      </xdr:nvPicPr>
      <xdr:blipFill>
        <a:blip xmlns:r="http://schemas.openxmlformats.org/officeDocument/2006/relationships" r:embed="rId9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6575" y="3430587"/>
          <a:ext cx="257175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90488</xdr:colOff>
      <xdr:row>16</xdr:row>
      <xdr:rowOff>9524</xdr:rowOff>
    </xdr:from>
    <xdr:to>
      <xdr:col>21</xdr:col>
      <xdr:colOff>347662</xdr:colOff>
      <xdr:row>17</xdr:row>
      <xdr:rowOff>55561</xdr:rowOff>
    </xdr:to>
    <xdr:pic>
      <xdr:nvPicPr>
        <xdr:cNvPr id="156" name="Εικόνα 155"/>
        <xdr:cNvPicPr>
          <a:picLocks/>
        </xdr:cNvPicPr>
      </xdr:nvPicPr>
      <xdr:blipFill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9188" y="3428999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390525</xdr:colOff>
      <xdr:row>16</xdr:row>
      <xdr:rowOff>15874</xdr:rowOff>
    </xdr:from>
    <xdr:to>
      <xdr:col>23</xdr:col>
      <xdr:colOff>38100</xdr:colOff>
      <xdr:row>17</xdr:row>
      <xdr:rowOff>61911</xdr:rowOff>
    </xdr:to>
    <xdr:pic>
      <xdr:nvPicPr>
        <xdr:cNvPr id="157" name="Εικόνα 156"/>
        <xdr:cNvPicPr>
          <a:picLocks/>
        </xdr:cNvPicPr>
      </xdr:nvPicPr>
      <xdr:blipFill>
        <a:blip xmlns:r="http://schemas.openxmlformats.org/officeDocument/2006/relationships" r:embed="rId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3435349"/>
          <a:ext cx="257175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176213</xdr:colOff>
      <xdr:row>16</xdr:row>
      <xdr:rowOff>15874</xdr:rowOff>
    </xdr:from>
    <xdr:to>
      <xdr:col>23</xdr:col>
      <xdr:colOff>433387</xdr:colOff>
      <xdr:row>17</xdr:row>
      <xdr:rowOff>61911</xdr:rowOff>
    </xdr:to>
    <xdr:pic>
      <xdr:nvPicPr>
        <xdr:cNvPr id="158" name="Εικόνα 157"/>
        <xdr:cNvPicPr>
          <a:picLocks/>
        </xdr:cNvPicPr>
      </xdr:nvPicPr>
      <xdr:blipFill>
        <a:blip xmlns:r="http://schemas.openxmlformats.org/officeDocument/2006/relationships" r:embed="rId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113" y="3435349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150813</xdr:colOff>
      <xdr:row>16</xdr:row>
      <xdr:rowOff>19049</xdr:rowOff>
    </xdr:from>
    <xdr:to>
      <xdr:col>24</xdr:col>
      <xdr:colOff>407987</xdr:colOff>
      <xdr:row>17</xdr:row>
      <xdr:rowOff>65086</xdr:rowOff>
    </xdr:to>
    <xdr:pic>
      <xdr:nvPicPr>
        <xdr:cNvPr id="159" name="Εικόνα 158"/>
        <xdr:cNvPicPr>
          <a:picLocks/>
        </xdr:cNvPicPr>
      </xdr:nvPicPr>
      <xdr:blipFill>
        <a:blip xmlns:r="http://schemas.openxmlformats.org/officeDocument/2006/relationships" r:embed="rId9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8313" y="3438524"/>
          <a:ext cx="257174" cy="23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490539</xdr:colOff>
      <xdr:row>16</xdr:row>
      <xdr:rowOff>11112</xdr:rowOff>
    </xdr:from>
    <xdr:to>
      <xdr:col>24</xdr:col>
      <xdr:colOff>746581</xdr:colOff>
      <xdr:row>17</xdr:row>
      <xdr:rowOff>57150</xdr:rowOff>
    </xdr:to>
    <xdr:pic>
      <xdr:nvPicPr>
        <xdr:cNvPr id="160" name="Εικόνα 159"/>
        <xdr:cNvPicPr>
          <a:picLocks/>
        </xdr:cNvPicPr>
      </xdr:nvPicPr>
      <xdr:blipFill>
        <a:blip xmlns:r="http://schemas.openxmlformats.org/officeDocument/2006/relationships" r:embed="rId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8039" y="3430587"/>
          <a:ext cx="256042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447676</xdr:colOff>
      <xdr:row>16</xdr:row>
      <xdr:rowOff>28575</xdr:rowOff>
    </xdr:from>
    <xdr:to>
      <xdr:col>22</xdr:col>
      <xdr:colOff>94118</xdr:colOff>
      <xdr:row>17</xdr:row>
      <xdr:rowOff>74613</xdr:rowOff>
    </xdr:to>
    <xdr:pic>
      <xdr:nvPicPr>
        <xdr:cNvPr id="161" name="Εικόνα 160"/>
        <xdr:cNvPicPr>
          <a:picLocks/>
        </xdr:cNvPicPr>
      </xdr:nvPicPr>
      <xdr:blipFill>
        <a:blip xmlns:r="http://schemas.openxmlformats.org/officeDocument/2006/relationships" r:embed="rId9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6" y="3448050"/>
          <a:ext cx="256042" cy="236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152400</xdr:colOff>
      <xdr:row>22</xdr:row>
      <xdr:rowOff>111125</xdr:rowOff>
    </xdr:from>
    <xdr:to>
      <xdr:col>18</xdr:col>
      <xdr:colOff>382587</xdr:colOff>
      <xdr:row>23</xdr:row>
      <xdr:rowOff>153988</xdr:rowOff>
    </xdr:to>
    <xdr:pic>
      <xdr:nvPicPr>
        <xdr:cNvPr id="162" name="Εικόνα 161"/>
        <xdr:cNvPicPr>
          <a:picLocks/>
        </xdr:cNvPicPr>
      </xdr:nvPicPr>
      <xdr:blipFill>
        <a:blip xmlns:r="http://schemas.openxmlformats.org/officeDocument/2006/relationships" r:embed="rId10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711700"/>
          <a:ext cx="230187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463550</xdr:colOff>
      <xdr:row>22</xdr:row>
      <xdr:rowOff>116915</xdr:rowOff>
    </xdr:from>
    <xdr:to>
      <xdr:col>19</xdr:col>
      <xdr:colOff>84137</xdr:colOff>
      <xdr:row>23</xdr:row>
      <xdr:rowOff>158750</xdr:rowOff>
    </xdr:to>
    <xdr:pic>
      <xdr:nvPicPr>
        <xdr:cNvPr id="163" name="Εικόνα 162"/>
        <xdr:cNvPicPr>
          <a:picLocks/>
        </xdr:cNvPicPr>
      </xdr:nvPicPr>
      <xdr:blipFill>
        <a:blip xmlns:r="http://schemas.openxmlformats.org/officeDocument/2006/relationships" r:embed="rId10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450" y="4717490"/>
          <a:ext cx="230187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444501</xdr:colOff>
      <xdr:row>22</xdr:row>
      <xdr:rowOff>107950</xdr:rowOff>
    </xdr:from>
    <xdr:to>
      <xdr:col>20</xdr:col>
      <xdr:colOff>64075</xdr:colOff>
      <xdr:row>23</xdr:row>
      <xdr:rowOff>150813</xdr:rowOff>
    </xdr:to>
    <xdr:pic>
      <xdr:nvPicPr>
        <xdr:cNvPr id="164" name="Εικόνα 163"/>
        <xdr:cNvPicPr>
          <a:picLocks/>
        </xdr:cNvPicPr>
      </xdr:nvPicPr>
      <xdr:blipFill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4001" y="4708525"/>
          <a:ext cx="229174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166688</xdr:colOff>
      <xdr:row>22</xdr:row>
      <xdr:rowOff>107950</xdr:rowOff>
    </xdr:from>
    <xdr:to>
      <xdr:col>20</xdr:col>
      <xdr:colOff>395862</xdr:colOff>
      <xdr:row>23</xdr:row>
      <xdr:rowOff>150813</xdr:rowOff>
    </xdr:to>
    <xdr:pic>
      <xdr:nvPicPr>
        <xdr:cNvPr id="165" name="Εικόνα 164"/>
        <xdr:cNvPicPr>
          <a:picLocks/>
        </xdr:cNvPicPr>
      </xdr:nvPicPr>
      <xdr:blipFill>
        <a:blip xmlns:r="http://schemas.openxmlformats.org/officeDocument/2006/relationships" r:embed="rId1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5788" y="4708525"/>
          <a:ext cx="229174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177801</xdr:colOff>
      <xdr:row>22</xdr:row>
      <xdr:rowOff>115328</xdr:rowOff>
    </xdr:from>
    <xdr:to>
      <xdr:col>21</xdr:col>
      <xdr:colOff>406975</xdr:colOff>
      <xdr:row>23</xdr:row>
      <xdr:rowOff>157163</xdr:rowOff>
    </xdr:to>
    <xdr:pic>
      <xdr:nvPicPr>
        <xdr:cNvPr id="166" name="Εικόνα 165"/>
        <xdr:cNvPicPr>
          <a:picLocks/>
        </xdr:cNvPicPr>
      </xdr:nvPicPr>
      <xdr:blipFill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6501" y="4715903"/>
          <a:ext cx="229174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520701</xdr:colOff>
      <xdr:row>22</xdr:row>
      <xdr:rowOff>107950</xdr:rowOff>
    </xdr:from>
    <xdr:to>
      <xdr:col>22</xdr:col>
      <xdr:colOff>140275</xdr:colOff>
      <xdr:row>23</xdr:row>
      <xdr:rowOff>150813</xdr:rowOff>
    </xdr:to>
    <xdr:pic>
      <xdr:nvPicPr>
        <xdr:cNvPr id="167" name="Εικόνα 166"/>
        <xdr:cNvPicPr>
          <a:picLocks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9401" y="4708525"/>
          <a:ext cx="229174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531813</xdr:colOff>
      <xdr:row>22</xdr:row>
      <xdr:rowOff>114300</xdr:rowOff>
    </xdr:from>
    <xdr:to>
      <xdr:col>23</xdr:col>
      <xdr:colOff>151387</xdr:colOff>
      <xdr:row>23</xdr:row>
      <xdr:rowOff>157163</xdr:rowOff>
    </xdr:to>
    <xdr:pic>
      <xdr:nvPicPr>
        <xdr:cNvPr id="168" name="Εικόνα 167"/>
        <xdr:cNvPicPr>
          <a:picLocks/>
        </xdr:cNvPicPr>
      </xdr:nvPicPr>
      <xdr:blipFill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0113" y="4714875"/>
          <a:ext cx="229174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280988</xdr:colOff>
      <xdr:row>22</xdr:row>
      <xdr:rowOff>114300</xdr:rowOff>
    </xdr:from>
    <xdr:to>
      <xdr:col>23</xdr:col>
      <xdr:colOff>511176</xdr:colOff>
      <xdr:row>23</xdr:row>
      <xdr:rowOff>157163</xdr:rowOff>
    </xdr:to>
    <xdr:pic>
      <xdr:nvPicPr>
        <xdr:cNvPr id="169" name="Εικόνα 168"/>
        <xdr:cNvPicPr>
          <a:picLocks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8888" y="4714875"/>
          <a:ext cx="230188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220663</xdr:colOff>
      <xdr:row>22</xdr:row>
      <xdr:rowOff>118503</xdr:rowOff>
    </xdr:from>
    <xdr:to>
      <xdr:col>24</xdr:col>
      <xdr:colOff>450851</xdr:colOff>
      <xdr:row>23</xdr:row>
      <xdr:rowOff>160338</xdr:rowOff>
    </xdr:to>
    <xdr:pic>
      <xdr:nvPicPr>
        <xdr:cNvPr id="170" name="Εικόνα 169"/>
        <xdr:cNvPicPr>
          <a:picLocks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8163" y="4719078"/>
          <a:ext cx="230188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560388</xdr:colOff>
      <xdr:row>22</xdr:row>
      <xdr:rowOff>114300</xdr:rowOff>
    </xdr:from>
    <xdr:to>
      <xdr:col>24</xdr:col>
      <xdr:colOff>790576</xdr:colOff>
      <xdr:row>23</xdr:row>
      <xdr:rowOff>157163</xdr:rowOff>
    </xdr:to>
    <xdr:pic>
      <xdr:nvPicPr>
        <xdr:cNvPr id="171" name="Εικόνα 170"/>
        <xdr:cNvPicPr>
          <a:picLocks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888" y="4714875"/>
          <a:ext cx="230188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204788</xdr:colOff>
      <xdr:row>24</xdr:row>
      <xdr:rowOff>163513</xdr:rowOff>
    </xdr:from>
    <xdr:to>
      <xdr:col>18</xdr:col>
      <xdr:colOff>434976</xdr:colOff>
      <xdr:row>26</xdr:row>
      <xdr:rowOff>6350</xdr:rowOff>
    </xdr:to>
    <xdr:pic>
      <xdr:nvPicPr>
        <xdr:cNvPr id="172" name="Εικόνα 171"/>
        <xdr:cNvPicPr>
          <a:picLocks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88" y="5154613"/>
          <a:ext cx="230188" cy="23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439738</xdr:colOff>
      <xdr:row>24</xdr:row>
      <xdr:rowOff>158190</xdr:rowOff>
    </xdr:from>
    <xdr:to>
      <xdr:col>19</xdr:col>
      <xdr:colOff>60326</xdr:colOff>
      <xdr:row>26</xdr:row>
      <xdr:rowOff>0</xdr:rowOff>
    </xdr:to>
    <xdr:pic>
      <xdr:nvPicPr>
        <xdr:cNvPr id="173" name="Εικόνα 172"/>
        <xdr:cNvPicPr>
          <a:picLocks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9638" y="5149290"/>
          <a:ext cx="230188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444501</xdr:colOff>
      <xdr:row>24</xdr:row>
      <xdr:rowOff>150813</xdr:rowOff>
    </xdr:from>
    <xdr:to>
      <xdr:col>20</xdr:col>
      <xdr:colOff>64075</xdr:colOff>
      <xdr:row>25</xdr:row>
      <xdr:rowOff>193675</xdr:rowOff>
    </xdr:to>
    <xdr:pic>
      <xdr:nvPicPr>
        <xdr:cNvPr id="174" name="Εικόνα 173"/>
        <xdr:cNvPicPr>
          <a:picLocks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4001" y="5141913"/>
          <a:ext cx="229174" cy="23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166688</xdr:colOff>
      <xdr:row>24</xdr:row>
      <xdr:rowOff>150813</xdr:rowOff>
    </xdr:from>
    <xdr:to>
      <xdr:col>20</xdr:col>
      <xdr:colOff>395862</xdr:colOff>
      <xdr:row>25</xdr:row>
      <xdr:rowOff>193675</xdr:rowOff>
    </xdr:to>
    <xdr:pic>
      <xdr:nvPicPr>
        <xdr:cNvPr id="175" name="Εικόνα 174"/>
        <xdr:cNvPicPr>
          <a:picLocks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5788" y="5141913"/>
          <a:ext cx="229174" cy="23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206375</xdr:colOff>
      <xdr:row>24</xdr:row>
      <xdr:rowOff>161365</xdr:rowOff>
    </xdr:from>
    <xdr:to>
      <xdr:col>21</xdr:col>
      <xdr:colOff>436562</xdr:colOff>
      <xdr:row>26</xdr:row>
      <xdr:rowOff>3175</xdr:rowOff>
    </xdr:to>
    <xdr:pic>
      <xdr:nvPicPr>
        <xdr:cNvPr id="176" name="Εικόνα 175"/>
        <xdr:cNvPicPr>
          <a:picLocks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5075" y="5152465"/>
          <a:ext cx="230187" cy="232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525463</xdr:colOff>
      <xdr:row>24</xdr:row>
      <xdr:rowOff>149225</xdr:rowOff>
    </xdr:from>
    <xdr:to>
      <xdr:col>22</xdr:col>
      <xdr:colOff>146051</xdr:colOff>
      <xdr:row>25</xdr:row>
      <xdr:rowOff>192088</xdr:rowOff>
    </xdr:to>
    <xdr:pic>
      <xdr:nvPicPr>
        <xdr:cNvPr id="177" name="Εικόνα 176"/>
        <xdr:cNvPicPr>
          <a:picLocks/>
        </xdr:cNvPicPr>
      </xdr:nvPicPr>
      <xdr:blipFill>
        <a:blip xmlns:r="http://schemas.openxmlformats.org/officeDocument/2006/relationships" r:embed="rId1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4163" y="5140325"/>
          <a:ext cx="230188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596900</xdr:colOff>
      <xdr:row>24</xdr:row>
      <xdr:rowOff>146050</xdr:rowOff>
    </xdr:from>
    <xdr:to>
      <xdr:col>23</xdr:col>
      <xdr:colOff>217487</xdr:colOff>
      <xdr:row>25</xdr:row>
      <xdr:rowOff>188913</xdr:rowOff>
    </xdr:to>
    <xdr:pic>
      <xdr:nvPicPr>
        <xdr:cNvPr id="178" name="Εικόνα 177"/>
        <xdr:cNvPicPr>
          <a:picLocks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5200" y="5137150"/>
          <a:ext cx="230187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285750</xdr:colOff>
      <xdr:row>24</xdr:row>
      <xdr:rowOff>149225</xdr:rowOff>
    </xdr:from>
    <xdr:to>
      <xdr:col>23</xdr:col>
      <xdr:colOff>515937</xdr:colOff>
      <xdr:row>25</xdr:row>
      <xdr:rowOff>192088</xdr:rowOff>
    </xdr:to>
    <xdr:pic>
      <xdr:nvPicPr>
        <xdr:cNvPr id="179" name="Εικόνα 178"/>
        <xdr:cNvPicPr>
          <a:picLocks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3650" y="5140325"/>
          <a:ext cx="230187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239713</xdr:colOff>
      <xdr:row>24</xdr:row>
      <xdr:rowOff>146050</xdr:rowOff>
    </xdr:from>
    <xdr:to>
      <xdr:col>24</xdr:col>
      <xdr:colOff>469901</xdr:colOff>
      <xdr:row>25</xdr:row>
      <xdr:rowOff>188913</xdr:rowOff>
    </xdr:to>
    <xdr:pic>
      <xdr:nvPicPr>
        <xdr:cNvPr id="180" name="Εικόνα 179"/>
        <xdr:cNvPicPr>
          <a:picLocks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7213" y="5137150"/>
          <a:ext cx="230188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560388</xdr:colOff>
      <xdr:row>24</xdr:row>
      <xdr:rowOff>142875</xdr:rowOff>
    </xdr:from>
    <xdr:to>
      <xdr:col>24</xdr:col>
      <xdr:colOff>790576</xdr:colOff>
      <xdr:row>25</xdr:row>
      <xdr:rowOff>185738</xdr:rowOff>
    </xdr:to>
    <xdr:pic>
      <xdr:nvPicPr>
        <xdr:cNvPr id="181" name="Εικόνα 180"/>
        <xdr:cNvPicPr>
          <a:picLocks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7888" y="5133975"/>
          <a:ext cx="230188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219075</xdr:colOff>
      <xdr:row>31</xdr:row>
      <xdr:rowOff>146050</xdr:rowOff>
    </xdr:from>
    <xdr:to>
      <xdr:col>18</xdr:col>
      <xdr:colOff>416796</xdr:colOff>
      <xdr:row>32</xdr:row>
      <xdr:rowOff>171450</xdr:rowOff>
    </xdr:to>
    <xdr:pic>
      <xdr:nvPicPr>
        <xdr:cNvPr id="182" name="Εικόνα 181"/>
        <xdr:cNvPicPr>
          <a:picLocks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5" y="6508750"/>
          <a:ext cx="197721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563563</xdr:colOff>
      <xdr:row>31</xdr:row>
      <xdr:rowOff>152400</xdr:rowOff>
    </xdr:from>
    <xdr:to>
      <xdr:col>19</xdr:col>
      <xdr:colOff>150813</xdr:colOff>
      <xdr:row>32</xdr:row>
      <xdr:rowOff>177800</xdr:rowOff>
    </xdr:to>
    <xdr:pic>
      <xdr:nvPicPr>
        <xdr:cNvPr id="183" name="Εικόνα 182"/>
        <xdr:cNvPicPr>
          <a:picLocks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463" y="6515100"/>
          <a:ext cx="1968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428625</xdr:colOff>
      <xdr:row>31</xdr:row>
      <xdr:rowOff>142875</xdr:rowOff>
    </xdr:from>
    <xdr:to>
      <xdr:col>20</xdr:col>
      <xdr:colOff>16746</xdr:colOff>
      <xdr:row>32</xdr:row>
      <xdr:rowOff>168275</xdr:rowOff>
    </xdr:to>
    <xdr:pic>
      <xdr:nvPicPr>
        <xdr:cNvPr id="184" name="Εικόνα 183"/>
        <xdr:cNvPicPr>
          <a:picLocks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6505575"/>
          <a:ext cx="197721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155576</xdr:colOff>
      <xdr:row>31</xdr:row>
      <xdr:rowOff>134937</xdr:rowOff>
    </xdr:from>
    <xdr:to>
      <xdr:col>20</xdr:col>
      <xdr:colOff>352426</xdr:colOff>
      <xdr:row>32</xdr:row>
      <xdr:rowOff>160336</xdr:rowOff>
    </xdr:to>
    <xdr:pic>
      <xdr:nvPicPr>
        <xdr:cNvPr id="185" name="Εικόνα 184"/>
        <xdr:cNvPicPr>
          <a:picLocks/>
        </xdr:cNvPicPr>
      </xdr:nvPicPr>
      <xdr:blipFill>
        <a:blip xmlns:r="http://schemas.openxmlformats.org/officeDocument/2006/relationships" r:embed="rId1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4676" y="6497637"/>
          <a:ext cx="196850" cy="215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247650</xdr:colOff>
      <xdr:row>29</xdr:row>
      <xdr:rowOff>86676</xdr:rowOff>
    </xdr:from>
    <xdr:to>
      <xdr:col>18</xdr:col>
      <xdr:colOff>445371</xdr:colOff>
      <xdr:row>30</xdr:row>
      <xdr:rowOff>111125</xdr:rowOff>
    </xdr:to>
    <xdr:pic>
      <xdr:nvPicPr>
        <xdr:cNvPr id="186" name="Εικόνα 185"/>
        <xdr:cNvPicPr>
          <a:picLocks/>
        </xdr:cNvPicPr>
      </xdr:nvPicPr>
      <xdr:blipFill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7550" y="6068376"/>
          <a:ext cx="197721" cy="21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528638</xdr:colOff>
      <xdr:row>29</xdr:row>
      <xdr:rowOff>98425</xdr:rowOff>
    </xdr:from>
    <xdr:to>
      <xdr:col>19</xdr:col>
      <xdr:colOff>115888</xdr:colOff>
      <xdr:row>30</xdr:row>
      <xdr:rowOff>123825</xdr:rowOff>
    </xdr:to>
    <xdr:pic>
      <xdr:nvPicPr>
        <xdr:cNvPr id="187" name="Εικόνα 186"/>
        <xdr:cNvPicPr>
          <a:picLocks/>
        </xdr:cNvPicPr>
      </xdr:nvPicPr>
      <xdr:blipFill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8538" y="6080125"/>
          <a:ext cx="1968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469900</xdr:colOff>
      <xdr:row>29</xdr:row>
      <xdr:rowOff>103187</xdr:rowOff>
    </xdr:from>
    <xdr:to>
      <xdr:col>20</xdr:col>
      <xdr:colOff>58021</xdr:colOff>
      <xdr:row>30</xdr:row>
      <xdr:rowOff>128586</xdr:rowOff>
    </xdr:to>
    <xdr:pic>
      <xdr:nvPicPr>
        <xdr:cNvPr id="188" name="Εικόνα 187"/>
        <xdr:cNvPicPr>
          <a:picLocks/>
        </xdr:cNvPicPr>
      </xdr:nvPicPr>
      <xdr:blipFill>
        <a:blip xmlns:r="http://schemas.openxmlformats.org/officeDocument/2006/relationships" r:embed="rId1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9400" y="6084887"/>
          <a:ext cx="197721" cy="215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155576</xdr:colOff>
      <xdr:row>29</xdr:row>
      <xdr:rowOff>95250</xdr:rowOff>
    </xdr:from>
    <xdr:to>
      <xdr:col>20</xdr:col>
      <xdr:colOff>352426</xdr:colOff>
      <xdr:row>30</xdr:row>
      <xdr:rowOff>120650</xdr:rowOff>
    </xdr:to>
    <xdr:pic>
      <xdr:nvPicPr>
        <xdr:cNvPr id="189" name="Εικόνα 188"/>
        <xdr:cNvPicPr>
          <a:picLocks/>
        </xdr:cNvPicPr>
      </xdr:nvPicPr>
      <xdr:blipFill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4676" y="6076950"/>
          <a:ext cx="1968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136525</xdr:colOff>
      <xdr:row>29</xdr:row>
      <xdr:rowOff>106362</xdr:rowOff>
    </xdr:from>
    <xdr:to>
      <xdr:col>21</xdr:col>
      <xdr:colOff>346732</xdr:colOff>
      <xdr:row>30</xdr:row>
      <xdr:rowOff>187325</xdr:rowOff>
    </xdr:to>
    <xdr:pic>
      <xdr:nvPicPr>
        <xdr:cNvPr id="190" name="Εικόνα 189"/>
        <xdr:cNvPicPr>
          <a:picLocks/>
        </xdr:cNvPicPr>
      </xdr:nvPicPr>
      <xdr:blipFill>
        <a:blip xmlns:r="http://schemas.openxmlformats.org/officeDocument/2006/relationships" r:embed="rId1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5225" y="6088062"/>
          <a:ext cx="210207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493713</xdr:colOff>
      <xdr:row>29</xdr:row>
      <xdr:rowOff>93662</xdr:rowOff>
    </xdr:from>
    <xdr:to>
      <xdr:col>22</xdr:col>
      <xdr:colOff>95250</xdr:colOff>
      <xdr:row>30</xdr:row>
      <xdr:rowOff>174625</xdr:rowOff>
    </xdr:to>
    <xdr:pic>
      <xdr:nvPicPr>
        <xdr:cNvPr id="191" name="Εικόνα 190"/>
        <xdr:cNvPicPr>
          <a:picLocks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2413" y="6075362"/>
          <a:ext cx="211137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225426</xdr:colOff>
      <xdr:row>29</xdr:row>
      <xdr:rowOff>103187</xdr:rowOff>
    </xdr:from>
    <xdr:to>
      <xdr:col>22</xdr:col>
      <xdr:colOff>436564</xdr:colOff>
      <xdr:row>30</xdr:row>
      <xdr:rowOff>184150</xdr:rowOff>
    </xdr:to>
    <xdr:pic>
      <xdr:nvPicPr>
        <xdr:cNvPr id="192" name="Εικόνα 191"/>
        <xdr:cNvPicPr>
          <a:picLocks/>
        </xdr:cNvPicPr>
      </xdr:nvPicPr>
      <xdr:blipFill>
        <a:blip xmlns:r="http://schemas.openxmlformats.org/officeDocument/2006/relationships" r:embed="rId1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3726" y="6084887"/>
          <a:ext cx="21113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468313</xdr:colOff>
      <xdr:row>29</xdr:row>
      <xdr:rowOff>103187</xdr:rowOff>
    </xdr:from>
    <xdr:to>
      <xdr:col>23</xdr:col>
      <xdr:colOff>69850</xdr:colOff>
      <xdr:row>30</xdr:row>
      <xdr:rowOff>184150</xdr:rowOff>
    </xdr:to>
    <xdr:pic>
      <xdr:nvPicPr>
        <xdr:cNvPr id="193" name="Εικόνα 192"/>
        <xdr:cNvPicPr>
          <a:picLocks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613" y="6084887"/>
          <a:ext cx="211137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133351</xdr:colOff>
      <xdr:row>31</xdr:row>
      <xdr:rowOff>166687</xdr:rowOff>
    </xdr:from>
    <xdr:to>
      <xdr:col>21</xdr:col>
      <xdr:colOff>344489</xdr:colOff>
      <xdr:row>33</xdr:row>
      <xdr:rowOff>57150</xdr:rowOff>
    </xdr:to>
    <xdr:pic>
      <xdr:nvPicPr>
        <xdr:cNvPr id="194" name="Εικόνα 193"/>
        <xdr:cNvPicPr>
          <a:picLocks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1" y="6529387"/>
          <a:ext cx="21113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463551</xdr:colOff>
      <xdr:row>31</xdr:row>
      <xdr:rowOff>153595</xdr:rowOff>
    </xdr:from>
    <xdr:to>
      <xdr:col>22</xdr:col>
      <xdr:colOff>65089</xdr:colOff>
      <xdr:row>33</xdr:row>
      <xdr:rowOff>42862</xdr:rowOff>
    </xdr:to>
    <xdr:pic>
      <xdr:nvPicPr>
        <xdr:cNvPr id="195" name="Εικόνα 194"/>
        <xdr:cNvPicPr>
          <a:picLocks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2251" y="6516295"/>
          <a:ext cx="211138" cy="270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220663</xdr:colOff>
      <xdr:row>31</xdr:row>
      <xdr:rowOff>153595</xdr:rowOff>
    </xdr:from>
    <xdr:to>
      <xdr:col>22</xdr:col>
      <xdr:colOff>430870</xdr:colOff>
      <xdr:row>33</xdr:row>
      <xdr:rowOff>42862</xdr:rowOff>
    </xdr:to>
    <xdr:pic>
      <xdr:nvPicPr>
        <xdr:cNvPr id="196" name="Εικόνα 195"/>
        <xdr:cNvPicPr>
          <a:picLocks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8963" y="6516295"/>
          <a:ext cx="210207" cy="270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463551</xdr:colOff>
      <xdr:row>31</xdr:row>
      <xdr:rowOff>166687</xdr:rowOff>
    </xdr:from>
    <xdr:to>
      <xdr:col>23</xdr:col>
      <xdr:colOff>65089</xdr:colOff>
      <xdr:row>33</xdr:row>
      <xdr:rowOff>57150</xdr:rowOff>
    </xdr:to>
    <xdr:pic>
      <xdr:nvPicPr>
        <xdr:cNvPr id="197" name="Εικόνα 196"/>
        <xdr:cNvPicPr>
          <a:picLocks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1851" y="6529387"/>
          <a:ext cx="21113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152401</xdr:colOff>
      <xdr:row>31</xdr:row>
      <xdr:rowOff>182170</xdr:rowOff>
    </xdr:from>
    <xdr:to>
      <xdr:col>23</xdr:col>
      <xdr:colOff>363539</xdr:colOff>
      <xdr:row>33</xdr:row>
      <xdr:rowOff>71437</xdr:rowOff>
    </xdr:to>
    <xdr:pic>
      <xdr:nvPicPr>
        <xdr:cNvPr id="198" name="Εικόνα 197"/>
        <xdr:cNvPicPr>
          <a:picLocks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1" y="6544870"/>
          <a:ext cx="211138" cy="270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530226</xdr:colOff>
      <xdr:row>32</xdr:row>
      <xdr:rowOff>4762</xdr:rowOff>
    </xdr:from>
    <xdr:to>
      <xdr:col>24</xdr:col>
      <xdr:colOff>131764</xdr:colOff>
      <xdr:row>33</xdr:row>
      <xdr:rowOff>85725</xdr:rowOff>
    </xdr:to>
    <xdr:pic>
      <xdr:nvPicPr>
        <xdr:cNvPr id="199" name="Εικόνα 198"/>
        <xdr:cNvPicPr>
          <a:picLocks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8126" y="6557962"/>
          <a:ext cx="21113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185738</xdr:colOff>
      <xdr:row>31</xdr:row>
      <xdr:rowOff>166687</xdr:rowOff>
    </xdr:from>
    <xdr:to>
      <xdr:col>24</xdr:col>
      <xdr:colOff>396875</xdr:colOff>
      <xdr:row>33</xdr:row>
      <xdr:rowOff>57150</xdr:rowOff>
    </xdr:to>
    <xdr:pic>
      <xdr:nvPicPr>
        <xdr:cNvPr id="200" name="Εικόνα 199"/>
        <xdr:cNvPicPr>
          <a:picLocks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3238" y="6529387"/>
          <a:ext cx="211137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533401</xdr:colOff>
      <xdr:row>31</xdr:row>
      <xdr:rowOff>161925</xdr:rowOff>
    </xdr:from>
    <xdr:to>
      <xdr:col>24</xdr:col>
      <xdr:colOff>744539</xdr:colOff>
      <xdr:row>33</xdr:row>
      <xdr:rowOff>52387</xdr:rowOff>
    </xdr:to>
    <xdr:pic>
      <xdr:nvPicPr>
        <xdr:cNvPr id="201" name="Εικόνα 200"/>
        <xdr:cNvPicPr>
          <a:picLocks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1" y="6524625"/>
          <a:ext cx="211138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155576</xdr:colOff>
      <xdr:row>29</xdr:row>
      <xdr:rowOff>88900</xdr:rowOff>
    </xdr:from>
    <xdr:to>
      <xdr:col>23</xdr:col>
      <xdr:colOff>366714</xdr:colOff>
      <xdr:row>30</xdr:row>
      <xdr:rowOff>169862</xdr:rowOff>
    </xdr:to>
    <xdr:pic>
      <xdr:nvPicPr>
        <xdr:cNvPr id="202" name="Εικόνα 201"/>
        <xdr:cNvPicPr>
          <a:picLocks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3476" y="6070600"/>
          <a:ext cx="211138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512763</xdr:colOff>
      <xdr:row>29</xdr:row>
      <xdr:rowOff>104775</xdr:rowOff>
    </xdr:from>
    <xdr:to>
      <xdr:col>24</xdr:col>
      <xdr:colOff>114300</xdr:colOff>
      <xdr:row>30</xdr:row>
      <xdr:rowOff>185737</xdr:rowOff>
    </xdr:to>
    <xdr:pic>
      <xdr:nvPicPr>
        <xdr:cNvPr id="203" name="Εικόνα 202"/>
        <xdr:cNvPicPr>
          <a:picLocks/>
        </xdr:cNvPicPr>
      </xdr:nvPicPr>
      <xdr:blipFill>
        <a:blip xmlns:r="http://schemas.openxmlformats.org/officeDocument/2006/relationships" r:embed="rId1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0663" y="6086475"/>
          <a:ext cx="211137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238126</xdr:colOff>
      <xdr:row>29</xdr:row>
      <xdr:rowOff>101600</xdr:rowOff>
    </xdr:from>
    <xdr:to>
      <xdr:col>24</xdr:col>
      <xdr:colOff>449264</xdr:colOff>
      <xdr:row>30</xdr:row>
      <xdr:rowOff>182562</xdr:rowOff>
    </xdr:to>
    <xdr:pic>
      <xdr:nvPicPr>
        <xdr:cNvPr id="204" name="Εικόνα 203"/>
        <xdr:cNvPicPr>
          <a:picLocks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26" y="6083300"/>
          <a:ext cx="211138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577851</xdr:colOff>
      <xdr:row>29</xdr:row>
      <xdr:rowOff>90487</xdr:rowOff>
    </xdr:from>
    <xdr:to>
      <xdr:col>24</xdr:col>
      <xdr:colOff>788989</xdr:colOff>
      <xdr:row>30</xdr:row>
      <xdr:rowOff>171450</xdr:rowOff>
    </xdr:to>
    <xdr:pic>
      <xdr:nvPicPr>
        <xdr:cNvPr id="205" name="Εικόνα 204"/>
        <xdr:cNvPicPr>
          <a:picLocks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5351" y="6072187"/>
          <a:ext cx="211138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95251</xdr:colOff>
      <xdr:row>29</xdr:row>
      <xdr:rowOff>65052</xdr:rowOff>
    </xdr:from>
    <xdr:to>
      <xdr:col>25</xdr:col>
      <xdr:colOff>254001</xdr:colOff>
      <xdr:row>31</xdr:row>
      <xdr:rowOff>34925</xdr:rowOff>
    </xdr:to>
    <xdr:pic>
      <xdr:nvPicPr>
        <xdr:cNvPr id="206" name="Εικόνα 205"/>
        <xdr:cNvPicPr>
          <a:picLocks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1" y="6046752"/>
          <a:ext cx="158750" cy="35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357188</xdr:colOff>
      <xdr:row>29</xdr:row>
      <xdr:rowOff>71402</xdr:rowOff>
    </xdr:from>
    <xdr:to>
      <xdr:col>25</xdr:col>
      <xdr:colOff>515938</xdr:colOff>
      <xdr:row>31</xdr:row>
      <xdr:rowOff>41275</xdr:rowOff>
    </xdr:to>
    <xdr:pic>
      <xdr:nvPicPr>
        <xdr:cNvPr id="207" name="Εικόνα 206"/>
        <xdr:cNvPicPr>
          <a:picLocks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2888" y="6053102"/>
          <a:ext cx="158750" cy="350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103188</xdr:colOff>
      <xdr:row>31</xdr:row>
      <xdr:rowOff>114299</xdr:rowOff>
    </xdr:from>
    <xdr:to>
      <xdr:col>25</xdr:col>
      <xdr:colOff>261938</xdr:colOff>
      <xdr:row>33</xdr:row>
      <xdr:rowOff>85724</xdr:rowOff>
    </xdr:to>
    <xdr:pic>
      <xdr:nvPicPr>
        <xdr:cNvPr id="208" name="Εικόνα 207"/>
        <xdr:cNvPicPr>
          <a:picLocks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8888" y="6476999"/>
          <a:ext cx="158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393701</xdr:colOff>
      <xdr:row>31</xdr:row>
      <xdr:rowOff>114299</xdr:rowOff>
    </xdr:from>
    <xdr:to>
      <xdr:col>25</xdr:col>
      <xdr:colOff>552451</xdr:colOff>
      <xdr:row>33</xdr:row>
      <xdr:rowOff>85724</xdr:rowOff>
    </xdr:to>
    <xdr:pic>
      <xdr:nvPicPr>
        <xdr:cNvPr id="209" name="Εικόνα 208"/>
        <xdr:cNvPicPr>
          <a:picLocks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9401" y="6476999"/>
          <a:ext cx="158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0</xdr:row>
      <xdr:rowOff>62776</xdr:rowOff>
    </xdr:from>
    <xdr:to>
      <xdr:col>11</xdr:col>
      <xdr:colOff>504825</xdr:colOff>
      <xdr:row>2</xdr:row>
      <xdr:rowOff>81826</xdr:rowOff>
    </xdr:to>
    <xdr:pic>
      <xdr:nvPicPr>
        <xdr:cNvPr id="2" name="Εικόνα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62776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85723</xdr:colOff>
      <xdr:row>5</xdr:row>
      <xdr:rowOff>47625</xdr:rowOff>
    </xdr:from>
    <xdr:to>
      <xdr:col>11</xdr:col>
      <xdr:colOff>517723</xdr:colOff>
      <xdr:row>7</xdr:row>
      <xdr:rowOff>98625</xdr:rowOff>
    </xdr:to>
    <xdr:pic>
      <xdr:nvPicPr>
        <xdr:cNvPr id="3" name="Εικόνα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3" y="100965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7</xdr:row>
      <xdr:rowOff>148499</xdr:rowOff>
    </xdr:from>
    <xdr:to>
      <xdr:col>11</xdr:col>
      <xdr:colOff>489150</xdr:colOff>
      <xdr:row>10</xdr:row>
      <xdr:rowOff>8999</xdr:rowOff>
    </xdr:to>
    <xdr:pic>
      <xdr:nvPicPr>
        <xdr:cNvPr id="4" name="Εικόνα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1491524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</xdr:row>
      <xdr:rowOff>123825</xdr:rowOff>
    </xdr:from>
    <xdr:to>
      <xdr:col>11</xdr:col>
      <xdr:colOff>508200</xdr:colOff>
      <xdr:row>4</xdr:row>
      <xdr:rowOff>165300</xdr:rowOff>
    </xdr:to>
    <xdr:pic>
      <xdr:nvPicPr>
        <xdr:cNvPr id="5" name="Εικόνα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14350"/>
          <a:ext cx="432000" cy="432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</xdr:row>
      <xdr:rowOff>16570</xdr:rowOff>
    </xdr:from>
    <xdr:to>
      <xdr:col>13</xdr:col>
      <xdr:colOff>161925</xdr:colOff>
      <xdr:row>10</xdr:row>
      <xdr:rowOff>19049</xdr:rowOff>
    </xdr:to>
    <xdr:sp macro="" textlink="">
      <xdr:nvSpPr>
        <xdr:cNvPr id="6" name="Ορθογώνιο 5">
          <a:hlinkClick xmlns:r="http://schemas.openxmlformats.org/officeDocument/2006/relationships" r:id="rId5"/>
        </xdr:cNvPr>
        <xdr:cNvSpPr/>
      </xdr:nvSpPr>
      <xdr:spPr>
        <a:xfrm>
          <a:off x="8686800" y="1569145"/>
          <a:ext cx="695325" cy="383479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Εργαλεία</a:t>
          </a:r>
          <a:r>
            <a:rPr lang="el-GR" sz="800"/>
            <a:t> </a:t>
          </a:r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Σχεδίασης</a:t>
          </a:r>
          <a:r>
            <a:rPr lang="el-GR" sz="800"/>
            <a:t> </a:t>
          </a:r>
        </a:p>
      </xdr:txBody>
    </xdr:sp>
    <xdr:clientData/>
  </xdr:twoCellAnchor>
  <xdr:twoCellAnchor>
    <xdr:from>
      <xdr:col>12</xdr:col>
      <xdr:colOff>76200</xdr:colOff>
      <xdr:row>0</xdr:row>
      <xdr:rowOff>95249</xdr:rowOff>
    </xdr:from>
    <xdr:to>
      <xdr:col>12</xdr:col>
      <xdr:colOff>590550</xdr:colOff>
      <xdr:row>2</xdr:row>
      <xdr:rowOff>75374</xdr:rowOff>
    </xdr:to>
    <xdr:sp macro="" textlink="">
      <xdr:nvSpPr>
        <xdr:cNvPr id="7" name="Ορθογώνιο 6">
          <a:hlinkClick xmlns:r="http://schemas.openxmlformats.org/officeDocument/2006/relationships" r:id="rId1"/>
        </xdr:cNvPr>
        <xdr:cNvSpPr/>
      </xdr:nvSpPr>
      <xdr:spPr>
        <a:xfrm>
          <a:off x="8686800" y="95249"/>
          <a:ext cx="514350" cy="380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ΜΕΝΟΥ</a:t>
          </a:r>
          <a:endParaRPr lang="el-GR" sz="800"/>
        </a:p>
      </xdr:txBody>
    </xdr:sp>
    <xdr:clientData/>
  </xdr:twoCellAnchor>
  <xdr:twoCellAnchor>
    <xdr:from>
      <xdr:col>12</xdr:col>
      <xdr:colOff>76200</xdr:colOff>
      <xdr:row>2</xdr:row>
      <xdr:rowOff>127741</xdr:rowOff>
    </xdr:from>
    <xdr:to>
      <xdr:col>13</xdr:col>
      <xdr:colOff>142875</xdr:colOff>
      <xdr:row>5</xdr:row>
      <xdr:rowOff>47626</xdr:rowOff>
    </xdr:to>
    <xdr:sp macro="" textlink="">
      <xdr:nvSpPr>
        <xdr:cNvPr id="8" name="Ορθογώνιο 7">
          <a:hlinkClick xmlns:r="http://schemas.openxmlformats.org/officeDocument/2006/relationships" r:id="rId7"/>
        </xdr:cNvPr>
        <xdr:cNvSpPr/>
      </xdr:nvSpPr>
      <xdr:spPr>
        <a:xfrm>
          <a:off x="8686800" y="527791"/>
          <a:ext cx="676275" cy="500910"/>
        </a:xfrm>
        <a:prstGeom prst="rect">
          <a:avLst/>
        </a:prstGeom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Εισαγωγή</a:t>
          </a:r>
          <a:r>
            <a:rPr lang="el-GR" sz="800"/>
            <a:t> </a:t>
          </a:r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Σχεδίαση</a:t>
          </a:r>
          <a:r>
            <a:rPr lang="el-GR" sz="800"/>
            <a:t> </a:t>
          </a:r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Ασκήσεων</a:t>
          </a:r>
          <a:r>
            <a:rPr lang="el-GR" sz="800"/>
            <a:t> </a:t>
          </a:r>
        </a:p>
      </xdr:txBody>
    </xdr:sp>
    <xdr:clientData/>
  </xdr:twoCellAnchor>
  <xdr:twoCellAnchor>
    <xdr:from>
      <xdr:col>12</xdr:col>
      <xdr:colOff>76200</xdr:colOff>
      <xdr:row>5</xdr:row>
      <xdr:rowOff>114300</xdr:rowOff>
    </xdr:from>
    <xdr:to>
      <xdr:col>13</xdr:col>
      <xdr:colOff>209550</xdr:colOff>
      <xdr:row>7</xdr:row>
      <xdr:rowOff>114300</xdr:rowOff>
    </xdr:to>
    <xdr:sp macro="" textlink="">
      <xdr:nvSpPr>
        <xdr:cNvPr id="12" name="Ορθογώνιο 11">
          <a:hlinkClick xmlns:r="http://schemas.openxmlformats.org/officeDocument/2006/relationships" r:id="rId3"/>
        </xdr:cNvPr>
        <xdr:cNvSpPr/>
      </xdr:nvSpPr>
      <xdr:spPr>
        <a:xfrm>
          <a:off x="8686800" y="1095375"/>
          <a:ext cx="742950" cy="381000"/>
        </a:xfrm>
        <a:prstGeom prst="rect">
          <a:avLst/>
        </a:prstGeom>
        <a:solidFill>
          <a:srgbClr val="7030A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Πρωτόκολλο</a:t>
          </a:r>
          <a:r>
            <a:rPr lang="el-GR" sz="800"/>
            <a:t> </a:t>
          </a:r>
          <a:r>
            <a:rPr lang="el-GR" sz="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Προπόνησης</a:t>
          </a:r>
          <a:r>
            <a:rPr lang="el-GR" sz="800"/>
            <a:t>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cms09\academy\Users\AdamS\AppData\Local\Microsoft\Windows\INetCache\Content.Outlook\1W9G1QYA\Training%20Summarie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5"/>
      <sheetName val="Daily Feedback"/>
      <sheetName val="Risk"/>
      <sheetName val="23s"/>
      <sheetName val="18s"/>
      <sheetName val="GK"/>
      <sheetName val="A;C Trends"/>
      <sheetName val="4 Week Plan"/>
      <sheetName val="1 Week"/>
      <sheetName val="4 Week"/>
      <sheetName val="Weekly Averages"/>
      <sheetName val="Summed Game Loads"/>
      <sheetName val="Longitudinal"/>
      <sheetName val="Max Speed"/>
      <sheetName val="Rehab"/>
      <sheetName val="Upload"/>
      <sheetName val=""/>
      <sheetName val="90 Min Data"/>
      <sheetName val="Daily Loads"/>
      <sheetName val="Weekly Loads"/>
      <sheetName val="EWMA Calcs"/>
      <sheetName val="Max&amp;Averages"/>
      <sheetName val="DTG"/>
      <sheetName val="Admin"/>
      <sheetName val="Training Summaries"/>
    </sheetNames>
    <sheetDataSet>
      <sheetData sheetId="0"/>
      <sheetData sheetId="1"/>
      <sheetData sheetId="2">
        <row r="6">
          <cell r="AK6">
            <v>11</v>
          </cell>
        </row>
        <row r="8">
          <cell r="AM8">
            <v>3144.23</v>
          </cell>
          <cell r="AN8">
            <v>3653.8533333333339</v>
          </cell>
          <cell r="AO8">
            <v>3332.9990909090907</v>
          </cell>
          <cell r="AQ8">
            <v>13.67</v>
          </cell>
          <cell r="AR8">
            <v>79.995000000000005</v>
          </cell>
          <cell r="AS8">
            <v>25.991818181818179</v>
          </cell>
          <cell r="AU8">
            <v>0</v>
          </cell>
          <cell r="AV8">
            <v>6.4658333333333333</v>
          </cell>
          <cell r="AW8">
            <v>0.45818181818181819</v>
          </cell>
          <cell r="AY8">
            <v>97</v>
          </cell>
          <cell r="AZ8">
            <v>98.25</v>
          </cell>
          <cell r="BA8">
            <v>92.181818181818187</v>
          </cell>
          <cell r="BC8">
            <v>56.909140271493214</v>
          </cell>
          <cell r="BD8">
            <v>60.026725975005398</v>
          </cell>
          <cell r="BE8">
            <v>60.364419614745209</v>
          </cell>
          <cell r="BF8">
            <v>111.11150078686869</v>
          </cell>
          <cell r="BJ8">
            <v>4.9090909090909092</v>
          </cell>
        </row>
        <row r="9">
          <cell r="AM9">
            <v>3162.84</v>
          </cell>
          <cell r="AN9">
            <v>3906.6766666666667</v>
          </cell>
          <cell r="AO9">
            <v>3332.9990909090907</v>
          </cell>
          <cell r="AQ9">
            <v>21.42</v>
          </cell>
          <cell r="AR9">
            <v>100.51466666666664</v>
          </cell>
          <cell r="AS9">
            <v>25.991818181818179</v>
          </cell>
          <cell r="AU9">
            <v>0</v>
          </cell>
          <cell r="AV9">
            <v>9.2259999999999991</v>
          </cell>
          <cell r="AW9">
            <v>0.45818181818181819</v>
          </cell>
          <cell r="AY9">
            <v>70</v>
          </cell>
          <cell r="AZ9">
            <v>106.86666666666666</v>
          </cell>
          <cell r="BA9">
            <v>92.181818181818187</v>
          </cell>
          <cell r="BC9">
            <v>57.506181818181823</v>
          </cell>
          <cell r="BD9">
            <v>65.609638692934183</v>
          </cell>
          <cell r="BE9">
            <v>60.364419614745209</v>
          </cell>
          <cell r="BF9">
            <v>111.11150078686869</v>
          </cell>
          <cell r="BJ9">
            <v>4.9090909090909092</v>
          </cell>
        </row>
        <row r="10">
          <cell r="AM10">
            <v>3188.86</v>
          </cell>
          <cell r="AN10">
            <v>3803.7100000000005</v>
          </cell>
          <cell r="AO10">
            <v>3332.9990909090907</v>
          </cell>
          <cell r="AQ10">
            <v>16.399999999999999</v>
          </cell>
          <cell r="AR10">
            <v>71.841249999999988</v>
          </cell>
          <cell r="AS10">
            <v>25.991818181818179</v>
          </cell>
          <cell r="AU10">
            <v>0</v>
          </cell>
          <cell r="AV10">
            <v>16.193750000000001</v>
          </cell>
          <cell r="AW10">
            <v>0.45818181818181819</v>
          </cell>
          <cell r="AY10">
            <v>76</v>
          </cell>
          <cell r="AZ10">
            <v>69</v>
          </cell>
          <cell r="BA10">
            <v>92.181818181818187</v>
          </cell>
          <cell r="BC10">
            <v>57.58663656884876</v>
          </cell>
          <cell r="BD10">
            <v>61.797561713963233</v>
          </cell>
          <cell r="BE10">
            <v>60.364419614745209</v>
          </cell>
          <cell r="BF10">
            <v>111.11150078686869</v>
          </cell>
          <cell r="BJ10">
            <v>4.9090909090909092</v>
          </cell>
        </row>
        <row r="11">
          <cell r="AM11">
            <v>3074.43</v>
          </cell>
          <cell r="AN11">
            <v>3677.5462162162153</v>
          </cell>
          <cell r="AO11">
            <v>3332.9990909090907</v>
          </cell>
          <cell r="AQ11">
            <v>19.03</v>
          </cell>
          <cell r="AR11">
            <v>59.350270270270293</v>
          </cell>
          <cell r="AS11">
            <v>25.991818181818179</v>
          </cell>
          <cell r="AU11">
            <v>0</v>
          </cell>
          <cell r="AV11">
            <v>4.8613513513513524</v>
          </cell>
          <cell r="AW11">
            <v>0.45818181818181819</v>
          </cell>
          <cell r="AY11">
            <v>65</v>
          </cell>
          <cell r="AZ11">
            <v>76.972972972972968</v>
          </cell>
          <cell r="BA11">
            <v>92.181818181818187</v>
          </cell>
          <cell r="BC11">
            <v>55.856411809235389</v>
          </cell>
          <cell r="BD11">
            <v>67.388144670170533</v>
          </cell>
          <cell r="BE11">
            <v>60.364419614745209</v>
          </cell>
          <cell r="BF11">
            <v>108.86493194748016</v>
          </cell>
          <cell r="BJ11">
            <v>4.9090909090909092</v>
          </cell>
        </row>
        <row r="12">
          <cell r="AM12">
            <v>2783.43</v>
          </cell>
          <cell r="AN12">
            <v>3328.4281578947362</v>
          </cell>
          <cell r="AO12">
            <v>3332.9990909090907</v>
          </cell>
          <cell r="AQ12">
            <v>15.5</v>
          </cell>
          <cell r="AR12">
            <v>62.546052631578924</v>
          </cell>
          <cell r="AS12">
            <v>25.991818181818179</v>
          </cell>
          <cell r="AU12">
            <v>0</v>
          </cell>
          <cell r="AV12">
            <v>7.1178947368421062</v>
          </cell>
          <cell r="AW12">
            <v>0.45818181818181819</v>
          </cell>
          <cell r="AY12">
            <v>82</v>
          </cell>
          <cell r="AZ12">
            <v>74.71052631578948</v>
          </cell>
          <cell r="BA12">
            <v>92.181818181818187</v>
          </cell>
          <cell r="BC12">
            <v>50.493061224489793</v>
          </cell>
          <cell r="BD12">
            <v>69.048970245112173</v>
          </cell>
          <cell r="BE12">
            <v>60.364419614745209</v>
          </cell>
          <cell r="BF12">
            <v>108.86493194748016</v>
          </cell>
          <cell r="BJ12">
            <v>4.9090909090909092</v>
          </cell>
        </row>
        <row r="13">
          <cell r="AM13">
            <v>3257.11</v>
          </cell>
          <cell r="AN13">
            <v>3706.2536577708001</v>
          </cell>
          <cell r="AO13">
            <v>3332.9990909090907</v>
          </cell>
          <cell r="AQ13">
            <v>16.11</v>
          </cell>
          <cell r="AR13">
            <v>57.79748495552068</v>
          </cell>
          <cell r="AS13">
            <v>25.991818181818179</v>
          </cell>
          <cell r="AU13">
            <v>0</v>
          </cell>
          <cell r="AV13">
            <v>2.3296487441130296</v>
          </cell>
          <cell r="AW13">
            <v>0.45818181818181819</v>
          </cell>
          <cell r="AY13">
            <v>90</v>
          </cell>
          <cell r="AZ13">
            <v>91.331240188383035</v>
          </cell>
          <cell r="BA13">
            <v>92.181818181818187</v>
          </cell>
          <cell r="BC13">
            <v>59.130590015128632</v>
          </cell>
          <cell r="BD13">
            <v>62.590566931000112</v>
          </cell>
          <cell r="BE13">
            <v>60.364419614745209</v>
          </cell>
          <cell r="BF13">
            <v>111.84494766424605</v>
          </cell>
          <cell r="BJ13">
            <v>4.9090909090909092</v>
          </cell>
        </row>
        <row r="14">
          <cell r="AM14">
            <v>3235</v>
          </cell>
          <cell r="AN14">
            <v>3722.1622857142856</v>
          </cell>
          <cell r="AO14">
            <v>3332.9990909090907</v>
          </cell>
          <cell r="AQ14">
            <v>19.27</v>
          </cell>
          <cell r="AR14">
            <v>64.084857142857132</v>
          </cell>
          <cell r="AS14">
            <v>25.991818181818179</v>
          </cell>
          <cell r="AU14">
            <v>0</v>
          </cell>
          <cell r="AV14">
            <v>4.4211428571428577</v>
          </cell>
          <cell r="AW14">
            <v>0.45818181818181819</v>
          </cell>
          <cell r="AY14">
            <v>92</v>
          </cell>
          <cell r="AZ14">
            <v>86.314285714285717</v>
          </cell>
          <cell r="BA14">
            <v>92.181818181818187</v>
          </cell>
          <cell r="BC14">
            <v>58.640483383685762</v>
          </cell>
          <cell r="BD14">
            <v>69.914380842108969</v>
          </cell>
          <cell r="BE14">
            <v>60.364419614745209</v>
          </cell>
          <cell r="BF14">
            <v>111.84494766424605</v>
          </cell>
          <cell r="BJ14">
            <v>4.9090909090909092</v>
          </cell>
        </row>
        <row r="15">
          <cell r="AM15">
            <v>3559.57</v>
          </cell>
          <cell r="AN15">
            <v>3645.1262500000003</v>
          </cell>
          <cell r="AO15">
            <v>3332.9990909090907</v>
          </cell>
          <cell r="AQ15">
            <v>79.290000000000006</v>
          </cell>
          <cell r="AR15">
            <v>119.43437499999999</v>
          </cell>
          <cell r="AS15">
            <v>25.991818181818179</v>
          </cell>
          <cell r="AU15">
            <v>0.71</v>
          </cell>
          <cell r="AV15">
            <v>12.739999999999998</v>
          </cell>
          <cell r="AW15">
            <v>0.45818181818181819</v>
          </cell>
          <cell r="AY15">
            <v>141</v>
          </cell>
          <cell r="AZ15">
            <v>115</v>
          </cell>
          <cell r="BA15">
            <v>92.181818181818187</v>
          </cell>
          <cell r="BC15">
            <v>64.475230188679291</v>
          </cell>
          <cell r="BD15">
            <v>71.090762850283014</v>
          </cell>
          <cell r="BE15">
            <v>60.364419614745209</v>
          </cell>
          <cell r="BF15">
            <v>113.88634271171756</v>
          </cell>
          <cell r="BJ15">
            <v>4.9090909090909092</v>
          </cell>
        </row>
        <row r="16">
          <cell r="AM16">
            <v>4220.29</v>
          </cell>
          <cell r="AN16">
            <v>3803.0102857142851</v>
          </cell>
          <cell r="AO16">
            <v>3332.9990909090907</v>
          </cell>
          <cell r="AQ16">
            <v>58.72</v>
          </cell>
          <cell r="AR16">
            <v>104.38257142857138</v>
          </cell>
          <cell r="AS16">
            <v>25.991818181818179</v>
          </cell>
          <cell r="AU16">
            <v>4.33</v>
          </cell>
          <cell r="AV16">
            <v>9.670857142857141</v>
          </cell>
          <cell r="AW16">
            <v>0.45818181818181819</v>
          </cell>
          <cell r="AY16">
            <v>95</v>
          </cell>
          <cell r="AZ16">
            <v>73.314285714285717</v>
          </cell>
          <cell r="BA16">
            <v>92.181818181818187</v>
          </cell>
          <cell r="BC16">
            <v>76.327776940467174</v>
          </cell>
          <cell r="BD16">
            <v>70.163570367916833</v>
          </cell>
          <cell r="BE16">
            <v>60.364419614745209</v>
          </cell>
          <cell r="BF16">
            <v>113.88634271171756</v>
          </cell>
          <cell r="BJ16">
            <v>4.9090909090909092</v>
          </cell>
        </row>
        <row r="17">
          <cell r="AM17">
            <v>3513.88</v>
          </cell>
          <cell r="AN17">
            <v>4115.2117983999997</v>
          </cell>
          <cell r="AO17">
            <v>3332.9990909090907</v>
          </cell>
          <cell r="AQ17">
            <v>15.6</v>
          </cell>
          <cell r="AR17">
            <v>51.535600000000002</v>
          </cell>
          <cell r="AS17">
            <v>25.991818181818179</v>
          </cell>
          <cell r="AU17">
            <v>0</v>
          </cell>
          <cell r="AV17">
            <v>7.8600719999999979</v>
          </cell>
          <cell r="AW17">
            <v>0.45818181818181819</v>
          </cell>
          <cell r="AY17">
            <v>106</v>
          </cell>
          <cell r="AZ17">
            <v>65.400000000000006</v>
          </cell>
          <cell r="BA17">
            <v>92.181818181818187</v>
          </cell>
          <cell r="BC17">
            <v>63.503855421686787</v>
          </cell>
          <cell r="BD17">
            <v>104.43495668537922</v>
          </cell>
          <cell r="BE17">
            <v>60.364419614745209</v>
          </cell>
          <cell r="BF17">
            <v>113.88634271171756</v>
          </cell>
          <cell r="BJ17">
            <v>4.9090909090909092</v>
          </cell>
        </row>
        <row r="18">
          <cell r="AM18">
            <v>3523.35</v>
          </cell>
          <cell r="AN18">
            <v>3642.8042424242431</v>
          </cell>
          <cell r="AO18">
            <v>3332.9990909090907</v>
          </cell>
          <cell r="AQ18">
            <v>10.9</v>
          </cell>
          <cell r="AR18">
            <v>107.59</v>
          </cell>
          <cell r="AS18">
            <v>25.991818181818179</v>
          </cell>
          <cell r="AU18">
            <v>0</v>
          </cell>
          <cell r="AV18">
            <v>8.132121212121211</v>
          </cell>
          <cell r="AW18">
            <v>0.45818181818181819</v>
          </cell>
          <cell r="AY18">
            <v>100</v>
          </cell>
          <cell r="AZ18">
            <v>81.212121212121218</v>
          </cell>
          <cell r="BA18">
            <v>92.181818181818187</v>
          </cell>
          <cell r="BC18">
            <v>63.579248120300711</v>
          </cell>
          <cell r="BD18">
            <v>66.345070513296307</v>
          </cell>
          <cell r="BE18">
            <v>60.364419614745209</v>
          </cell>
          <cell r="BF18">
            <v>113.88634271171756</v>
          </cell>
          <cell r="BJ18">
            <v>4.9090909090909092</v>
          </cell>
        </row>
        <row r="19">
          <cell r="AM19">
            <v>0</v>
          </cell>
          <cell r="AN19">
            <v>0</v>
          </cell>
          <cell r="AO19">
            <v>3332.9990909090907</v>
          </cell>
          <cell r="AQ19">
            <v>0</v>
          </cell>
          <cell r="AR19">
            <v>0</v>
          </cell>
          <cell r="AS19">
            <v>25.991818181818179</v>
          </cell>
          <cell r="AU19">
            <v>0</v>
          </cell>
          <cell r="AV19">
            <v>0</v>
          </cell>
          <cell r="AW19">
            <v>0.45818181818181819</v>
          </cell>
          <cell r="AY19">
            <v>0</v>
          </cell>
          <cell r="AZ19">
            <v>0</v>
          </cell>
          <cell r="BA19">
            <v>92.181818181818187</v>
          </cell>
          <cell r="BC19">
            <v>0</v>
          </cell>
          <cell r="BD19">
            <v>0</v>
          </cell>
          <cell r="BE19">
            <v>60.364419614745209</v>
          </cell>
          <cell r="BF19">
            <v>0</v>
          </cell>
          <cell r="BJ19">
            <v>4.9090909090909092</v>
          </cell>
        </row>
        <row r="20">
          <cell r="AM20">
            <v>0</v>
          </cell>
          <cell r="AN20">
            <v>0</v>
          </cell>
          <cell r="AO20">
            <v>3332.9990909090907</v>
          </cell>
          <cell r="AQ20">
            <v>0</v>
          </cell>
          <cell r="AR20">
            <v>0</v>
          </cell>
          <cell r="AS20">
            <v>25.991818181818179</v>
          </cell>
          <cell r="AU20">
            <v>0</v>
          </cell>
          <cell r="AV20">
            <v>0</v>
          </cell>
          <cell r="AW20">
            <v>0.45818181818181819</v>
          </cell>
          <cell r="AY20">
            <v>0</v>
          </cell>
          <cell r="AZ20">
            <v>0</v>
          </cell>
          <cell r="BA20">
            <v>92.181818181818187</v>
          </cell>
          <cell r="BC20">
            <v>0</v>
          </cell>
          <cell r="BD20">
            <v>0</v>
          </cell>
          <cell r="BE20">
            <v>60.364419614745209</v>
          </cell>
          <cell r="BF20">
            <v>0</v>
          </cell>
          <cell r="BJ20">
            <v>4.9090909090909092</v>
          </cell>
        </row>
        <row r="21">
          <cell r="AM21">
            <v>0</v>
          </cell>
          <cell r="AN21">
            <v>0</v>
          </cell>
          <cell r="AO21">
            <v>3332.9990909090907</v>
          </cell>
          <cell r="AQ21">
            <v>0</v>
          </cell>
          <cell r="AR21">
            <v>0</v>
          </cell>
          <cell r="AS21">
            <v>25.991818181818179</v>
          </cell>
          <cell r="AU21">
            <v>0</v>
          </cell>
          <cell r="AV21">
            <v>0</v>
          </cell>
          <cell r="AW21">
            <v>0.45818181818181819</v>
          </cell>
          <cell r="AY21">
            <v>0</v>
          </cell>
          <cell r="AZ21">
            <v>0</v>
          </cell>
          <cell r="BA21">
            <v>92.181818181818187</v>
          </cell>
          <cell r="BC21">
            <v>0</v>
          </cell>
          <cell r="BD21">
            <v>0</v>
          </cell>
          <cell r="BE21">
            <v>60.364419614745209</v>
          </cell>
          <cell r="BF21">
            <v>0</v>
          </cell>
          <cell r="BJ21">
            <v>4.9090909090909092</v>
          </cell>
        </row>
        <row r="22">
          <cell r="AM22">
            <v>0</v>
          </cell>
          <cell r="AN22">
            <v>0</v>
          </cell>
          <cell r="AO22">
            <v>3332.9990909090907</v>
          </cell>
          <cell r="AQ22">
            <v>0</v>
          </cell>
          <cell r="AR22">
            <v>0</v>
          </cell>
          <cell r="AS22">
            <v>25.991818181818179</v>
          </cell>
          <cell r="AU22">
            <v>0</v>
          </cell>
          <cell r="AV22">
            <v>0</v>
          </cell>
          <cell r="AW22">
            <v>0.45818181818181819</v>
          </cell>
          <cell r="AY22">
            <v>0</v>
          </cell>
          <cell r="AZ22">
            <v>0</v>
          </cell>
          <cell r="BA22">
            <v>92.181818181818187</v>
          </cell>
          <cell r="BC22">
            <v>0</v>
          </cell>
          <cell r="BD22">
            <v>0</v>
          </cell>
          <cell r="BE22">
            <v>60.364419614745209</v>
          </cell>
          <cell r="BF22">
            <v>0</v>
          </cell>
          <cell r="BJ22">
            <v>4.9090909090909092</v>
          </cell>
        </row>
        <row r="23">
          <cell r="AM23">
            <v>0</v>
          </cell>
          <cell r="AN23">
            <v>0</v>
          </cell>
          <cell r="AO23">
            <v>3332.9990909090907</v>
          </cell>
          <cell r="AQ23">
            <v>0</v>
          </cell>
          <cell r="AR23">
            <v>0</v>
          </cell>
          <cell r="AS23">
            <v>25.991818181818179</v>
          </cell>
          <cell r="AU23">
            <v>0</v>
          </cell>
          <cell r="AV23">
            <v>0</v>
          </cell>
          <cell r="AW23">
            <v>0.45818181818181819</v>
          </cell>
          <cell r="AY23">
            <v>0</v>
          </cell>
          <cell r="AZ23">
            <v>0</v>
          </cell>
          <cell r="BA23">
            <v>92.181818181818187</v>
          </cell>
          <cell r="BC23">
            <v>0</v>
          </cell>
          <cell r="BD23">
            <v>0</v>
          </cell>
          <cell r="BE23">
            <v>60.364419614745209</v>
          </cell>
          <cell r="BF23">
            <v>0</v>
          </cell>
          <cell r="BJ23">
            <v>4.9090909090909092</v>
          </cell>
        </row>
        <row r="24">
          <cell r="AM24">
            <v>0</v>
          </cell>
          <cell r="AN24">
            <v>0</v>
          </cell>
          <cell r="AO24">
            <v>3332.9990909090907</v>
          </cell>
          <cell r="AQ24">
            <v>0</v>
          </cell>
          <cell r="AR24">
            <v>0</v>
          </cell>
          <cell r="AS24">
            <v>25.991818181818179</v>
          </cell>
          <cell r="AU24">
            <v>0</v>
          </cell>
          <cell r="AV24">
            <v>0</v>
          </cell>
          <cell r="AW24">
            <v>0.45818181818181819</v>
          </cell>
          <cell r="AY24">
            <v>0</v>
          </cell>
          <cell r="AZ24">
            <v>0</v>
          </cell>
          <cell r="BA24">
            <v>92.181818181818187</v>
          </cell>
          <cell r="BC24">
            <v>0</v>
          </cell>
          <cell r="BD24">
            <v>0</v>
          </cell>
          <cell r="BE24">
            <v>60.364419614745209</v>
          </cell>
          <cell r="BF24">
            <v>0</v>
          </cell>
          <cell r="BJ24">
            <v>4.9090909090909092</v>
          </cell>
        </row>
        <row r="25">
          <cell r="AM25">
            <v>0</v>
          </cell>
          <cell r="AN25">
            <v>0</v>
          </cell>
          <cell r="AO25">
            <v>3332.9990909090907</v>
          </cell>
          <cell r="AQ25">
            <v>0</v>
          </cell>
          <cell r="AR25">
            <v>0</v>
          </cell>
          <cell r="AS25">
            <v>25.991818181818179</v>
          </cell>
          <cell r="AU25">
            <v>0</v>
          </cell>
          <cell r="AV25">
            <v>0</v>
          </cell>
          <cell r="AW25">
            <v>0.45818181818181819</v>
          </cell>
          <cell r="AY25">
            <v>0</v>
          </cell>
          <cell r="AZ25">
            <v>0</v>
          </cell>
          <cell r="BA25">
            <v>92.181818181818187</v>
          </cell>
          <cell r="BC25">
            <v>0</v>
          </cell>
          <cell r="BD25">
            <v>0</v>
          </cell>
          <cell r="BE25">
            <v>60.364419614745209</v>
          </cell>
          <cell r="BF25">
            <v>0</v>
          </cell>
          <cell r="BJ25">
            <v>4.9090909090909092</v>
          </cell>
        </row>
        <row r="26">
          <cell r="AM26">
            <v>0</v>
          </cell>
          <cell r="AN26">
            <v>0</v>
          </cell>
          <cell r="AO26">
            <v>3332.9990909090907</v>
          </cell>
          <cell r="AQ26">
            <v>0</v>
          </cell>
          <cell r="AR26">
            <v>0</v>
          </cell>
          <cell r="AS26">
            <v>25.991818181818179</v>
          </cell>
          <cell r="AU26">
            <v>0</v>
          </cell>
          <cell r="AV26">
            <v>0</v>
          </cell>
          <cell r="AW26">
            <v>0.45818181818181819</v>
          </cell>
          <cell r="AY26">
            <v>0</v>
          </cell>
          <cell r="AZ26">
            <v>0</v>
          </cell>
          <cell r="BA26">
            <v>92.181818181818187</v>
          </cell>
          <cell r="BC26">
            <v>0</v>
          </cell>
          <cell r="BD26">
            <v>0</v>
          </cell>
          <cell r="BE26">
            <v>60.364419614745209</v>
          </cell>
          <cell r="BF26">
            <v>0</v>
          </cell>
          <cell r="BJ26">
            <v>4.9090909090909092</v>
          </cell>
        </row>
        <row r="27">
          <cell r="AM27">
            <v>0</v>
          </cell>
          <cell r="AN27">
            <v>0</v>
          </cell>
          <cell r="AO27">
            <v>3332.9990909090907</v>
          </cell>
          <cell r="AQ27">
            <v>0</v>
          </cell>
          <cell r="AR27">
            <v>0</v>
          </cell>
          <cell r="AS27">
            <v>25.991818181818179</v>
          </cell>
          <cell r="AU27">
            <v>0</v>
          </cell>
          <cell r="AV27">
            <v>0</v>
          </cell>
          <cell r="AW27">
            <v>0.45818181818181819</v>
          </cell>
          <cell r="AY27">
            <v>0</v>
          </cell>
          <cell r="AZ27">
            <v>0</v>
          </cell>
          <cell r="BA27">
            <v>92.181818181818187</v>
          </cell>
          <cell r="BC27">
            <v>0</v>
          </cell>
          <cell r="BD27">
            <v>0</v>
          </cell>
          <cell r="BE27">
            <v>60.364419614745209</v>
          </cell>
          <cell r="BF27">
            <v>0</v>
          </cell>
          <cell r="BJ27">
            <v>4.9090909090909092</v>
          </cell>
        </row>
        <row r="28">
          <cell r="AM28">
            <v>0</v>
          </cell>
          <cell r="AN28">
            <v>0</v>
          </cell>
          <cell r="AO28">
            <v>3332.9990909090907</v>
          </cell>
          <cell r="AQ28">
            <v>0</v>
          </cell>
          <cell r="AR28">
            <v>0</v>
          </cell>
          <cell r="AS28">
            <v>25.991818181818179</v>
          </cell>
          <cell r="AU28">
            <v>0</v>
          </cell>
          <cell r="AV28">
            <v>0</v>
          </cell>
          <cell r="AW28">
            <v>0.45818181818181819</v>
          </cell>
          <cell r="AY28">
            <v>0</v>
          </cell>
          <cell r="AZ28">
            <v>0</v>
          </cell>
          <cell r="BA28">
            <v>92.181818181818187</v>
          </cell>
          <cell r="BC28">
            <v>0</v>
          </cell>
          <cell r="BD28">
            <v>0</v>
          </cell>
          <cell r="BE28">
            <v>60.364419614745209</v>
          </cell>
          <cell r="BF28">
            <v>0</v>
          </cell>
          <cell r="BJ28">
            <v>4.9090909090909092</v>
          </cell>
        </row>
        <row r="29">
          <cell r="AM29">
            <v>0</v>
          </cell>
          <cell r="AN29">
            <v>0</v>
          </cell>
          <cell r="AO29">
            <v>3332.9990909090907</v>
          </cell>
          <cell r="AQ29">
            <v>0</v>
          </cell>
          <cell r="AR29">
            <v>0</v>
          </cell>
          <cell r="AS29">
            <v>25.991818181818179</v>
          </cell>
          <cell r="AU29">
            <v>0</v>
          </cell>
          <cell r="AV29">
            <v>0</v>
          </cell>
          <cell r="AW29">
            <v>0.45818181818181819</v>
          </cell>
          <cell r="AY29">
            <v>0</v>
          </cell>
          <cell r="AZ29">
            <v>0</v>
          </cell>
          <cell r="BA29">
            <v>92.181818181818187</v>
          </cell>
          <cell r="BC29">
            <v>0</v>
          </cell>
          <cell r="BD29">
            <v>0</v>
          </cell>
          <cell r="BE29">
            <v>60.364419614745209</v>
          </cell>
          <cell r="BF29">
            <v>0</v>
          </cell>
          <cell r="BJ29">
            <v>4.9090909090909092</v>
          </cell>
        </row>
        <row r="30">
          <cell r="AM30">
            <v>0</v>
          </cell>
          <cell r="AN30">
            <v>0</v>
          </cell>
          <cell r="AO30">
            <v>3332.9990909090907</v>
          </cell>
          <cell r="AQ30">
            <v>0</v>
          </cell>
          <cell r="AR30">
            <v>0</v>
          </cell>
          <cell r="AS30">
            <v>25.991818181818179</v>
          </cell>
          <cell r="AU30">
            <v>0</v>
          </cell>
          <cell r="AV30">
            <v>0</v>
          </cell>
          <cell r="AW30">
            <v>0.45818181818181819</v>
          </cell>
          <cell r="AY30">
            <v>0</v>
          </cell>
          <cell r="AZ30">
            <v>0</v>
          </cell>
          <cell r="BA30">
            <v>92.181818181818187</v>
          </cell>
          <cell r="BC30">
            <v>0</v>
          </cell>
          <cell r="BD30">
            <v>0</v>
          </cell>
          <cell r="BE30">
            <v>60.364419614745209</v>
          </cell>
          <cell r="BF30">
            <v>0</v>
          </cell>
          <cell r="BJ30">
            <v>4.9090909090909092</v>
          </cell>
        </row>
        <row r="31">
          <cell r="AM31">
            <v>0</v>
          </cell>
          <cell r="AN31">
            <v>0</v>
          </cell>
          <cell r="AO31">
            <v>3332.9990909090907</v>
          </cell>
          <cell r="AQ31">
            <v>0</v>
          </cell>
          <cell r="AR31">
            <v>0</v>
          </cell>
          <cell r="AS31">
            <v>25.991818181818179</v>
          </cell>
          <cell r="AU31">
            <v>0</v>
          </cell>
          <cell r="AV31">
            <v>0</v>
          </cell>
          <cell r="AW31">
            <v>0.45818181818181819</v>
          </cell>
          <cell r="AY31">
            <v>0</v>
          </cell>
          <cell r="AZ31">
            <v>0</v>
          </cell>
          <cell r="BA31">
            <v>92.181818181818187</v>
          </cell>
          <cell r="BC31">
            <v>0</v>
          </cell>
          <cell r="BD31">
            <v>0</v>
          </cell>
          <cell r="BE31">
            <v>60.364419614745209</v>
          </cell>
          <cell r="BF31">
            <v>0</v>
          </cell>
          <cell r="BJ31">
            <v>4.9090909090909092</v>
          </cell>
        </row>
        <row r="32">
          <cell r="AM32">
            <v>0</v>
          </cell>
          <cell r="AN32">
            <v>0</v>
          </cell>
          <cell r="AO32">
            <v>3332.9990909090907</v>
          </cell>
          <cell r="AQ32">
            <v>0</v>
          </cell>
          <cell r="AR32">
            <v>0</v>
          </cell>
          <cell r="AS32">
            <v>25.991818181818179</v>
          </cell>
          <cell r="AU32">
            <v>0</v>
          </cell>
          <cell r="AV32">
            <v>0</v>
          </cell>
          <cell r="AW32">
            <v>0.45818181818181819</v>
          </cell>
          <cell r="AY32">
            <v>0</v>
          </cell>
          <cell r="AZ32">
            <v>0</v>
          </cell>
          <cell r="BA32">
            <v>92.181818181818187</v>
          </cell>
          <cell r="BC32">
            <v>0</v>
          </cell>
          <cell r="BD32">
            <v>0</v>
          </cell>
          <cell r="BE32">
            <v>60.364419614745209</v>
          </cell>
          <cell r="BF32">
            <v>0</v>
          </cell>
          <cell r="BJ32">
            <v>4.9090909090909092</v>
          </cell>
        </row>
        <row r="134">
          <cell r="AK134">
            <v>6</v>
          </cell>
        </row>
        <row r="136">
          <cell r="AM136">
            <v>3541.36</v>
          </cell>
          <cell r="AN136">
            <v>5153.076</v>
          </cell>
          <cell r="AO136">
            <v>3892.2225000000003</v>
          </cell>
          <cell r="AQ136">
            <v>24.09</v>
          </cell>
          <cell r="AR136">
            <v>173.714</v>
          </cell>
          <cell r="AS136">
            <v>12.915000000000001</v>
          </cell>
          <cell r="AU136">
            <v>0</v>
          </cell>
          <cell r="AV136">
            <v>10.606</v>
          </cell>
          <cell r="AW136">
            <v>0</v>
          </cell>
          <cell r="AY136">
            <v>140</v>
          </cell>
          <cell r="AZ136">
            <v>123.4</v>
          </cell>
          <cell r="BA136">
            <v>264.16666666666669</v>
          </cell>
          <cell r="BC136">
            <v>61.057931034482763</v>
          </cell>
          <cell r="BD136">
            <v>74.773551028861377</v>
          </cell>
          <cell r="BE136">
            <v>111.11150078686869</v>
          </cell>
          <cell r="BF136">
            <v>67.107284482758629</v>
          </cell>
          <cell r="BH136">
            <v>14</v>
          </cell>
          <cell r="BJ136">
            <v>17</v>
          </cell>
        </row>
        <row r="137">
          <cell r="AM137">
            <v>3877.23</v>
          </cell>
          <cell r="AN137">
            <v>4495.0599999999995</v>
          </cell>
          <cell r="AO137">
            <v>3892.2225000000003</v>
          </cell>
          <cell r="AQ137">
            <v>0</v>
          </cell>
          <cell r="AR137">
            <v>85.575714285714284</v>
          </cell>
          <cell r="AS137">
            <v>12.915000000000001</v>
          </cell>
          <cell r="AU137">
            <v>0</v>
          </cell>
          <cell r="AV137">
            <v>1.1271428571428572</v>
          </cell>
          <cell r="AW137">
            <v>0</v>
          </cell>
          <cell r="AY137">
            <v>274</v>
          </cell>
          <cell r="AZ137">
            <v>145.85714285714286</v>
          </cell>
          <cell r="BA137">
            <v>264.16666666666669</v>
          </cell>
          <cell r="BC137">
            <v>66.848793103448273</v>
          </cell>
          <cell r="BD137">
            <v>72.475464612520469</v>
          </cell>
          <cell r="BE137">
            <v>108.86493194748016</v>
          </cell>
          <cell r="BF137">
            <v>67.107284482758629</v>
          </cell>
          <cell r="BH137">
            <v>24</v>
          </cell>
          <cell r="BJ137">
            <v>17</v>
          </cell>
        </row>
        <row r="138">
          <cell r="AM138">
            <v>3861.79</v>
          </cell>
          <cell r="AN138">
            <v>4883.9337500000001</v>
          </cell>
          <cell r="AO138">
            <v>3892.2225000000003</v>
          </cell>
          <cell r="AQ138">
            <v>3.42</v>
          </cell>
          <cell r="AR138">
            <v>99.786249999999995</v>
          </cell>
          <cell r="AS138">
            <v>12.915000000000001</v>
          </cell>
          <cell r="AU138">
            <v>0</v>
          </cell>
          <cell r="AV138">
            <v>2.7074999999999996</v>
          </cell>
          <cell r="AW138">
            <v>0</v>
          </cell>
          <cell r="AY138">
            <v>296</v>
          </cell>
          <cell r="AZ138">
            <v>168.875</v>
          </cell>
          <cell r="BA138">
            <v>264.16666666666669</v>
          </cell>
          <cell r="BC138">
            <v>66.582586206896551</v>
          </cell>
          <cell r="BD138">
            <v>62.351389009133399</v>
          </cell>
          <cell r="BE138">
            <v>108.86493194748016</v>
          </cell>
          <cell r="BF138">
            <v>67.107284482758629</v>
          </cell>
          <cell r="BH138">
            <v>9</v>
          </cell>
          <cell r="BJ138">
            <v>17</v>
          </cell>
        </row>
        <row r="139">
          <cell r="AM139">
            <v>4094.895</v>
          </cell>
          <cell r="AN139">
            <v>5338.9272222222216</v>
          </cell>
          <cell r="AO139">
            <v>3892.2225000000003</v>
          </cell>
          <cell r="AQ139">
            <v>9.11</v>
          </cell>
          <cell r="AR139">
            <v>177.91999999999996</v>
          </cell>
          <cell r="AS139">
            <v>12.915000000000001</v>
          </cell>
          <cell r="AU139">
            <v>0</v>
          </cell>
          <cell r="AV139">
            <v>11.003333333333334</v>
          </cell>
          <cell r="AW139">
            <v>0</v>
          </cell>
          <cell r="AY139">
            <v>305</v>
          </cell>
          <cell r="AZ139">
            <v>176.33333333333334</v>
          </cell>
          <cell r="BA139">
            <v>264.16666666666669</v>
          </cell>
          <cell r="BC139">
            <v>70.601637931034489</v>
          </cell>
          <cell r="BD139">
            <v>75.451391594033225</v>
          </cell>
          <cell r="BE139">
            <v>111.84494766424605</v>
          </cell>
          <cell r="BF139">
            <v>67.107284482758629</v>
          </cell>
          <cell r="BH139">
            <v>12</v>
          </cell>
          <cell r="BJ139">
            <v>17</v>
          </cell>
        </row>
        <row r="140">
          <cell r="AM140">
            <v>4328</v>
          </cell>
          <cell r="AN140">
            <v>4098.7224999999999</v>
          </cell>
          <cell r="AO140">
            <v>3892.2225000000003</v>
          </cell>
          <cell r="AQ140">
            <v>14.8</v>
          </cell>
          <cell r="AR140">
            <v>50.47</v>
          </cell>
          <cell r="AS140">
            <v>12.915000000000001</v>
          </cell>
          <cell r="AU140">
            <v>0</v>
          </cell>
          <cell r="AV140">
            <v>0.54</v>
          </cell>
          <cell r="AW140">
            <v>0</v>
          </cell>
          <cell r="AY140">
            <v>314</v>
          </cell>
          <cell r="AZ140">
            <v>157.5</v>
          </cell>
          <cell r="BA140">
            <v>264.16666666666669</v>
          </cell>
          <cell r="BC140">
            <v>74.620689655172413</v>
          </cell>
          <cell r="BD140">
            <v>93.110682102201935</v>
          </cell>
          <cell r="BE140">
            <v>111.84494766424605</v>
          </cell>
          <cell r="BF140">
            <v>67.107284482758629</v>
          </cell>
          <cell r="BH140">
            <v>25</v>
          </cell>
          <cell r="BJ140">
            <v>17</v>
          </cell>
        </row>
        <row r="141">
          <cell r="AM141">
            <v>3650.06</v>
          </cell>
          <cell r="AN141">
            <v>4985.7137499999999</v>
          </cell>
          <cell r="AO141">
            <v>3892.2225000000003</v>
          </cell>
          <cell r="AQ141">
            <v>26.07</v>
          </cell>
          <cell r="AR141">
            <v>141.7775</v>
          </cell>
          <cell r="AS141">
            <v>12.915000000000001</v>
          </cell>
          <cell r="AU141">
            <v>0</v>
          </cell>
          <cell r="AV141">
            <v>5.9837499999999997</v>
          </cell>
          <cell r="AW141">
            <v>0</v>
          </cell>
          <cell r="AY141">
            <v>256</v>
          </cell>
          <cell r="AZ141">
            <v>142.75</v>
          </cell>
          <cell r="BA141">
            <v>264.16666666666669</v>
          </cell>
          <cell r="BC141">
            <v>62.932068965517239</v>
          </cell>
          <cell r="BD141">
            <v>64.790636428087524</v>
          </cell>
          <cell r="BE141">
            <v>111.11150078686869</v>
          </cell>
          <cell r="BF141">
            <v>67.107284482758629</v>
          </cell>
          <cell r="BH141">
            <v>18</v>
          </cell>
          <cell r="BJ141">
            <v>17</v>
          </cell>
        </row>
        <row r="142">
          <cell r="AM142">
            <v>0</v>
          </cell>
          <cell r="AN142">
            <v>0</v>
          </cell>
          <cell r="AO142">
            <v>3892.2225000000003</v>
          </cell>
          <cell r="AQ142">
            <v>0</v>
          </cell>
          <cell r="AR142">
            <v>0</v>
          </cell>
          <cell r="AS142">
            <v>12.915000000000001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264.16666666666669</v>
          </cell>
          <cell r="BC142">
            <v>0</v>
          </cell>
          <cell r="BD142">
            <v>0</v>
          </cell>
          <cell r="BE142" t="e">
            <v>#N/A</v>
          </cell>
          <cell r="BF142">
            <v>67.107284482758629</v>
          </cell>
          <cell r="BH142">
            <v>0</v>
          </cell>
          <cell r="BJ142">
            <v>17</v>
          </cell>
        </row>
        <row r="143">
          <cell r="AM143">
            <v>0</v>
          </cell>
          <cell r="AN143">
            <v>0</v>
          </cell>
          <cell r="AO143">
            <v>3892.2225000000003</v>
          </cell>
          <cell r="AQ143">
            <v>0</v>
          </cell>
          <cell r="AR143">
            <v>0</v>
          </cell>
          <cell r="AS143">
            <v>12.915000000000001</v>
          </cell>
          <cell r="AU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A143">
            <v>264.16666666666669</v>
          </cell>
          <cell r="BC143">
            <v>0</v>
          </cell>
          <cell r="BD143">
            <v>0</v>
          </cell>
          <cell r="BE143" t="e">
            <v>#N/A</v>
          </cell>
          <cell r="BF143">
            <v>67.107284482758629</v>
          </cell>
          <cell r="BH143">
            <v>0</v>
          </cell>
          <cell r="BJ143">
            <v>17</v>
          </cell>
        </row>
        <row r="144">
          <cell r="AM144">
            <v>0</v>
          </cell>
          <cell r="AN144">
            <v>0</v>
          </cell>
          <cell r="AO144">
            <v>3892.2225000000003</v>
          </cell>
          <cell r="AQ144">
            <v>0</v>
          </cell>
          <cell r="AR144">
            <v>0</v>
          </cell>
          <cell r="AS144">
            <v>12.915000000000001</v>
          </cell>
          <cell r="AU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A144">
            <v>264.16666666666669</v>
          </cell>
          <cell r="BC144">
            <v>0</v>
          </cell>
          <cell r="BD144">
            <v>0</v>
          </cell>
          <cell r="BE144" t="e">
            <v>#N/A</v>
          </cell>
          <cell r="BF144">
            <v>67.107284482758629</v>
          </cell>
          <cell r="BH144">
            <v>0</v>
          </cell>
          <cell r="BJ144">
            <v>17</v>
          </cell>
        </row>
        <row r="145">
          <cell r="AM145">
            <v>0</v>
          </cell>
          <cell r="AN145">
            <v>0</v>
          </cell>
          <cell r="AO145">
            <v>3892.2225000000003</v>
          </cell>
          <cell r="AQ145">
            <v>0</v>
          </cell>
          <cell r="AR145">
            <v>0</v>
          </cell>
          <cell r="AS145">
            <v>12.915000000000001</v>
          </cell>
          <cell r="AU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A145">
            <v>264.16666666666669</v>
          </cell>
          <cell r="BC145">
            <v>0</v>
          </cell>
          <cell r="BD145">
            <v>0</v>
          </cell>
          <cell r="BE145" t="e">
            <v>#N/A</v>
          </cell>
          <cell r="BF145">
            <v>67.107284482758629</v>
          </cell>
          <cell r="BH145">
            <v>0</v>
          </cell>
          <cell r="BJ145">
            <v>17</v>
          </cell>
        </row>
        <row r="146">
          <cell r="AM146">
            <v>0</v>
          </cell>
          <cell r="AN146">
            <v>0</v>
          </cell>
          <cell r="AO146">
            <v>3892.2225000000003</v>
          </cell>
          <cell r="AQ146">
            <v>0</v>
          </cell>
          <cell r="AR146">
            <v>0</v>
          </cell>
          <cell r="AS146">
            <v>12.915000000000001</v>
          </cell>
          <cell r="AU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264.16666666666669</v>
          </cell>
          <cell r="BC146">
            <v>0</v>
          </cell>
          <cell r="BD146">
            <v>0</v>
          </cell>
          <cell r="BE146" t="e">
            <v>#N/A</v>
          </cell>
          <cell r="BF146">
            <v>67.107284482758629</v>
          </cell>
          <cell r="BH146">
            <v>0</v>
          </cell>
          <cell r="BJ146">
            <v>17</v>
          </cell>
        </row>
        <row r="147">
          <cell r="AM147">
            <v>0</v>
          </cell>
          <cell r="AN147">
            <v>0</v>
          </cell>
          <cell r="AO147">
            <v>3892.2225000000003</v>
          </cell>
          <cell r="AQ147">
            <v>0</v>
          </cell>
          <cell r="AR147">
            <v>0</v>
          </cell>
          <cell r="AS147">
            <v>12.915000000000001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264.16666666666669</v>
          </cell>
          <cell r="BC147">
            <v>0</v>
          </cell>
          <cell r="BD147">
            <v>0</v>
          </cell>
          <cell r="BE147" t="e">
            <v>#N/A</v>
          </cell>
          <cell r="BF147">
            <v>67.107284482758629</v>
          </cell>
          <cell r="BH147">
            <v>0</v>
          </cell>
          <cell r="BJ147">
            <v>17</v>
          </cell>
        </row>
        <row r="148">
          <cell r="AM148">
            <v>0</v>
          </cell>
          <cell r="AN148">
            <v>0</v>
          </cell>
          <cell r="AO148">
            <v>3892.2225000000003</v>
          </cell>
          <cell r="AQ148">
            <v>0</v>
          </cell>
          <cell r="AR148">
            <v>0</v>
          </cell>
          <cell r="AS148">
            <v>12.915000000000001</v>
          </cell>
          <cell r="AU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A148">
            <v>264.16666666666669</v>
          </cell>
          <cell r="BC148">
            <v>0</v>
          </cell>
          <cell r="BD148">
            <v>0</v>
          </cell>
          <cell r="BE148" t="e">
            <v>#N/A</v>
          </cell>
          <cell r="BF148">
            <v>67.107284482758629</v>
          </cell>
          <cell r="BH148">
            <v>0</v>
          </cell>
          <cell r="BJ148">
            <v>17</v>
          </cell>
        </row>
        <row r="149">
          <cell r="AM149">
            <v>0</v>
          </cell>
          <cell r="AN149">
            <v>0</v>
          </cell>
          <cell r="AO149">
            <v>3892.2225000000003</v>
          </cell>
          <cell r="AQ149">
            <v>0</v>
          </cell>
          <cell r="AR149">
            <v>0</v>
          </cell>
          <cell r="AS149">
            <v>12.915000000000001</v>
          </cell>
          <cell r="AU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A149">
            <v>264.16666666666669</v>
          </cell>
          <cell r="BC149">
            <v>0</v>
          </cell>
          <cell r="BD149">
            <v>0</v>
          </cell>
          <cell r="BE149" t="e">
            <v>#N/A</v>
          </cell>
          <cell r="BF149">
            <v>67.107284482758629</v>
          </cell>
          <cell r="BH149">
            <v>0</v>
          </cell>
          <cell r="BJ149">
            <v>17</v>
          </cell>
        </row>
        <row r="150">
          <cell r="AM150">
            <v>0</v>
          </cell>
          <cell r="AN150">
            <v>0</v>
          </cell>
          <cell r="AO150">
            <v>3892.2225000000003</v>
          </cell>
          <cell r="AQ150">
            <v>0</v>
          </cell>
          <cell r="AR150">
            <v>0</v>
          </cell>
          <cell r="AS150">
            <v>12.915000000000001</v>
          </cell>
          <cell r="AU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A150">
            <v>264.16666666666669</v>
          </cell>
          <cell r="BC150">
            <v>0</v>
          </cell>
          <cell r="BD150">
            <v>0</v>
          </cell>
          <cell r="BE150" t="e">
            <v>#N/A</v>
          </cell>
          <cell r="BF150">
            <v>67.107284482758629</v>
          </cell>
          <cell r="BH150">
            <v>0</v>
          </cell>
          <cell r="BJ150">
            <v>17</v>
          </cell>
        </row>
        <row r="151">
          <cell r="AM151">
            <v>0</v>
          </cell>
          <cell r="AN151">
            <v>0</v>
          </cell>
          <cell r="AO151">
            <v>3892.2225000000003</v>
          </cell>
          <cell r="AQ151">
            <v>0</v>
          </cell>
          <cell r="AR151">
            <v>0</v>
          </cell>
          <cell r="AS151">
            <v>12.915000000000001</v>
          </cell>
          <cell r="AU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A151">
            <v>264.16666666666669</v>
          </cell>
          <cell r="BC151">
            <v>0</v>
          </cell>
          <cell r="BD151">
            <v>0</v>
          </cell>
          <cell r="BE151" t="e">
            <v>#N/A</v>
          </cell>
          <cell r="BF151">
            <v>67.107284482758629</v>
          </cell>
          <cell r="BH151">
            <v>0</v>
          </cell>
          <cell r="BJ151">
            <v>17</v>
          </cell>
        </row>
        <row r="152">
          <cell r="AM152">
            <v>0</v>
          </cell>
          <cell r="AN152">
            <v>0</v>
          </cell>
          <cell r="AO152">
            <v>3892.2225000000003</v>
          </cell>
          <cell r="AQ152">
            <v>0</v>
          </cell>
          <cell r="AR152">
            <v>0</v>
          </cell>
          <cell r="AS152">
            <v>12.915000000000001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A152">
            <v>264.16666666666669</v>
          </cell>
          <cell r="BC152">
            <v>0</v>
          </cell>
          <cell r="BD152">
            <v>0</v>
          </cell>
          <cell r="BE152" t="e">
            <v>#N/A</v>
          </cell>
          <cell r="BF152">
            <v>67.107284482758629</v>
          </cell>
          <cell r="BH152">
            <v>0</v>
          </cell>
          <cell r="BJ152">
            <v>17</v>
          </cell>
        </row>
        <row r="153">
          <cell r="AM153">
            <v>0</v>
          </cell>
          <cell r="AN153">
            <v>0</v>
          </cell>
          <cell r="AO153">
            <v>3892.2225000000003</v>
          </cell>
          <cell r="AQ153">
            <v>0</v>
          </cell>
          <cell r="AR153">
            <v>0</v>
          </cell>
          <cell r="AS153">
            <v>12.915000000000001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A153">
            <v>264.16666666666669</v>
          </cell>
          <cell r="BC153">
            <v>0</v>
          </cell>
          <cell r="BD153">
            <v>0</v>
          </cell>
          <cell r="BE153" t="e">
            <v>#N/A</v>
          </cell>
          <cell r="BF153">
            <v>67.107284482758629</v>
          </cell>
          <cell r="BH153">
            <v>0</v>
          </cell>
          <cell r="BJ153">
            <v>17</v>
          </cell>
        </row>
        <row r="154">
          <cell r="AM154">
            <v>0</v>
          </cell>
          <cell r="AN154">
            <v>0</v>
          </cell>
          <cell r="AO154">
            <v>3892.2225000000003</v>
          </cell>
          <cell r="AQ154">
            <v>0</v>
          </cell>
          <cell r="AR154">
            <v>0</v>
          </cell>
          <cell r="AS154">
            <v>12.915000000000001</v>
          </cell>
          <cell r="AU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A154">
            <v>264.16666666666669</v>
          </cell>
          <cell r="BC154">
            <v>0</v>
          </cell>
          <cell r="BD154">
            <v>0</v>
          </cell>
          <cell r="BE154" t="e">
            <v>#N/A</v>
          </cell>
          <cell r="BF154">
            <v>67.107284482758629</v>
          </cell>
          <cell r="BH154">
            <v>0</v>
          </cell>
          <cell r="BJ154">
            <v>17</v>
          </cell>
        </row>
        <row r="155">
          <cell r="AM155">
            <v>0</v>
          </cell>
          <cell r="AN155">
            <v>0</v>
          </cell>
          <cell r="AO155">
            <v>3892.2225000000003</v>
          </cell>
          <cell r="AQ155">
            <v>0</v>
          </cell>
          <cell r="AR155">
            <v>0</v>
          </cell>
          <cell r="AS155">
            <v>12.915000000000001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A155">
            <v>264.16666666666669</v>
          </cell>
          <cell r="BC155">
            <v>0</v>
          </cell>
          <cell r="BD155">
            <v>0</v>
          </cell>
          <cell r="BE155" t="e">
            <v>#N/A</v>
          </cell>
          <cell r="BF155">
            <v>67.107284482758629</v>
          </cell>
          <cell r="BH155">
            <v>0</v>
          </cell>
          <cell r="BJ155">
            <v>17</v>
          </cell>
        </row>
        <row r="156">
          <cell r="AM156">
            <v>0</v>
          </cell>
          <cell r="AN156">
            <v>0</v>
          </cell>
          <cell r="AO156">
            <v>3892.2225000000003</v>
          </cell>
          <cell r="AQ156">
            <v>0</v>
          </cell>
          <cell r="AR156">
            <v>0</v>
          </cell>
          <cell r="AS156">
            <v>12.915000000000001</v>
          </cell>
          <cell r="AU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A156">
            <v>264.16666666666669</v>
          </cell>
          <cell r="BC156">
            <v>0</v>
          </cell>
          <cell r="BD156">
            <v>0</v>
          </cell>
          <cell r="BE156" t="e">
            <v>#N/A</v>
          </cell>
          <cell r="BF156">
            <v>67.107284482758629</v>
          </cell>
          <cell r="BH156">
            <v>0</v>
          </cell>
          <cell r="BJ156">
            <v>17</v>
          </cell>
        </row>
        <row r="157">
          <cell r="AM157">
            <v>0</v>
          </cell>
          <cell r="AN157">
            <v>0</v>
          </cell>
          <cell r="AO157">
            <v>3892.2225000000003</v>
          </cell>
          <cell r="AQ157">
            <v>0</v>
          </cell>
          <cell r="AR157">
            <v>0</v>
          </cell>
          <cell r="AS157">
            <v>12.915000000000001</v>
          </cell>
          <cell r="AU157">
            <v>0</v>
          </cell>
          <cell r="AV157">
            <v>0</v>
          </cell>
          <cell r="AW157">
            <v>0</v>
          </cell>
          <cell r="AY157">
            <v>0</v>
          </cell>
          <cell r="AZ157">
            <v>0</v>
          </cell>
          <cell r="BA157">
            <v>264.16666666666669</v>
          </cell>
          <cell r="BC157">
            <v>0</v>
          </cell>
          <cell r="BD157">
            <v>0</v>
          </cell>
          <cell r="BE157" t="e">
            <v>#N/A</v>
          </cell>
          <cell r="BF157">
            <v>67.107284482758629</v>
          </cell>
          <cell r="BH157">
            <v>0</v>
          </cell>
          <cell r="BJ157">
            <v>17</v>
          </cell>
        </row>
        <row r="158">
          <cell r="AM158">
            <v>0</v>
          </cell>
          <cell r="AN158">
            <v>0</v>
          </cell>
          <cell r="AO158">
            <v>3892.2225000000003</v>
          </cell>
          <cell r="AQ158">
            <v>0</v>
          </cell>
          <cell r="AR158">
            <v>0</v>
          </cell>
          <cell r="AS158">
            <v>12.915000000000001</v>
          </cell>
          <cell r="AU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A158">
            <v>264.16666666666669</v>
          </cell>
          <cell r="BC158">
            <v>0</v>
          </cell>
          <cell r="BD158">
            <v>0</v>
          </cell>
          <cell r="BE158" t="e">
            <v>#N/A</v>
          </cell>
          <cell r="BF158">
            <v>67.107284482758629</v>
          </cell>
          <cell r="BH158">
            <v>0</v>
          </cell>
          <cell r="BJ158">
            <v>17</v>
          </cell>
        </row>
        <row r="159">
          <cell r="AM159">
            <v>0</v>
          </cell>
          <cell r="AN159">
            <v>0</v>
          </cell>
          <cell r="AO159">
            <v>3892.2225000000003</v>
          </cell>
          <cell r="AQ159">
            <v>0</v>
          </cell>
          <cell r="AR159">
            <v>0</v>
          </cell>
          <cell r="AS159">
            <v>12.915000000000001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A159">
            <v>264.16666666666669</v>
          </cell>
          <cell r="BC159">
            <v>0</v>
          </cell>
          <cell r="BD159">
            <v>0</v>
          </cell>
          <cell r="BE159" t="e">
            <v>#N/A</v>
          </cell>
          <cell r="BF159">
            <v>67.107284482758629</v>
          </cell>
          <cell r="BH159">
            <v>0</v>
          </cell>
          <cell r="BJ159">
            <v>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>
        <row r="4">
          <cell r="B4" t="str">
            <v>Match Max</v>
          </cell>
        </row>
      </sheetData>
      <sheetData sheetId="23"/>
      <sheetData sheetId="24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amS\AppData\Local\Microsoft\Windows\INetCache\Content.Outlook\C10BR389\Schoolboy%20Summaries%2019-20%20(004)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Robshaw" refreshedDate="43566.499369560188" createdVersion="6" refreshedVersion="6" minRefreshableVersion="3" recordCount="3074">
  <cacheSource type="worksheet">
    <worksheetSource ref="A3:AE3061" sheet="Upload" r:id="rId2"/>
  </cacheSource>
  <cacheFields count="31">
    <cacheField name="Date" numFmtId="14">
      <sharedItems containsSemiMixedTypes="0" containsNonDate="0" containsDate="1" containsString="0" minDate="2018-07-02T00:00:00" maxDate="2019-04-11T00:00:00"/>
    </cacheField>
    <cacheField name="Player Name" numFmtId="0">
      <sharedItems containsBlank="1" count="117">
        <s v="Abel Rodrigues"/>
        <s v="Baca Djau"/>
        <s v="Dominic Corness"/>
        <s v="Harvey Blair"/>
        <s v="Harvey Davies"/>
        <s v="James Balagizi"/>
        <s v="James Norris"/>
        <s v="Jarrell Quansah"/>
        <s v="Jeremiah Mullen"/>
        <s v="Joseph Williams"/>
        <s v="Keelan Williams"/>
        <s v="Layton Stewart"/>
        <s v="Levi Welsh"/>
        <s v="Luke Boland"/>
        <s v="Luke Chambers"/>
        <s v="Matthew Fenton"/>
        <s v="Max Woltman"/>
        <s v="Oscar Kelly"/>
        <s v="Owen Beck"/>
        <s v="Sean Wilson"/>
        <s v="Taylor Kelly"/>
        <s v="Thomas Hill"/>
        <s v="Tyler Morton"/>
        <s v="Lee Jonas"/>
        <s v="Miles Preston"/>
        <s v="Connor Bradley"/>
        <s v="Oakley Cannonier"/>
        <s v="Luca Stephenson"/>
        <s v="Cuba Diboe"/>
        <s v="Ethan Ennis"/>
        <s v="Isaac Mabaya"/>
        <s v="Jack Lewis"/>
        <s v="Tommy Pilling"/>
        <s v="Iwan Roberts"/>
        <s v="Terrance Miles"/>
        <s v="Niall Osbourne"/>
        <s v="Michael Laffey"/>
        <s v="Pharrell Williams"/>
        <s v="Omobolaji Adekanye"/>
        <s v="Billy Koumetio"/>
        <s v="Josh Davidson"/>
        <s v="Jaydon Danns"/>
        <s v="Adam Caddick"/>
        <m u="1"/>
        <s v="Jarrel Quansah" u="1"/>
        <s v="Corey Whelan" u="1"/>
        <s v="Taiwo " u="1"/>
        <s v="Glen McAuley" u="1"/>
        <s v="Lazor Markovic" u="1"/>
        <s v="Kieran Lloyd" u="1"/>
        <s v="Liam Millar" u="1"/>
        <s v="Abdi Sharif" u="1"/>
        <s v="Herbie Kane" u="1"/>
        <s v="Neco Williams" u="1"/>
        <s v="Pedro Chirivella" u="1"/>
        <s v="Tony Gallacher" u="1"/>
        <s v="Matthew Virtue-Thick" u="1"/>
        <s v="Isaac" u="1"/>
        <s v="Jarell Quansah" u="1"/>
        <s v="Niall Brookwell" u="1"/>
        <s v="Dal Vaesanovic" u="1"/>
        <s v="Bobby Duncan" u="1"/>
        <s v="Kamil Grabara" u="1"/>
        <s v="Connor Randall" u="1"/>
        <s v="Louis Longstaff" u="1"/>
        <s v="Morgan Boyes" u="1"/>
        <s v="Ivanny Da Silva" u="1"/>
        <s v="Isaac Christie Davis" u="1"/>
        <s v="Edvard Tagseth" u="1"/>
        <s v="Lazor Markovic " u="1"/>
        <s v="Christie Davis" u="1"/>
        <s v="Andy Firth" u="1"/>
        <s v="Yasser Larouci" u="1"/>
        <s v="Caoimhin Kelleher" u="1"/>
        <s v="Patrik Raitanen" u="1"/>
        <s v="Andreas " u="1"/>
        <s v="Chris Ogor" u="1"/>
        <s v="Sam Bellis" u="1"/>
        <s v="Amr Badhawi" u="1"/>
        <s v="Kai " u="1"/>
        <s v="Jake Cain" u="1"/>
        <s v="Firth" u="1"/>
        <s v="Dan Atherton" u="1"/>
        <s v="Conor Masterson" u="1"/>
        <s v="Liam Coyle" u="1"/>
        <s v="Alex Turner" u="1"/>
        <s v="Oluwaseyi Ojo" u="1"/>
        <s v="Remi Savage" u="1"/>
        <s v="Leighton Clarkson" u="1"/>
        <s v="Jack Walls" u="1"/>
        <s v="Paul Glatzel" u="1"/>
        <s v="Jack Bearne" u="1"/>
        <s v="Kai" u="1"/>
        <s v="Adam Lewis" u="1"/>
        <s v="Rhys Williams" u="1"/>
        <s v="Taiwo" u="1"/>
        <s v="Bright Amoateng" u="1"/>
        <s v="Isaac Christie-Davies" u="1"/>
        <s v=" Anderson" u="1"/>
        <s v="Joesph Williams" u="1"/>
        <s v="Shamal George" u="1"/>
        <s v="Pedro Chirevella" u="1"/>
        <s v="Elijah Dixon-Bonner" u="1"/>
        <s v="Charlie Hayes-Green" u="1"/>
        <s v="Andreas" u="1"/>
        <s v="Ben Williams" u="1"/>
        <s v="Dal Varesanovic" u="1"/>
        <s v="Zak Gilsenan" u="1"/>
        <s v="Ki-Jana Hoever" u="1"/>
        <s v="Veet Yjaros" u="1"/>
        <s v="Hoever" u="1"/>
        <s v="Rodrigues" u="1"/>
        <s v="Thomas Clayton" u="1"/>
        <s v="Fidel O'Rourke" u="1"/>
        <s v="George Johnston" u="1"/>
        <s v="Matteo Ritaccio" u="1"/>
        <s v="Juanma Garcia Reyes" u="1"/>
      </sharedItems>
    </cacheField>
    <cacheField name="Drill Title" numFmtId="0">
      <sharedItems/>
    </cacheField>
    <cacheField name="Time" numFmtId="0">
      <sharedItems containsString="0" containsBlank="1" containsNumber="1" minValue="7.29" maxValue="189.22"/>
    </cacheField>
    <cacheField name="TD" numFmtId="0">
      <sharedItems containsString="0" containsBlank="1" containsNumber="1" minValue="0" maxValue="16360.57"/>
    </cacheField>
    <cacheField name="MPM" numFmtId="0">
      <sharedItems containsString="0" containsBlank="1" containsNumber="1" minValue="0" maxValue="339.44"/>
    </cacheField>
    <cacheField name="Max Speed" numFmtId="0">
      <sharedItems containsString="0" containsBlank="1" containsNumber="1" minValue="0" maxValue="9.6300000000000008"/>
    </cacheField>
    <cacheField name="Distance Zone 5 (Absolute)" numFmtId="0">
      <sharedItems containsString="0" containsBlank="1" containsNumber="1" minValue="0" maxValue="1029.46"/>
    </cacheField>
    <cacheField name="Distance Zone 6 (Absolute)" numFmtId="0">
      <sharedItems containsString="0" containsBlank="1" containsNumber="1" minValue="0" maxValue="472.6"/>
    </cacheField>
    <cacheField name="HSD" numFmtId="0">
      <sharedItems containsString="0" containsBlank="1" containsNumber="1" minValue="0" maxValue="1240.94"/>
    </cacheField>
    <cacheField name="HIE" numFmtId="0">
      <sharedItems containsString="0" containsBlank="1" containsNumber="1" minValue="0" maxValue="73"/>
    </cacheField>
    <cacheField name="Sprints" numFmtId="0">
      <sharedItems containsString="0" containsBlank="1" containsNumber="1" minValue="0" maxValue="86"/>
    </cacheField>
    <cacheField name="Accels" numFmtId="0">
      <sharedItems containsString="0" containsBlank="1" containsNumber="1" minValue="0" maxValue="2383"/>
    </cacheField>
    <cacheField name="Decels" numFmtId="0">
      <sharedItems containsString="0" containsBlank="1" containsNumber="1" minValue="0" maxValue="2169"/>
    </cacheField>
    <cacheField name="Accels Z4 to Z6" numFmtId="0">
      <sharedItems containsString="0" containsBlank="1" containsNumber="1" minValue="0" maxValue="173"/>
    </cacheField>
    <cacheField name="Decels Z4 to Z6" numFmtId="0">
      <sharedItems containsString="0" containsBlank="1" containsNumber="1" minValue="0" maxValue="152"/>
    </cacheField>
    <cacheField name="Max Heart Rate" numFmtId="0">
      <sharedItems containsString="0" containsBlank="1" containsNumber="1" minValue="0" maxValue="565.15384615384619"/>
    </cacheField>
    <cacheField name="Average Heart Rate" numFmtId="0">
      <sharedItems containsString="0" containsBlank="1" containsNumber="1" minValue="-24.180000000000007" maxValue="519.29538461538459"/>
    </cacheField>
    <cacheField name="Time In Heart Rate Zone5" numFmtId="0">
      <sharedItems containsString="0" containsBlank="1" containsNumber="1" minValue="0" maxValue="437"/>
    </cacheField>
    <cacheField name="Time In Heart Rate Zone6" numFmtId="0">
      <sharedItems containsString="0" containsBlank="1" containsNumber="1" minValue="0" maxValue="460"/>
    </cacheField>
    <cacheField name="Time In Red Zone" numFmtId="0">
      <sharedItems containsBlank="1" containsMixedTypes="1" containsNumber="1" minValue="0" maxValue="83.64"/>
    </cacheField>
    <cacheField name="Heart Rate Exertion" numFmtId="0">
      <sharedItems containsString="0" containsBlank="1" containsNumber="1" minValue="0" maxValue="739.79"/>
    </cacheField>
    <cacheField name="HMLD" numFmtId="0">
      <sharedItems containsString="0" containsBlank="1" containsNumber="1" minValue="0" maxValue="3284.42"/>
    </cacheField>
    <cacheField name="Total Loading" numFmtId="0">
      <sharedItems containsString="0" containsBlank="1" containsNumber="1" minValue="0" maxValue="277.32"/>
    </cacheField>
    <cacheField name="TEAM" numFmtId="0">
      <sharedItems containsBlank="1" containsMixedTypes="1" containsNumber="1" minValue="0" maxValue="542.20000000000005" count="18">
        <s v="18s"/>
        <s v="16s"/>
        <s v="GK"/>
        <m/>
        <s v="CON"/>
        <s v="ENG"/>
        <s v="Rehab"/>
        <s v="Individual"/>
        <s v="15s"/>
        <s v="AVG"/>
        <s v="Match"/>
        <s v="International"/>
        <s v="14s"/>
        <n v="0"/>
        <s v="23s"/>
        <s v="Conditioning"/>
        <n v="542.20000000000005"/>
        <s v="England"/>
      </sharedItems>
    </cacheField>
    <cacheField name="DAYS TO GAME" numFmtId="0">
      <sharedItems containsBlank="1" containsMixedTypes="1" containsNumber="1" containsInteger="1" minValue="-5" maxValue="0"/>
    </cacheField>
    <cacheField name="THEME" numFmtId="0">
      <sharedItems containsBlank="1" containsMixedTypes="1" containsNumber="1" containsInteger="1" minValue="0" maxValue="0"/>
    </cacheField>
    <cacheField name="TOTAL A/Ds" numFmtId="1">
      <sharedItems containsSemiMixedTypes="0" containsString="0" containsNumber="1" minValue="0" maxValue="4491"/>
    </cacheField>
    <cacheField name="HI A/Ds" numFmtId="1">
      <sharedItems containsSemiMixedTypes="0" containsString="0" containsNumber="1" minValue="0" maxValue="304"/>
    </cacheField>
    <cacheField name="Position" numFmtId="1">
      <sharedItems containsMixedTypes="1" containsNumber="1" minValue="40.36" maxValue="53.41"/>
    </cacheField>
    <cacheField name="Week" numFmtId="0">
      <sharedItems containsBlank="1" count="44">
        <s v="Week 01"/>
        <s v="Week 02"/>
        <s v="Week 03"/>
        <s v="Week 04"/>
        <s v="Week 05"/>
        <s v="Week 06"/>
        <s v="Week 07"/>
        <s v="Week 08"/>
        <s v="Week 09"/>
        <s v="Week 10"/>
        <s v="Week 11"/>
        <s v="Week 12"/>
        <s v="Week 13"/>
        <s v="Week 14"/>
        <s v="Week 15"/>
        <s v="Week 16"/>
        <s v="Week 17"/>
        <s v="Week 18"/>
        <s v="Week 19"/>
        <s v="Week 20"/>
        <s v="Week 21"/>
        <s v="Week 22"/>
        <s v="Week 23"/>
        <s v="Week 24"/>
        <s v="Week 25"/>
        <s v="Week 26"/>
        <s v="Week 27"/>
        <s v="Week 28"/>
        <s v="Week 29"/>
        <s v="Week 30"/>
        <s v="Week 31"/>
        <s v="Week 32"/>
        <s v="Week 33"/>
        <s v="Week 34"/>
        <s v="Week 35"/>
        <s v="Week 36"/>
        <s v="Week 37"/>
        <s v="Week 38"/>
        <s v="Week 39"/>
        <s v="Week 40"/>
        <s v="Week 41"/>
        <s v="" u="1"/>
        <m u="1"/>
        <e v="#N/A" u="1"/>
      </sharedItems>
    </cacheField>
  </cacheFields>
  <extLst>
    <ext xmlns:x14="http://schemas.microsoft.com/office/spreadsheetml/2009/9/main" uri="{725AE2AE-9491-48be-B2B4-4EB974FC3084}">
      <x14:pivotCacheDefinition pivotCacheId="29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dam Sullivan" refreshedDate="43658.517526736112" missingItemsLimit="0" createdVersion="6" refreshedVersion="6" minRefreshableVersion="3" recordCount="3058">
  <cacheSource type="worksheet">
    <worksheetSource name="GPSDATA"/>
  </cacheSource>
  <cacheFields count="31">
    <cacheField name="Date" numFmtId="14">
      <sharedItems containsSemiMixedTypes="0" containsNonDate="0" containsDate="1" containsString="0" minDate="2018-07-02T00:00:00" maxDate="2019-07-12T00:00:00" count="256">
        <d v="2018-07-02T00:00:00"/>
        <d v="2018-07-04T00:00:00"/>
        <d v="2018-07-06T00:00:00"/>
        <d v="2018-07-09T00:00:00"/>
        <d v="2018-07-10T00:00:00"/>
        <d v="2018-07-11T00:00:00"/>
        <d v="2018-07-12T00:00:00"/>
        <d v="2018-07-13T00:00:00"/>
        <d v="2018-07-15T00:00:00"/>
        <d v="2018-07-16T00:00:00"/>
        <d v="2018-07-17T00:00:00"/>
        <d v="2018-07-18T00:00:00"/>
        <d v="2018-07-20T00:00:00"/>
        <d v="2018-07-21T00:00:00"/>
        <d v="2018-07-22T00:00:00"/>
        <d v="2018-07-23T00:00:00"/>
        <d v="2018-07-24T00:00:00"/>
        <d v="2018-07-25T00:00:00"/>
        <d v="2018-07-27T00:00:00"/>
        <d v="2018-07-28T00:00:00"/>
        <d v="2018-07-30T00:00:00"/>
        <d v="2018-07-31T00:00:00"/>
        <d v="2018-08-01T00:00:00"/>
        <d v="2018-08-03T00:00:00"/>
        <d v="2018-08-04T00:00:00"/>
        <d v="2018-08-06T00:00:00"/>
        <d v="2018-08-07T00:00:00"/>
        <d v="2018-08-08T00:00:00"/>
        <d v="2018-08-09T00:00:00"/>
        <d v="2018-08-10T00:00:00"/>
        <d v="2018-08-11T00:00:00"/>
        <d v="2018-08-13T00:00:00"/>
        <d v="2018-08-14T00:00:00"/>
        <d v="2018-08-15T00:00:00"/>
        <d v="2018-08-17T00:00:00"/>
        <d v="2018-08-18T00:00:00"/>
        <d v="2018-08-20T00:00:00"/>
        <d v="2018-08-21T00:00:00"/>
        <d v="2018-08-22T00:00:00"/>
        <d v="2018-08-24T00:00:00"/>
        <d v="2018-08-25T00:00:00"/>
        <d v="2018-08-28T00:00:00"/>
        <d v="2018-08-29T00:00:00"/>
        <d v="2018-08-31T00:00:00"/>
        <d v="2018-09-01T00:00:00"/>
        <d v="2018-09-03T00:00:00"/>
        <d v="2018-09-04T00:00:00"/>
        <d v="2018-09-05T00:00:00"/>
        <d v="2018-09-07T00:00:00"/>
        <d v="2018-09-08T00:00:00"/>
        <d v="2018-09-10T00:00:00"/>
        <d v="2018-09-11T00:00:00"/>
        <d v="2018-09-12T00:00:00"/>
        <d v="2018-09-14T00:00:00"/>
        <d v="2018-09-15T00:00:00"/>
        <d v="2018-09-17T00:00:00"/>
        <d v="2018-09-18T00:00:00"/>
        <d v="2018-09-19T00:00:00"/>
        <d v="2018-09-21T00:00:00"/>
        <d v="2018-09-22T00:00:00"/>
        <d v="2018-09-24T00:00:00"/>
        <d v="2018-09-25T00:00:00"/>
        <d v="2018-09-26T00:00:00"/>
        <d v="2018-09-28T00:00:00"/>
        <d v="2018-09-29T00:00:00"/>
        <d v="2018-10-01T00:00:00"/>
        <d v="2018-10-02T00:00:00"/>
        <d v="2018-10-03T00:00:00"/>
        <d v="2018-10-05T00:00:00"/>
        <d v="2018-10-06T00:00:00"/>
        <d v="2018-10-08T00:00:00"/>
        <d v="2018-10-09T00:00:00"/>
        <d v="2018-10-10T00:00:00"/>
        <d v="2018-10-12T00:00:00"/>
        <d v="2018-10-13T00:00:00"/>
        <d v="2018-10-15T00:00:00"/>
        <d v="2018-10-16T00:00:00"/>
        <d v="2018-10-17T00:00:00"/>
        <d v="2018-10-19T00:00:00"/>
        <d v="2018-10-20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0-31T00:00:00"/>
        <d v="2018-11-01T00:00:00"/>
        <d v="2018-11-02T00:00:00"/>
        <d v="2018-11-03T00:00:00"/>
        <d v="2018-11-05T00:00:00"/>
        <d v="2018-11-06T00:00:00"/>
        <d v="2018-11-07T00:00:00"/>
        <d v="2018-11-09T00:00:00"/>
        <d v="2018-11-10T00:00:00"/>
        <d v="2018-11-12T00:00:00"/>
        <d v="2018-11-13T00:00:00"/>
        <d v="2018-11-14T00:00:00"/>
        <d v="2018-11-16T00:00:00"/>
        <d v="2018-11-18T00:00:00"/>
        <d v="2018-11-20T00:00:00"/>
        <d v="2018-11-21T00:00:00"/>
        <d v="2018-11-22T00:00:00"/>
        <d v="2018-11-23T00:00:00"/>
        <d v="2018-11-24T00:00:00"/>
        <d v="2018-11-26T00:00:00"/>
        <d v="2018-11-27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10T00:00:00"/>
        <d v="2018-12-11T00:00:00"/>
        <d v="2018-12-12T00:00:00"/>
        <d v="2018-12-14T00:00:00"/>
        <d v="2018-12-15T00:00:00"/>
        <d v="2018-12-16T00:00:00"/>
        <d v="2018-12-17T00:00:00"/>
        <d v="2018-12-18T00:00:00"/>
        <d v="2018-12-20T00:00:00"/>
        <d v="2018-12-21T00:00:00"/>
        <d v="2018-12-23T00:00:00"/>
        <d v="2018-12-27T00:00:00"/>
        <d v="2018-12-28T00:00:00"/>
        <d v="2018-12-30T00:00:00"/>
        <d v="2018-12-31T00:00:00"/>
        <d v="2019-01-02T00:00:00"/>
        <d v="2019-01-03T00:00:00"/>
        <d v="2019-01-04T00:00:00"/>
        <d v="2019-01-05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1T00:00:00"/>
        <d v="2019-01-22T00:00:00"/>
        <d v="2019-01-23T00:00:00"/>
        <d v="2019-01-25T00:00:00"/>
        <d v="2019-01-26T00:00:00"/>
        <d v="2019-01-28T00:00:00"/>
        <d v="2019-01-29T00:00:00"/>
        <d v="2019-01-30T00:00:00"/>
        <d v="2019-02-01T00:00:00"/>
        <d v="2019-02-02T00:00:00"/>
        <d v="2019-02-04T00:00:00"/>
        <d v="2019-02-05T00:00:00"/>
        <d v="2019-02-06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3T00:00:00"/>
        <d v="2019-02-25T00:00:00"/>
        <d v="2019-02-26T00:00:00"/>
        <d v="2019-02-27T00:00:00"/>
        <d v="2019-02-28T00:00:00"/>
        <d v="2019-03-01T00:00:00"/>
        <d v="2019-03-02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8T00:00:00"/>
        <d v="2019-03-19T00:00:00"/>
        <d v="2019-03-20T00:00:00"/>
        <d v="2019-03-21T00:00:00"/>
        <d v="2019-03-23T00:00:00"/>
        <d v="2019-03-25T00:00:00"/>
        <d v="2019-03-26T00:00:00"/>
        <d v="2019-03-27T00:00:00"/>
        <d v="2019-03-28T00:00:00"/>
        <d v="2019-03-29T00:00:00"/>
        <d v="2019-03-30T00:00:00"/>
        <d v="2019-04-01T00:00:00"/>
        <d v="2019-04-02T00:00:00"/>
        <d v="2019-04-03T00:00:00"/>
        <d v="2019-04-04T00:00:00"/>
        <d v="2019-04-05T00:00:00"/>
        <d v="2019-04-06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7T00:00:00"/>
        <d v="2019-05-09T00:00:00"/>
        <d v="2019-05-11T00:00:00"/>
        <d v="2019-05-16T00:00:00"/>
        <d v="2019-05-18T00:00:00"/>
        <d v="2019-05-22T00:00:00"/>
        <d v="2019-05-24T00:00:00"/>
        <d v="2019-07-02T00:00:00"/>
        <d v="2019-07-04T00:00:00"/>
        <d v="2019-07-06T00:00:00"/>
        <d v="2019-07-08T00:00:00"/>
        <d v="2019-07-09T00:00:00"/>
        <d v="2019-07-10T00:00:00"/>
        <d v="2019-07-11T00:00:00"/>
      </sharedItems>
    </cacheField>
    <cacheField name="Player Name" numFmtId="0">
      <sharedItems count="37">
        <s v="Baca Djau"/>
        <s v="Dominic Corness"/>
        <s v="Harvey Blair"/>
        <s v="Harvey Davies"/>
        <s v="James Balagizi"/>
        <s v="James Norris"/>
        <s v="Jarrell Quansah"/>
        <s v="Jeremiah Mullen"/>
        <s v="Keelan Williams"/>
        <s v="Layton Stewart"/>
        <s v="Levi Welsh"/>
        <s v="Luke Chambers"/>
        <s v="Matthew Fenton"/>
        <s v="Max Woltman"/>
        <s v="Oscar Kelly"/>
        <s v="Sean Wilson"/>
        <s v="Thomas Hill"/>
        <s v="Tyler Morton"/>
        <s v="Lee Jonas"/>
        <s v="Miles Preston"/>
        <s v="Connor Bradley"/>
        <s v="Oakley Cannonier"/>
        <s v="Luca Stephenson"/>
        <s v="Cuba Diboe"/>
        <s v="Ethan Ennis"/>
        <s v="Isaac Mabaya"/>
        <s v="Jack Lewis"/>
        <s v="Tommy Pilling"/>
        <s v="Iwan Roberts"/>
        <s v="Terrance Miles"/>
        <s v="Niall Osbourne"/>
        <s v="Michael Laffey"/>
        <s v="Pharrell Williams"/>
        <s v="Josh Davidson"/>
        <s v="Jaydon Danns"/>
        <s v="Adam Caddick"/>
        <s v="James McConnell"/>
      </sharedItems>
    </cacheField>
    <cacheField name="Drill Title" numFmtId="0">
      <sharedItems count="229">
        <s v="15 16s session"/>
        <s v="16s 15s session"/>
        <s v="Average"/>
        <s v="16s Session"/>
        <s v="16s Session GK"/>
        <s v="KW Session (INJ)"/>
        <s v="GK"/>
        <s v="GK Average"/>
        <s v="CB Individual Session"/>
        <s v="U15s/16s Entire Session"/>
        <s v="AVG"/>
        <s v="16s Session PM"/>
        <s v="16s vs Krakow"/>
        <s v="England MD -2"/>
        <s v="England MD -1"/>
        <s v="England MD"/>
        <s v="16s 15s  Entire session"/>
        <s v="Entire Session"/>
        <s v="Training"/>
        <s v="Game v Luton"/>
        <s v="16s Session + Extras"/>
        <s v="16s Vs Palace"/>
        <s v="16s Part Session"/>
        <s v="KL SW Con"/>
        <s v="SW ENTIRE SESSION"/>
        <s v="16s vs Sunderland"/>
        <s v="Session"/>
        <s v="Session + Extras"/>
        <s v="16s vs Leicester"/>
        <s v="15s Session"/>
        <s v="16s vs Leicester + Extras"/>
        <s v="16s Session "/>
        <s v="Rehab"/>
        <s v="16s vs West Brom"/>
        <s v="16s vs Grimsby"/>
        <s v="15s Con"/>
        <s v="16s vs Stoke"/>
        <s v="16s Training"/>
        <s v="OC Rehab"/>
        <s v="16s v Sheffield United Entire Session"/>
        <s v="16s Session + Extra"/>
        <s v="GK Session"/>
        <s v="15sSession + Extras"/>
        <s v="LS Session + extras"/>
        <s v="15s Session + extras"/>
        <s v="MP Session"/>
        <s v="15s + Extra"/>
        <s v="15s Prem Qualifiers Total"/>
        <s v="16S ENTIRE SESSION v Sheffield United"/>
        <s v="15s Session + conditioning"/>
        <s v="15s entire session"/>
        <s v="15s Session + Extra"/>
        <s v="Conditioning"/>
        <s v="15s vs Wigan"/>
        <s v="16s Session +Extras"/>
        <s v="16s vs Stoke "/>
        <s v="Entire Session - Live"/>
        <s v="18s Session"/>
        <s v="16s + extras"/>
        <s v="IR Session"/>
        <s v="COD Rehab"/>
        <s v="Linear Rehab"/>
        <s v="TM Rehab"/>
        <s v="Off Pitch Con"/>
        <s v="15s vs Sheff utd"/>
        <s v="LJ Rehab"/>
        <s v="16s vs Bury"/>
        <s v="JQ Rehab"/>
        <s v="LS Rehab"/>
        <s v="JQ TK Rehab"/>
        <s v="GK Session + Extras"/>
        <s v="TM LJ Rehab"/>
        <s v="16s vs Wolves"/>
        <s v="14s vs Chelsea"/>
        <s v="16s vs Spurs"/>
        <s v="England"/>
        <s v="England -4"/>
        <s v="Prozone + Session"/>
        <s v="England -3"/>
        <s v="England -2"/>
        <s v="TK Rehab"/>
        <s v="England -1"/>
        <s v="England Match"/>
        <s v="04s vs FC USTI"/>
        <s v="16s vs Everton"/>
        <s v="16s vs Everton + Extra"/>
        <s v="18s MD-1 v Red Star Belgrade"/>
        <s v="16s vs Birmingham"/>
        <s v="18s full v red star"/>
        <s v="MF Rehab"/>
        <s v="16s vs Reading"/>
        <s v="HD Training"/>
        <s v="LC  AVG"/>
        <s v="DC Rehab"/>
        <s v="EE Rehab"/>
        <s v="IM Rehab"/>
        <s v="BD Session"/>
        <s v="PW Session"/>
        <s v="15s vs Rochdale"/>
        <s v="1500m Time Trial"/>
        <s v="U17S VS HERTHA FULL SESSION"/>
        <s v="U17s vs Union Berlin Whole game"/>
        <s v="PW Con"/>
        <s v="JL Rehab"/>
        <s v="PW 14s Session"/>
        <s v="16s vs Derby"/>
        <s v="Top Ups"/>
        <s v="JQ Con"/>
        <s v="JM Match"/>
        <s v="JM On"/>
        <s v="Extras"/>
        <s v="Match + Extras"/>
        <s v="OC Top Ups"/>
        <s v="PW 14s Game"/>
        <s v="16s +Extras"/>
        <s v="JL LJ Rehab"/>
        <s v="MF Con AVG"/>
        <s v="MF Con"/>
        <s v="16s Match"/>
        <s v="JQ Session"/>
        <s v="14s Session"/>
        <s v="EE Session"/>
        <s v="JL Con"/>
        <s v="MF Session"/>
        <s v="15s Training"/>
        <s v="16s vs Southampton"/>
        <s v="GK Training"/>
        <s v="MF Conditioning"/>
        <s v="HB Rehab"/>
        <s v="LW Rehab"/>
        <s v="TH Rehab"/>
        <s v="PW Conditioning"/>
        <s v="BD Conditioning"/>
        <s v="16s Trainng"/>
        <s v="HB Conditioning"/>
        <s v="GK  Training"/>
        <s v="LW Conditioning"/>
        <s v="16s Trainng Modified"/>
        <s v="TH Conditioning"/>
        <s v="TH HB Rehab"/>
        <s v="16S TRAINIng Modified"/>
        <s v="England Camp"/>
        <s v="16s Indoor Session"/>
        <s v="Xmas Runs Easy"/>
        <s v="Xmas Runs Hard"/>
        <s v="Xmas Run Easy"/>
        <s v="Xmas Run HSD"/>
        <s v="16s Session Avg"/>
        <s v="Germany Tournament Day 1"/>
        <s v="Germany Tournament Day 2"/>
        <s v="UB CV"/>
        <s v="Bike Rehab"/>
        <s v="ML 6x2 mins"/>
        <s v="14.01.19 Avg"/>
        <s v="ML 4x4 mins"/>
        <s v="18s full session"/>
        <s v="18s full v coaching connections"/>
        <s v="ML Con"/>
        <s v="LW Session"/>
        <s v="ML Session"/>
        <s v="ML Rehab"/>
        <s v="15s vs Everton"/>
        <s v="Everton Avg"/>
        <s v="DL Session"/>
        <s v="Individual"/>
        <s v="DC Conditioning"/>
        <s v="ML Conditioning"/>
        <s v="16s vs Arsenal"/>
        <s v="6x2mins"/>
        <s v="Session Early Finish"/>
        <s v="MW Session"/>
        <s v="4x3mins"/>
        <s v="4x4mins"/>
        <s v="15s Extras"/>
        <s v="16s vs Utd"/>
        <s v="SW Conditioning"/>
        <s v="16s vs Fulham"/>
        <s v="Condiotioning"/>
        <s v="16s vs Newcastle"/>
        <s v="16s vs Blackburn"/>
        <s v="EE Conditioning"/>
        <s v="16s vs Sheff Wed"/>
        <s v="14s Match AVG"/>
        <s v="15s vs Sunderland"/>
        <s v="HD Session"/>
        <s v="16s vs City"/>
        <s v="Sw &amp; ar session"/>
        <s v="LS Session"/>
        <s v="Jd full session"/>
        <s v="Pw full session"/>
        <s v="TM Conditioning"/>
        <s v="Injured "/>
        <s v="Training Group"/>
        <s v="16s  vs Wolves"/>
        <s v="GK Session PM"/>
        <s v="Training 1 "/>
        <s v="England MD -4"/>
        <s v="JD Conditioning"/>
        <s v="England MD -3"/>
        <s v="Match v Bulgaria "/>
        <s v="1st Day Dallas"/>
        <s v="Training 2 "/>
        <s v="18s Dallas Game 1"/>
        <s v="Match v N.Ireland "/>
        <s v="Game 2 Dallas"/>
        <s v="Holiday Runs"/>
        <s v="Training 3"/>
        <s v="Match v Luxembourg"/>
        <s v="Game 3 Dallas"/>
        <s v="MIC Cup Estimated"/>
        <s v="U18s Full Session 20.04.19"/>
        <s v="U18S FULL SESSION 21.04.19"/>
        <s v="Sesion + Extras"/>
        <s v="Early Finish"/>
        <s v="16s vs Huddersfield"/>
        <s v="3x3mins"/>
        <s v="Prozone"/>
        <s v="Estimatd Rehab"/>
        <s v="16s vs Fleetwood"/>
        <s v="16s vs Dundee"/>
        <s v="15 16s Testing"/>
        <s v="U16s Session"/>
        <s v="Training Session"/>
        <s v="Modified Training Session"/>
        <s v="GKTraining Session"/>
        <s v="Estimated Training Session"/>
        <s v="16s session 9.7.19"/>
        <s v="18s v burton"/>
        <s v="18s Match Avg"/>
      </sharedItems>
    </cacheField>
    <cacheField name="Time" numFmtId="0">
      <sharedItems containsString="0" containsBlank="1" containsNumber="1" minValue="7.29" maxValue="189.22"/>
    </cacheField>
    <cacheField name="TD" numFmtId="0">
      <sharedItems containsString="0" containsBlank="1" containsNumber="1" minValue="0" maxValue="16360.57"/>
    </cacheField>
    <cacheField name="MPM" numFmtId="0">
      <sharedItems containsString="0" containsBlank="1" containsNumber="1" minValue="0" maxValue="339.44"/>
    </cacheField>
    <cacheField name="Max Speed" numFmtId="0">
      <sharedItems containsString="0" containsBlank="1" containsNumber="1" minValue="0" maxValue="12"/>
    </cacheField>
    <cacheField name="Distance Zone 5 (Absolute)" numFmtId="0">
      <sharedItems containsString="0" containsBlank="1" containsNumber="1" minValue="0" maxValue="1785.62"/>
    </cacheField>
    <cacheField name="Distance Zone 6 (Absolute)" numFmtId="0">
      <sharedItems containsString="0" containsBlank="1" containsNumber="1" minValue="0" maxValue="472.6"/>
    </cacheField>
    <cacheField name="HSD" numFmtId="0">
      <sharedItems containsString="0" containsBlank="1" containsNumber="1" minValue="0" maxValue="1785.62"/>
    </cacheField>
    <cacheField name="HIE" numFmtId="0">
      <sharedItems containsString="0" containsBlank="1" containsNumber="1" minValue="0" maxValue="73"/>
    </cacheField>
    <cacheField name="Sprints" numFmtId="0">
      <sharedItems containsString="0" containsBlank="1" containsNumber="1" minValue="0" maxValue="86"/>
    </cacheField>
    <cacheField name="Accels" numFmtId="0">
      <sharedItems containsString="0" containsBlank="1" containsNumber="1" minValue="0" maxValue="2035"/>
    </cacheField>
    <cacheField name="Decels" numFmtId="0">
      <sharedItems containsString="0" containsBlank="1" containsNumber="1" minValue="0" maxValue="1922"/>
    </cacheField>
    <cacheField name="Accels Z4 to Z6" numFmtId="0">
      <sharedItems containsString="0" containsBlank="1" containsNumber="1" minValue="0" maxValue="173"/>
    </cacheField>
    <cacheField name="Decels Z4 to Z6" numFmtId="0">
      <sharedItems containsString="0" containsBlank="1" containsNumber="1" minValue="0" maxValue="152"/>
    </cacheField>
    <cacheField name="Max Heart Rate" numFmtId="0">
      <sharedItems containsString="0" containsBlank="1" containsNumber="1" containsInteger="1" minValue="175" maxValue="586"/>
    </cacheField>
    <cacheField name="Average Heart Rate" numFmtId="0">
      <sharedItems containsString="0" containsBlank="1" containsNumber="1" minValue="0" maxValue="519.29538461538459"/>
    </cacheField>
    <cacheField name="Time In Heart Rate Zone5" numFmtId="0">
      <sharedItems containsString="0" containsBlank="1" containsNumber="1" minValue="0" maxValue="437"/>
    </cacheField>
    <cacheField name="Time In Heart Rate Zone6" numFmtId="0">
      <sharedItems containsString="0" containsBlank="1" containsNumber="1" minValue="0" maxValue="460"/>
    </cacheField>
    <cacheField name="Time In Red Zone" numFmtId="0">
      <sharedItems containsBlank="1" containsMixedTypes="1" containsNumber="1" minValue="0" maxValue="83.4"/>
    </cacheField>
    <cacheField name="Heart Rate Exertion" numFmtId="0">
      <sharedItems containsString="0" containsBlank="1" containsNumber="1" minValue="0" maxValue="739.79"/>
    </cacheField>
    <cacheField name="HMLD" numFmtId="0">
      <sharedItems containsString="0" containsBlank="1" containsNumber="1" minValue="0" maxValue="3284.42"/>
    </cacheField>
    <cacheField name="Total Loading" numFmtId="0">
      <sharedItems containsString="0" containsBlank="1" containsNumber="1" minValue="0" maxValue="277.32"/>
    </cacheField>
    <cacheField name="TEAM" numFmtId="0">
      <sharedItems containsBlank="1" containsMixedTypes="1" containsNumber="1" containsInteger="1" minValue="0" maxValue="0" count="17">
        <s v="16s"/>
        <s v="GK"/>
        <m/>
        <s v="CON"/>
        <s v="ENG"/>
        <s v="Individual"/>
        <s v="15s"/>
        <s v="REHAB"/>
        <s v="AVG"/>
        <s v="18s"/>
        <s v="Match"/>
        <s v="14s"/>
        <s v="International"/>
        <n v="0"/>
        <s v="23s"/>
        <s v="Conditioning"/>
        <s v="England"/>
      </sharedItems>
    </cacheField>
    <cacheField name="DAYS TO GAME" numFmtId="0">
      <sharedItems containsBlank="1" containsMixedTypes="1" containsNumber="1" containsInteger="1" minValue="-5" maxValue="0" count="9">
        <m/>
        <n v="-5"/>
        <n v="-4"/>
        <n v="-3"/>
        <s v="preseason"/>
        <n v="-1"/>
        <s v="MD"/>
        <n v="-2"/>
        <n v="0"/>
      </sharedItems>
    </cacheField>
    <cacheField name="THEME" numFmtId="0">
      <sharedItems containsBlank="1" containsMixedTypes="1" containsNumber="1" containsInteger="1" minValue="0" maxValue="0" count="12">
        <s v="Preseason"/>
        <m/>
        <s v="CONDITIONING"/>
        <s v="ENGLAND"/>
        <s v="MATCH"/>
        <s v="Individual"/>
        <s v="MD-1"/>
        <s v="TRAINING"/>
        <s v="REHAB"/>
        <s v="Tournament"/>
        <n v="0"/>
        <s v="Testing"/>
      </sharedItems>
    </cacheField>
    <cacheField name="TOTAL A/Ds" numFmtId="1">
      <sharedItems containsSemiMixedTypes="0" containsString="0" containsNumber="1" minValue="0" maxValue="3949"/>
    </cacheField>
    <cacheField name="HI A/Ds" numFmtId="1">
      <sharedItems containsSemiMixedTypes="0" containsString="0" containsNumber="1" minValue="0" maxValue="304"/>
    </cacheField>
    <cacheField name="Position" numFmtId="1">
      <sharedItems containsMixedTypes="1" containsNumber="1" minValue="40.36" maxValue="53.41" count="7">
        <e v="#N/A"/>
        <s v="FWD"/>
        <s v="GK"/>
        <s v="MID"/>
        <s v="DEF"/>
        <n v="40.36"/>
        <n v="53.41"/>
      </sharedItems>
    </cacheField>
    <cacheField name="Week" numFmtId="0">
      <sharedItems count="3">
        <s v="Week 01"/>
        <s v=""/>
        <s v="Week 02"/>
      </sharedItems>
    </cacheField>
  </cacheFields>
  <extLst>
    <ext xmlns:x14="http://schemas.microsoft.com/office/spreadsheetml/2009/9/main" uri="{725AE2AE-9491-48be-B2B4-4EB974FC3084}">
      <x14:pivotCacheDefinition pivotCacheId="2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74">
  <r>
    <d v="2018-07-02T00:00:00"/>
    <x v="0"/>
    <s v="18s full session"/>
    <n v="78.98"/>
    <n v="6455.43"/>
    <n v="81.739999999999995"/>
    <n v="6.39"/>
    <n v="58.77"/>
    <n v="0"/>
    <n v="58.77"/>
    <n v="0"/>
    <n v="2"/>
    <n v="0"/>
    <n v="0"/>
    <n v="12"/>
    <n v="19"/>
    <n v="211"/>
    <n v="169.94"/>
    <n v="17.32"/>
    <n v="0"/>
    <n v="22.14"/>
    <n v="301.13"/>
    <n v="489.91"/>
    <n v="97.31"/>
    <x v="0"/>
    <m/>
    <s v="Match"/>
    <n v="0"/>
    <n v="31"/>
    <s v="MID"/>
    <x v="0"/>
  </r>
  <r>
    <d v="2018-07-02T00:00:00"/>
    <x v="1"/>
    <s v="15 16s session"/>
    <n v="75.459999999999994"/>
    <n v="5695.04"/>
    <n v="76.61"/>
    <n v="6.69"/>
    <n v="117.04"/>
    <n v="0"/>
    <n v="117.04"/>
    <n v="1"/>
    <n v="5"/>
    <n v="2"/>
    <n v="0"/>
    <n v="7"/>
    <n v="1"/>
    <n v="194"/>
    <n v="149.79"/>
    <n v="11.63"/>
    <n v="0"/>
    <n v="11.63"/>
    <n v="176.87"/>
    <n v="397.21"/>
    <n v="77.040000000000006"/>
    <x v="1"/>
    <m/>
    <s v="Preseason"/>
    <n v="2"/>
    <n v="8"/>
    <s v="CB"/>
    <x v="0"/>
  </r>
  <r>
    <d v="2018-07-02T00:00:00"/>
    <x v="2"/>
    <s v="15 16s session"/>
    <n v="75.459999999999994"/>
    <n v="5417.84"/>
    <n v="75.05"/>
    <n v="6.97"/>
    <n v="311.24"/>
    <n v="0"/>
    <n v="311.24"/>
    <n v="0"/>
    <n v="6"/>
    <n v="0"/>
    <n v="0"/>
    <n v="17"/>
    <n v="1"/>
    <n v="212"/>
    <n v="154.31"/>
    <n v="6.78"/>
    <n v="0"/>
    <n v="11.68"/>
    <n v="199.71"/>
    <n v="578.61"/>
    <n v="71.900000000000006"/>
    <x v="1"/>
    <m/>
    <s v="Preseason"/>
    <n v="0"/>
    <n v="18"/>
    <s v="MID"/>
    <x v="0"/>
  </r>
  <r>
    <d v="2018-07-02T00:00:00"/>
    <x v="3"/>
    <s v="15 16s session"/>
    <n v="75.459999999999994"/>
    <n v="4471.8599999999997"/>
    <n v="80.069999999999993"/>
    <n v="7.08"/>
    <n v="356"/>
    <n v="0.71"/>
    <n v="356.71"/>
    <n v="1"/>
    <n v="5"/>
    <n v="3"/>
    <n v="1"/>
    <n v="8"/>
    <n v="1"/>
    <n v="202"/>
    <n v="163.22999999999999"/>
    <n v="12.27"/>
    <n v="0"/>
    <n v="13.44"/>
    <n v="193.33"/>
    <n v="507.83"/>
    <n v="64.84"/>
    <x v="1"/>
    <m/>
    <s v="Preseason"/>
    <n v="4"/>
    <n v="9"/>
    <s v="FOR"/>
    <x v="0"/>
  </r>
  <r>
    <d v="2018-07-02T00:00:00"/>
    <x v="4"/>
    <s v="15 16s session"/>
    <n v="75.459999999999994"/>
    <n v="4592.43"/>
    <n v="65.209999999999994"/>
    <n v="6.41"/>
    <n v="260.35000000000002"/>
    <n v="0"/>
    <n v="260.35000000000002"/>
    <n v="0"/>
    <n v="6"/>
    <n v="1"/>
    <n v="1"/>
    <n v="11"/>
    <n v="6"/>
    <n v="195"/>
    <n v="152.4"/>
    <n v="9.58"/>
    <n v="0"/>
    <n v="9.58"/>
    <n v="146.21"/>
    <n v="438.84"/>
    <n v="54.53"/>
    <x v="1"/>
    <m/>
    <s v="Preseason"/>
    <n v="2"/>
    <n v="17"/>
    <s v="GK"/>
    <x v="0"/>
  </r>
  <r>
    <d v="2018-07-02T00:00:00"/>
    <x v="5"/>
    <s v="15 16s session"/>
    <n v="75.459999999999994"/>
    <n v="5649.04"/>
    <n v="76.349999999999994"/>
    <n v="6.87"/>
    <n v="367.46"/>
    <n v="0"/>
    <n v="367.46"/>
    <n v="2"/>
    <n v="5"/>
    <n v="1"/>
    <n v="0"/>
    <n v="8"/>
    <n v="1"/>
    <n v="208"/>
    <n v="153.43"/>
    <n v="6.21"/>
    <n v="0"/>
    <n v="12.95"/>
    <n v="212.78"/>
    <n v="766.39"/>
    <n v="86.2"/>
    <x v="1"/>
    <m/>
    <s v="Preseason"/>
    <n v="1"/>
    <n v="9"/>
    <s v="MID"/>
    <x v="0"/>
  </r>
  <r>
    <d v="2018-07-02T00:00:00"/>
    <x v="6"/>
    <s v="15 16s session"/>
    <n v="75.459999999999994"/>
    <n v="5590.26"/>
    <n v="76.37"/>
    <n v="7.79"/>
    <n v="357.11"/>
    <n v="71.94"/>
    <n v="429.05"/>
    <n v="1"/>
    <n v="2"/>
    <n v="0"/>
    <n v="0"/>
    <n v="10"/>
    <n v="5"/>
    <n v="211"/>
    <n v="155.15"/>
    <n v="4.75"/>
    <n v="0.17"/>
    <n v="12.7"/>
    <n v="219.91"/>
    <n v="656.7"/>
    <n v="71.760000000000005"/>
    <x v="1"/>
    <m/>
    <s v="Preseason"/>
    <n v="0"/>
    <n v="15"/>
    <s v="FB"/>
    <x v="0"/>
  </r>
  <r>
    <d v="2018-07-02T00:00:00"/>
    <x v="7"/>
    <s v="15 16s session"/>
    <n v="75.459999999999994"/>
    <n v="5132.67"/>
    <n v="68.91"/>
    <n v="6.93"/>
    <n v="263.20999999999998"/>
    <n v="0"/>
    <n v="263.20999999999998"/>
    <n v="2"/>
    <n v="4"/>
    <n v="1"/>
    <n v="1"/>
    <n v="6"/>
    <n v="3"/>
    <n v="208"/>
    <n v="161.27000000000001"/>
    <n v="12.21"/>
    <n v="0"/>
    <n v="18.920000000000002"/>
    <n v="251.37"/>
    <n v="474.8"/>
    <n v="76.34"/>
    <x v="1"/>
    <m/>
    <s v="Preseason"/>
    <n v="2"/>
    <n v="9"/>
    <s v="CB"/>
    <x v="0"/>
  </r>
  <r>
    <d v="2018-07-02T00:00:00"/>
    <x v="8"/>
    <s v="15 16s session"/>
    <n v="75.459999999999994"/>
    <n v="6132.75"/>
    <n v="83.46"/>
    <n v="7.8"/>
    <n v="494.64"/>
    <n v="64.19"/>
    <n v="558.83000000000004"/>
    <n v="1"/>
    <n v="4"/>
    <n v="1"/>
    <n v="1"/>
    <n v="20"/>
    <n v="8"/>
    <n v="191"/>
    <n v="139.03"/>
    <n v="2.59"/>
    <n v="0.15"/>
    <n v="2.59"/>
    <n v="119.69"/>
    <n v="868.15"/>
    <n v="76.98"/>
    <x v="1"/>
    <m/>
    <s v="Preseason"/>
    <n v="2"/>
    <n v="28"/>
    <s v="FB"/>
    <x v="0"/>
  </r>
  <r>
    <d v="2018-07-02T00:00:00"/>
    <x v="9"/>
    <s v="15 16s session"/>
    <n v="75.459999999999994"/>
    <n v="5537.43"/>
    <n v="75.87"/>
    <n v="6.34"/>
    <n v="126.4"/>
    <n v="0"/>
    <n v="126.4"/>
    <n v="1"/>
    <n v="6"/>
    <n v="3"/>
    <n v="1"/>
    <n v="11"/>
    <n v="7"/>
    <n v="176"/>
    <n v="134.35"/>
    <n v="0"/>
    <n v="0"/>
    <n v="0"/>
    <n v="67.3"/>
    <n v="389.11"/>
    <n v="78.92"/>
    <x v="1"/>
    <m/>
    <s v="Preseason"/>
    <n v="4"/>
    <n v="18"/>
    <s v="MID"/>
    <x v="0"/>
  </r>
  <r>
    <d v="2018-07-02T00:00:00"/>
    <x v="10"/>
    <s v="15 16s session"/>
    <n v="75.459999999999994"/>
    <n v="5657.18"/>
    <n v="78.05"/>
    <n v="6.61"/>
    <n v="219.12"/>
    <n v="0"/>
    <n v="219.12"/>
    <n v="0"/>
    <n v="3"/>
    <n v="0"/>
    <n v="0"/>
    <n v="6"/>
    <n v="2"/>
    <n v="206"/>
    <n v="162.18"/>
    <n v="12.94"/>
    <n v="0"/>
    <n v="20.49"/>
    <n v="256.27"/>
    <n v="366.4"/>
    <n v="74.44"/>
    <x v="1"/>
    <m/>
    <s v="Preseason"/>
    <n v="0"/>
    <n v="8"/>
    <s v="FB"/>
    <x v="0"/>
  </r>
  <r>
    <d v="2018-07-02T00:00:00"/>
    <x v="11"/>
    <s v="15 16s session"/>
    <n v="75.459999999999994"/>
    <n v="5263.79"/>
    <n v="72.209999999999994"/>
    <n v="7"/>
    <n v="231.04"/>
    <n v="0.7"/>
    <n v="231.74"/>
    <n v="1"/>
    <n v="2"/>
    <n v="2"/>
    <n v="1"/>
    <n v="7"/>
    <n v="6"/>
    <n v="219"/>
    <n v="149.76"/>
    <n v="2.98"/>
    <n v="0"/>
    <n v="7.15"/>
    <n v="114.37"/>
    <n v="369.76"/>
    <n v="80.3"/>
    <x v="1"/>
    <m/>
    <s v="Preseason"/>
    <n v="3"/>
    <n v="13"/>
    <s v="FOR"/>
    <x v="0"/>
  </r>
  <r>
    <d v="2018-07-02T00:00:00"/>
    <x v="12"/>
    <s v="15 16s session"/>
    <n v="75.459999999999994"/>
    <n v="5264.93"/>
    <n v="73.8"/>
    <n v="6.58"/>
    <n v="171.86"/>
    <n v="0"/>
    <n v="171.86"/>
    <n v="12"/>
    <n v="2"/>
    <n v="0"/>
    <n v="0"/>
    <n v="7"/>
    <n v="1"/>
    <n v="196"/>
    <n v="140.79"/>
    <n v="6.69"/>
    <n v="0"/>
    <n v="6.69"/>
    <n v="121.49"/>
    <n v="586.75"/>
    <n v="83.93"/>
    <x v="1"/>
    <m/>
    <s v="Preseason"/>
    <n v="0"/>
    <n v="8"/>
    <s v="MID"/>
    <x v="0"/>
  </r>
  <r>
    <d v="2018-07-02T00:00:00"/>
    <x v="13"/>
    <s v="15 16s session"/>
    <n v="75.459999999999994"/>
    <n v="5825.98"/>
    <n v="80.150000000000006"/>
    <n v="7"/>
    <n v="130.51"/>
    <n v="0.7"/>
    <n v="131.21"/>
    <n v="0"/>
    <n v="4"/>
    <n v="2"/>
    <n v="1"/>
    <n v="8"/>
    <n v="8"/>
    <n v="198"/>
    <n v="154.41999999999999"/>
    <n v="9.91"/>
    <n v="0"/>
    <n v="19.149999999999999"/>
    <n v="267.74"/>
    <n v="378.91"/>
    <n v="91.51"/>
    <x v="1"/>
    <m/>
    <s v="Preseason"/>
    <n v="3"/>
    <n v="16"/>
    <s v="CB"/>
    <x v="0"/>
  </r>
  <r>
    <d v="2018-07-02T00:00:00"/>
    <x v="14"/>
    <s v="15 16s session"/>
    <n v="75.459999999999994"/>
    <n v="5691.2"/>
    <n v="77.34"/>
    <n v="7.16"/>
    <n v="378.24"/>
    <n v="2.83"/>
    <n v="381.07"/>
    <n v="2"/>
    <n v="7"/>
    <n v="4"/>
    <n v="0"/>
    <n v="14"/>
    <n v="1"/>
    <n v="205"/>
    <n v="147.66"/>
    <n v="13.59"/>
    <n v="0.01"/>
    <n v="14.5"/>
    <n v="175.31"/>
    <n v="707.54"/>
    <n v="76.28"/>
    <x v="1"/>
    <m/>
    <s v="Preseason"/>
    <n v="4"/>
    <n v="15"/>
    <s v="FB"/>
    <x v="0"/>
  </r>
  <r>
    <d v="2018-07-02T00:00:00"/>
    <x v="15"/>
    <s v="15 16s session"/>
    <n v="75.459999999999994"/>
    <n v="5530.65"/>
    <n v="75.78"/>
    <n v="6.63"/>
    <n v="112.88"/>
    <n v="0"/>
    <n v="112.88"/>
    <n v="9"/>
    <n v="4"/>
    <n v="1"/>
    <n v="1"/>
    <n v="4"/>
    <n v="3"/>
    <n v="201"/>
    <n v="150.35"/>
    <n v="8.15"/>
    <n v="0"/>
    <n v="8.2100000000000009"/>
    <n v="163.52000000000001"/>
    <n v="414.84"/>
    <n v="92.9"/>
    <x v="1"/>
    <m/>
    <s v="Preseason"/>
    <n v="2"/>
    <n v="7"/>
    <s v="MID"/>
    <x v="0"/>
  </r>
  <r>
    <d v="2018-07-02T00:00:00"/>
    <x v="16"/>
    <s v="15 16s session"/>
    <n v="75.459999999999994"/>
    <n v="5458.5"/>
    <n v="72.37"/>
    <n v="7.98"/>
    <n v="193.82"/>
    <n v="56.97"/>
    <n v="250.79"/>
    <n v="0"/>
    <n v="4"/>
    <n v="0"/>
    <n v="1"/>
    <n v="10"/>
    <n v="3"/>
    <n v="208"/>
    <n v="165.72"/>
    <n v="9.44"/>
    <n v="0.13"/>
    <n v="14.86"/>
    <n v="268.52999999999997"/>
    <n v="422.97"/>
    <n v="70.55"/>
    <x v="1"/>
    <m/>
    <s v="Preseason"/>
    <n v="1"/>
    <n v="13"/>
    <s v="MID"/>
    <x v="0"/>
  </r>
  <r>
    <d v="2018-07-02T00:00:00"/>
    <x v="17"/>
    <s v="15 16s session"/>
    <n v="75.459999999999994"/>
    <n v="5484.53"/>
    <n v="76.84"/>
    <n v="7.27"/>
    <n v="222.07"/>
    <n v="4.2699999999999996"/>
    <n v="226.34"/>
    <n v="2"/>
    <n v="3"/>
    <n v="1"/>
    <n v="2"/>
    <n v="12"/>
    <n v="10"/>
    <n v="210"/>
    <n v="163.31"/>
    <n v="7.74"/>
    <n v="0.01"/>
    <n v="16.7"/>
    <n v="252.49"/>
    <n v="350.44"/>
    <n v="80.34"/>
    <x v="2"/>
    <m/>
    <s v="Preseason"/>
    <n v="3"/>
    <n v="22"/>
    <s v="GK"/>
    <x v="0"/>
  </r>
  <r>
    <d v="2018-07-02T00:00:00"/>
    <x v="18"/>
    <s v="18s full session"/>
    <n v="78.98"/>
    <n v="6428.97"/>
    <n v="81.72"/>
    <n v="5.91"/>
    <n v="11.38"/>
    <n v="0"/>
    <n v="11.38"/>
    <n v="0"/>
    <n v="0"/>
    <n v="5"/>
    <n v="0"/>
    <n v="29"/>
    <n v="4"/>
    <n v="214"/>
    <n v="167.73"/>
    <n v="9.42"/>
    <n v="0"/>
    <n v="18.66"/>
    <n v="267.89999999999998"/>
    <n v="248.07"/>
    <n v="87.34"/>
    <x v="3"/>
    <m/>
    <m/>
    <n v="5"/>
    <n v="33"/>
    <s v="FB"/>
    <x v="0"/>
  </r>
  <r>
    <d v="2018-07-02T00:00:00"/>
    <x v="19"/>
    <s v="15 16s session"/>
    <n v="75.459999999999994"/>
    <n v="5425.94"/>
    <n v="72.849999999999994"/>
    <n v="6.88"/>
    <n v="628.73"/>
    <n v="0"/>
    <n v="628.73"/>
    <n v="0"/>
    <n v="5"/>
    <n v="4"/>
    <n v="0"/>
    <n v="14"/>
    <n v="3"/>
    <n v="208"/>
    <n v="145.56"/>
    <n v="4.16"/>
    <n v="0"/>
    <n v="9.34"/>
    <n v="160.36000000000001"/>
    <n v="872.9"/>
    <n v="67.319999999999993"/>
    <x v="1"/>
    <m/>
    <s v="Preseason"/>
    <n v="4"/>
    <n v="17"/>
    <s v="FB"/>
    <x v="0"/>
  </r>
  <r>
    <d v="2018-07-02T00:00:00"/>
    <x v="20"/>
    <s v="15 16s session"/>
    <n v="75.459999999999994"/>
    <n v="5046.3900000000003"/>
    <n v="70.02"/>
    <n v="6.27"/>
    <n v="98.42"/>
    <n v="0"/>
    <n v="98.42"/>
    <n v="1"/>
    <n v="5"/>
    <n v="2"/>
    <n v="0"/>
    <n v="3"/>
    <n v="1"/>
    <n v="192"/>
    <n v="113.86"/>
    <n v="7.0000000000000007E-2"/>
    <n v="0"/>
    <n v="7.0000000000000007E-2"/>
    <n v="45.56"/>
    <n v="372.93"/>
    <n v="76.790000000000006"/>
    <x v="1"/>
    <m/>
    <s v="Preseason"/>
    <n v="2"/>
    <n v="4"/>
    <e v="#N/A"/>
    <x v="0"/>
  </r>
  <r>
    <d v="2018-07-02T00:00:00"/>
    <x v="21"/>
    <s v="15 16s session"/>
    <n v="75.459999999999994"/>
    <n v="5743.36"/>
    <n v="76.11"/>
    <n v="6.88"/>
    <n v="322.56"/>
    <n v="0"/>
    <n v="322.56"/>
    <n v="1"/>
    <n v="7"/>
    <n v="4"/>
    <n v="0"/>
    <n v="12"/>
    <n v="4"/>
    <n v="150"/>
    <n v="126.47"/>
    <n v="0"/>
    <n v="0"/>
    <n v="0"/>
    <n v="6.93"/>
    <n v="639.44000000000005"/>
    <n v="78.33"/>
    <x v="1"/>
    <m/>
    <s v="Preseason"/>
    <n v="4"/>
    <n v="16"/>
    <s v="MID"/>
    <x v="0"/>
  </r>
  <r>
    <d v="2018-07-02T00:00:00"/>
    <x v="22"/>
    <s v="15 16s session"/>
    <n v="75.459999999999994"/>
    <n v="5602.28"/>
    <n v="75.22"/>
    <n v="7.34"/>
    <n v="496.01"/>
    <n v="12.84"/>
    <n v="508.85"/>
    <n v="1"/>
    <n v="6"/>
    <n v="3"/>
    <n v="2"/>
    <n v="9"/>
    <n v="6"/>
    <n v="199"/>
    <n v="142.41"/>
    <n v="10.61"/>
    <n v="0.03"/>
    <n v="10.61"/>
    <n v="158.47999999999999"/>
    <n v="819.91"/>
    <n v="67.61"/>
    <x v="1"/>
    <m/>
    <s v="Preseason"/>
    <n v="5"/>
    <n v="15"/>
    <s v="MID"/>
    <x v="0"/>
  </r>
  <r>
    <d v="2018-07-04T00:00:00"/>
    <x v="0"/>
    <s v="18s Entire session"/>
    <n v="82.771249999999995"/>
    <n v="6729.4043750000001"/>
    <n v="84.010625000000005"/>
    <n v="7.661875000000002"/>
    <n v="102.0825"/>
    <n v="17.368124999999999"/>
    <n v="119.450625"/>
    <n v="5.375"/>
    <n v="10.3125"/>
    <n v="9.6875"/>
    <n v="11.625"/>
    <n v="35.0625"/>
    <n v="34.1875"/>
    <n v="191.125"/>
    <n v="146.51000000000002"/>
    <n v="17.606875000000002"/>
    <n v="3.8750000000000007E-2"/>
    <n v="23.897142857142857"/>
    <n v="218.39374999999998"/>
    <n v="634.67937500000005"/>
    <n v="94.715000000000003"/>
    <x v="0"/>
    <m/>
    <s v="Training"/>
    <n v="21.3125"/>
    <n v="69.25"/>
    <s v="MID"/>
    <x v="0"/>
  </r>
  <r>
    <d v="2018-07-04T00:00:00"/>
    <x v="1"/>
    <s v="16s 15s session"/>
    <n v="64.510000000000005"/>
    <n v="5262.1"/>
    <n v="81.569999999999993"/>
    <n v="6.18"/>
    <n v="72.44"/>
    <n v="0"/>
    <n v="72.44"/>
    <n v="2"/>
    <n v="3"/>
    <n v="14"/>
    <n v="0"/>
    <n v="14"/>
    <n v="0"/>
    <n v="192"/>
    <n v="143.65"/>
    <n v="12"/>
    <n v="0"/>
    <n v="12"/>
    <n v="145.62"/>
    <n v="402.54"/>
    <n v="77.349999999999994"/>
    <x v="1"/>
    <m/>
    <s v="Preseason"/>
    <n v="14"/>
    <n v="14"/>
    <s v="CB"/>
    <x v="0"/>
  </r>
  <r>
    <d v="2018-07-04T00:00:00"/>
    <x v="2"/>
    <s v="16s 15s session"/>
    <n v="64.510000000000005"/>
    <n v="5165.58"/>
    <n v="80.069999999999993"/>
    <n v="7.37"/>
    <n v="135"/>
    <n v="13.6"/>
    <n v="148.6"/>
    <n v="0"/>
    <n v="3"/>
    <n v="10"/>
    <n v="2"/>
    <n v="10"/>
    <n v="2"/>
    <n v="216"/>
    <n v="149.31"/>
    <n v="4.66"/>
    <n v="5.79"/>
    <s v="Poor Trace"/>
    <n v="164.43"/>
    <n v="362.02"/>
    <n v="68.23"/>
    <x v="1"/>
    <m/>
    <s v="Preseason"/>
    <n v="12"/>
    <n v="12"/>
    <s v="MID"/>
    <x v="0"/>
  </r>
  <r>
    <d v="2018-07-04T00:00:00"/>
    <x v="3"/>
    <s v="16s 15s session"/>
    <n v="64.510000000000005"/>
    <n v="5077.01"/>
    <n v="78.7"/>
    <n v="7.15"/>
    <n v="348.06"/>
    <n v="6.37"/>
    <n v="354.43"/>
    <n v="0"/>
    <n v="4"/>
    <n v="8"/>
    <n v="0"/>
    <n v="8"/>
    <n v="0"/>
    <n v="197"/>
    <n v="138.26"/>
    <n v="4.3499999999999996"/>
    <n v="0"/>
    <s v="Poor Trace"/>
    <n v="78.91"/>
    <n v="525.16999999999996"/>
    <n v="61.31"/>
    <x v="1"/>
    <m/>
    <s v="Preseason"/>
    <n v="8"/>
    <n v="8"/>
    <s v="FOR"/>
    <x v="0"/>
  </r>
  <r>
    <d v="2018-07-04T00:00:00"/>
    <x v="4"/>
    <s v="16s 15s session"/>
    <n v="64.510000000000005"/>
    <n v="4345.9799999999996"/>
    <n v="67.37"/>
    <n v="6.69"/>
    <n v="102.24"/>
    <n v="0"/>
    <n v="102.24"/>
    <n v="2"/>
    <n v="2"/>
    <n v="20"/>
    <n v="30"/>
    <n v="20"/>
    <n v="30"/>
    <n v="192"/>
    <n v="151.46"/>
    <n v="10.1"/>
    <n v="0"/>
    <n v="10.1"/>
    <n v="158.46"/>
    <n v="270.57"/>
    <n v="60.14"/>
    <x v="1"/>
    <m/>
    <s v="Preseason"/>
    <n v="50"/>
    <n v="50"/>
    <s v="GK"/>
    <x v="0"/>
  </r>
  <r>
    <d v="2018-07-04T00:00:00"/>
    <x v="6"/>
    <s v="16s 15s session"/>
    <n v="64.510000000000005"/>
    <n v="5192.99"/>
    <n v="80.5"/>
    <n v="7.41"/>
    <n v="301.70999999999998"/>
    <n v="11.5"/>
    <n v="313.20999999999998"/>
    <n v="0"/>
    <n v="6"/>
    <n v="14"/>
    <n v="2"/>
    <n v="14"/>
    <n v="2"/>
    <n v="208"/>
    <n v="153.57"/>
    <n v="8.19"/>
    <n v="6.34"/>
    <n v="14.53"/>
    <n v="196.68"/>
    <n v="714"/>
    <n v="61.66"/>
    <x v="1"/>
    <m/>
    <s v="Preseason"/>
    <n v="16"/>
    <n v="16"/>
    <s v="FB"/>
    <x v="0"/>
  </r>
  <r>
    <d v="2018-07-04T00:00:00"/>
    <x v="7"/>
    <s v="16s 15s session"/>
    <n v="64.510000000000005"/>
    <n v="5092.66"/>
    <n v="78.94"/>
    <n v="6.74"/>
    <n v="152.27000000000001"/>
    <n v="0"/>
    <n v="152.27000000000001"/>
    <n v="0"/>
    <n v="5"/>
    <n v="14"/>
    <n v="0"/>
    <n v="14"/>
    <n v="0"/>
    <n v="206"/>
    <n v="158.79"/>
    <n v="9.9499999999999993"/>
    <n v="4.07"/>
    <s v="Poor Trace"/>
    <n v="185.69"/>
    <n v="403.37"/>
    <n v="56.17"/>
    <x v="1"/>
    <m/>
    <s v="Preseason"/>
    <n v="14"/>
    <n v="14"/>
    <s v="CB"/>
    <x v="0"/>
  </r>
  <r>
    <d v="2018-07-04T00:00:00"/>
    <x v="8"/>
    <s v="16s 15s session"/>
    <n v="64.510000000000005"/>
    <n v="5437.23"/>
    <n v="84.29"/>
    <n v="6.41"/>
    <n v="168.86"/>
    <n v="0"/>
    <n v="168.86"/>
    <n v="0"/>
    <n v="5"/>
    <n v="17"/>
    <n v="3"/>
    <n v="17"/>
    <n v="3"/>
    <n v="200"/>
    <n v="141.30000000000001"/>
    <n v="6.58"/>
    <n v="0.01"/>
    <n v="6.59"/>
    <n v="113.15"/>
    <n v="594.05999999999995"/>
    <n v="65.97"/>
    <x v="1"/>
    <m/>
    <s v="Preseason"/>
    <n v="20"/>
    <n v="20"/>
    <s v="FB"/>
    <x v="0"/>
  </r>
  <r>
    <d v="2018-07-04T00:00:00"/>
    <x v="9"/>
    <s v="16s 15s session"/>
    <n v="64.510000000000005"/>
    <n v="5151.59"/>
    <n v="79.86"/>
    <n v="7.88"/>
    <n v="122.65"/>
    <n v="7.17"/>
    <n v="129.82"/>
    <n v="6"/>
    <n v="4"/>
    <n v="9"/>
    <n v="4"/>
    <n v="9"/>
    <n v="4"/>
    <n v="147"/>
    <n v="112.2"/>
    <n v="0"/>
    <n v="0"/>
    <s v="Poor Trace"/>
    <n v="6.26"/>
    <n v="378.51"/>
    <n v="87.93"/>
    <x v="1"/>
    <m/>
    <s v="Preseason"/>
    <n v="13"/>
    <n v="13"/>
    <s v="MID"/>
    <x v="0"/>
  </r>
  <r>
    <d v="2018-07-04T00:00:00"/>
    <x v="10"/>
    <s v="16s 15s session"/>
    <n v="64.510000000000005"/>
    <n v="3503.97"/>
    <n v="54.32"/>
    <n v="6.16"/>
    <n v="53.35"/>
    <n v="0"/>
    <n v="53.35"/>
    <n v="0"/>
    <n v="1"/>
    <n v="5"/>
    <n v="1"/>
    <n v="5"/>
    <n v="1"/>
    <n v="203"/>
    <n v="150.55000000000001"/>
    <n v="5.47"/>
    <n v="2.63"/>
    <n v="8.1"/>
    <n v="159.54"/>
    <n v="141.97999999999999"/>
    <n v="50.3"/>
    <x v="1"/>
    <m/>
    <s v="Preseason"/>
    <n v="6"/>
    <n v="6"/>
    <s v="FB"/>
    <x v="0"/>
  </r>
  <r>
    <d v="2018-07-04T00:00:00"/>
    <x v="11"/>
    <s v="16s 15s session"/>
    <n v="64.510000000000005"/>
    <n v="5160.3900000000003"/>
    <n v="79.989999999999995"/>
    <n v="6.04"/>
    <n v="52.23"/>
    <n v="0"/>
    <n v="52.23"/>
    <n v="2"/>
    <n v="1"/>
    <n v="10"/>
    <n v="3"/>
    <n v="10"/>
    <n v="3"/>
    <n v="205"/>
    <n v="121.56"/>
    <n v="0.74"/>
    <n v="0.11"/>
    <s v="Poor Trace"/>
    <n v="52.88"/>
    <n v="302.06"/>
    <n v="69.27"/>
    <x v="1"/>
    <m/>
    <s v="Preseason"/>
    <n v="13"/>
    <n v="13"/>
    <s v="FOR"/>
    <x v="0"/>
  </r>
  <r>
    <d v="2018-07-04T00:00:00"/>
    <x v="23"/>
    <s v="16s 15s session"/>
    <n v="64.510000000000005"/>
    <n v="5167.6899999999996"/>
    <n v="80.11"/>
    <n v="6.28"/>
    <n v="136.65"/>
    <n v="0"/>
    <n v="136.65"/>
    <n v="0"/>
    <n v="4"/>
    <n v="11"/>
    <n v="2"/>
    <n v="11"/>
    <n v="2"/>
    <n v="190"/>
    <n v="140.11000000000001"/>
    <n v="11.53"/>
    <n v="0"/>
    <n v="11.53"/>
    <n v="130.72"/>
    <n v="441.91"/>
    <n v="69.569999999999993"/>
    <x v="1"/>
    <m/>
    <s v="Preseason"/>
    <n v="13"/>
    <n v="13"/>
    <s v="CB"/>
    <x v="0"/>
  </r>
  <r>
    <d v="2018-07-04T00:00:00"/>
    <x v="12"/>
    <s v="16s 15s session"/>
    <n v="64.510000000000005"/>
    <n v="4363.33"/>
    <n v="67.64"/>
    <n v="6.81"/>
    <n v="248.69"/>
    <n v="0"/>
    <n v="248.69"/>
    <n v="2"/>
    <n v="5"/>
    <n v="11"/>
    <n v="2"/>
    <n v="11"/>
    <n v="2"/>
    <n v="199"/>
    <n v="139.66999999999999"/>
    <n v="9.98"/>
    <n v="0"/>
    <n v="9.98"/>
    <n v="129.59"/>
    <n v="464"/>
    <n v="60.22"/>
    <x v="1"/>
    <m/>
    <s v="Preseason"/>
    <n v="13"/>
    <n v="13"/>
    <s v="MID"/>
    <x v="0"/>
  </r>
  <r>
    <d v="2018-07-04T00:00:00"/>
    <x v="13"/>
    <s v="16s 15s session"/>
    <n v="64.510000000000005"/>
    <n v="5188.5600000000004"/>
    <n v="80.430000000000007"/>
    <n v="6.03"/>
    <n v="81.599999999999994"/>
    <n v="0"/>
    <n v="81.599999999999994"/>
    <n v="0"/>
    <n v="4"/>
    <n v="8"/>
    <n v="1"/>
    <n v="8"/>
    <n v="1"/>
    <n v="82"/>
    <n v="82"/>
    <n v="0"/>
    <n v="0"/>
    <s v="Poor Trace"/>
    <n v="13.48"/>
    <n v="290.56"/>
    <n v="63.29"/>
    <x v="1"/>
    <m/>
    <s v="Preseason"/>
    <n v="9"/>
    <n v="9"/>
    <s v="CB"/>
    <x v="0"/>
  </r>
  <r>
    <d v="2018-07-04T00:00:00"/>
    <x v="14"/>
    <s v="16s 15s session"/>
    <n v="64.510000000000005"/>
    <n v="5216.25"/>
    <n v="80.86"/>
    <n v="7.86"/>
    <n v="247.55"/>
    <n v="38.450000000000003"/>
    <n v="286"/>
    <n v="0"/>
    <n v="5"/>
    <n v="7"/>
    <n v="2"/>
    <n v="7"/>
    <n v="2"/>
    <n v="204"/>
    <n v="139.63"/>
    <n v="8.67"/>
    <n v="0.56999999999999995"/>
    <n v="9.24"/>
    <n v="134.16"/>
    <n v="579.84"/>
    <n v="73.28"/>
    <x v="1"/>
    <m/>
    <s v="Preseason"/>
    <n v="9"/>
    <n v="9"/>
    <s v="FB"/>
    <x v="0"/>
  </r>
  <r>
    <d v="2018-07-04T00:00:00"/>
    <x v="15"/>
    <s v="16s 15s session"/>
    <n v="64.510000000000005"/>
    <n v="5246.62"/>
    <n v="81.33"/>
    <n v="6.73"/>
    <n v="185.13"/>
    <n v="0"/>
    <n v="185.13"/>
    <n v="1"/>
    <n v="7"/>
    <n v="14"/>
    <n v="5"/>
    <n v="14"/>
    <n v="5"/>
    <n v="211"/>
    <n v="140.34"/>
    <n v="2.41"/>
    <n v="1.34"/>
    <s v="Poor Trace"/>
    <n v="114.94"/>
    <n v="408.06"/>
    <n v="74.09"/>
    <x v="1"/>
    <m/>
    <s v="Preseason"/>
    <n v="19"/>
    <n v="19"/>
    <s v="MID"/>
    <x v="0"/>
  </r>
  <r>
    <d v="2018-07-04T00:00:00"/>
    <x v="16"/>
    <s v="16s 15s session"/>
    <n v="64.510000000000005"/>
    <n v="4024.01"/>
    <n v="63.85"/>
    <n v="6.46"/>
    <n v="126.75"/>
    <n v="0"/>
    <n v="126.75"/>
    <n v="0"/>
    <n v="2"/>
    <n v="11"/>
    <n v="0"/>
    <n v="11"/>
    <n v="0"/>
    <n v="205"/>
    <n v="159.38999999999999"/>
    <n v="8.27"/>
    <n v="2.36"/>
    <n v="10.63"/>
    <n v="196.18"/>
    <n v="294.8"/>
    <n v="49.83"/>
    <x v="1"/>
    <m/>
    <s v="Preseason"/>
    <n v="11"/>
    <n v="11"/>
    <s v="MID"/>
    <x v="0"/>
  </r>
  <r>
    <d v="2018-07-04T00:00:00"/>
    <x v="24"/>
    <s v="16s 15s session"/>
    <n v="64.510000000000005"/>
    <n v="5365.83"/>
    <n v="83.18"/>
    <n v="6.49"/>
    <n v="84.49"/>
    <n v="0"/>
    <n v="84.49"/>
    <n v="3"/>
    <n v="2"/>
    <n v="15"/>
    <n v="16"/>
    <n v="15"/>
    <n v="16"/>
    <n v="201"/>
    <n v="157.26"/>
    <n v="15.34"/>
    <n v="0.32"/>
    <n v="15.66"/>
    <n v="194.01"/>
    <n v="363.9"/>
    <n v="66.31"/>
    <x v="1"/>
    <m/>
    <s v="Preseason"/>
    <n v="31"/>
    <n v="31"/>
    <s v="GK"/>
    <x v="0"/>
  </r>
  <r>
    <d v="2018-07-04T00:00:00"/>
    <x v="17"/>
    <s v="16s 15s session"/>
    <n v="64.510000000000005"/>
    <n v="4311.45"/>
    <n v="66.83"/>
    <n v="7.78"/>
    <n v="130.18"/>
    <n v="44.94"/>
    <n v="175.12"/>
    <n v="3"/>
    <n v="4"/>
    <n v="19"/>
    <n v="29"/>
    <n v="19"/>
    <n v="29"/>
    <n v="207"/>
    <n v="150.13"/>
    <n v="10.130000000000001"/>
    <n v="3.54"/>
    <n v="13.67"/>
    <n v="175.87"/>
    <n v="404.97"/>
    <n v="59.87"/>
    <x v="2"/>
    <m/>
    <s v="Preseason"/>
    <n v="48"/>
    <n v="48"/>
    <s v="GK"/>
    <x v="0"/>
  </r>
  <r>
    <d v="2018-07-04T00:00:00"/>
    <x v="18"/>
    <s v="18s Entire session"/>
    <n v="87.83"/>
    <n v="7085.39"/>
    <n v="80.67"/>
    <n v="7.06"/>
    <n v="114.3"/>
    <n v="0.71"/>
    <n v="115.01"/>
    <n v="6"/>
    <n v="10"/>
    <n v="7"/>
    <n v="18"/>
    <n v="30"/>
    <n v="42"/>
    <n v="211"/>
    <n v="153.93"/>
    <n v="14.93"/>
    <n v="0"/>
    <n v="14.97"/>
    <n v="187.87"/>
    <n v="493.85"/>
    <n v="83.11"/>
    <x v="3"/>
    <m/>
    <m/>
    <n v="25"/>
    <n v="72"/>
    <s v="FB"/>
    <x v="0"/>
  </r>
  <r>
    <d v="2018-07-04T00:00:00"/>
    <x v="19"/>
    <s v="16s 15s session"/>
    <n v="64.510000000000005"/>
    <n v="3194.36"/>
    <n v="50.69"/>
    <n v="7.41"/>
    <n v="187.77"/>
    <n v="31.54"/>
    <n v="219.31"/>
    <n v="0"/>
    <n v="1"/>
    <n v="1"/>
    <n v="1"/>
    <n v="1"/>
    <n v="1"/>
    <n v="207"/>
    <n v="124.05"/>
    <n v="0.91"/>
    <n v="4.6900000000000004"/>
    <n v="5.61"/>
    <n v="99.41"/>
    <n v="269.62"/>
    <n v="36.5"/>
    <x v="1"/>
    <m/>
    <s v="Preseason"/>
    <n v="2"/>
    <n v="2"/>
    <s v="FB"/>
    <x v="0"/>
  </r>
  <r>
    <d v="2018-07-04T00:00:00"/>
    <x v="20"/>
    <s v="16s 15s session"/>
    <n v="64.510000000000005"/>
    <n v="4955.1499999999996"/>
    <n v="78.63"/>
    <n v="5.9"/>
    <n v="63.25"/>
    <n v="0"/>
    <n v="63.25"/>
    <n v="0"/>
    <n v="4"/>
    <n v="11"/>
    <n v="7"/>
    <n v="11"/>
    <n v="7"/>
    <n v="192"/>
    <n v="136.54"/>
    <n v="0.89"/>
    <n v="0"/>
    <s v="Poor Trace"/>
    <n v="85.54"/>
    <n v="321.64"/>
    <n v="76.97"/>
    <x v="1"/>
    <m/>
    <s v="Preseason"/>
    <n v="18"/>
    <n v="18"/>
    <e v="#N/A"/>
    <x v="0"/>
  </r>
  <r>
    <d v="2018-07-04T00:00:00"/>
    <x v="21"/>
    <s v="16s 15s session"/>
    <n v="64.510000000000005"/>
    <n v="5088.58"/>
    <n v="78.88"/>
    <n v="6.82"/>
    <n v="324.45999999999998"/>
    <n v="0"/>
    <n v="324.45999999999998"/>
    <n v="1"/>
    <n v="6"/>
    <n v="10"/>
    <n v="1"/>
    <n v="10"/>
    <n v="1"/>
    <n v="154"/>
    <n v="136.78"/>
    <n v="0"/>
    <n v="0"/>
    <s v="Poor Trace"/>
    <n v="5.41"/>
    <n v="707.79"/>
    <n v="60.06"/>
    <x v="1"/>
    <m/>
    <s v="Preseason"/>
    <n v="11"/>
    <n v="11"/>
    <s v="MID"/>
    <x v="0"/>
  </r>
  <r>
    <d v="2018-07-04T00:00:00"/>
    <x v="22"/>
    <s v="16s 15s session"/>
    <n v="64.510000000000005"/>
    <n v="5188.93"/>
    <n v="80.44"/>
    <n v="7.63"/>
    <n v="364.4"/>
    <n v="25.5"/>
    <n v="389.9"/>
    <n v="0"/>
    <n v="5"/>
    <n v="10"/>
    <n v="1"/>
    <n v="10"/>
    <n v="1"/>
    <n v="205"/>
    <n v="146.44"/>
    <n v="11.31"/>
    <n v="1.43"/>
    <n v="12.74"/>
    <n v="160.1"/>
    <n v="729.12"/>
    <n v="58.66"/>
    <x v="1"/>
    <m/>
    <s v="Preseason"/>
    <n v="11"/>
    <n v="11"/>
    <s v="MID"/>
    <x v="0"/>
  </r>
  <r>
    <d v="2018-07-06T00:00:00"/>
    <x v="1"/>
    <s v="Average"/>
    <n v="76.73"/>
    <n v="5243.7506249999988"/>
    <n v="69.334999999999994"/>
    <n v="7.4318749999999998"/>
    <n v="235.94500000000002"/>
    <n v="9.5468750000000018"/>
    <n v="245.49187499999999"/>
    <n v="6.125"/>
    <n v="13.375"/>
    <n v="48.5"/>
    <n v="31.875"/>
    <n v="48.5"/>
    <n v="31.875"/>
    <n v="188.0625"/>
    <n v="143.02375000000001"/>
    <n v="10.556250000000002"/>
    <n v="1.3687499999999999"/>
    <n v="11.925625000000004"/>
    <n v="165.50312500000001"/>
    <n v="920.57125000000008"/>
    <n v="76.98"/>
    <x v="3"/>
    <m/>
    <m/>
    <n v="80.375"/>
    <n v="80.375"/>
    <s v="CB"/>
    <x v="0"/>
  </r>
  <r>
    <d v="2018-07-06T00:00:00"/>
    <x v="2"/>
    <s v="15 16s session"/>
    <n v="76.73"/>
    <n v="5549.94"/>
    <n v="72.34"/>
    <n v="6.84"/>
    <n v="191.33"/>
    <n v="0"/>
    <n v="191.33"/>
    <n v="2"/>
    <n v="12"/>
    <n v="47"/>
    <n v="33"/>
    <n v="47"/>
    <n v="33"/>
    <n v="211"/>
    <n v="154.30000000000001"/>
    <n v="16.68"/>
    <n v="4.0199999999999996"/>
    <n v="20.71"/>
    <n v="240.1"/>
    <n v="890.24"/>
    <n v="78.400000000000006"/>
    <x v="1"/>
    <m/>
    <s v="Preseason"/>
    <n v="80"/>
    <n v="80"/>
    <s v="MID"/>
    <x v="0"/>
  </r>
  <r>
    <d v="2018-07-06T00:00:00"/>
    <x v="3"/>
    <s v="15 16s session"/>
    <n v="76.73"/>
    <n v="4950.8999999999996"/>
    <n v="64.53"/>
    <n v="7.48"/>
    <n v="158.87"/>
    <n v="7.27"/>
    <n v="166.14"/>
    <n v="5"/>
    <n v="13"/>
    <n v="43"/>
    <n v="31"/>
    <n v="43"/>
    <n v="31"/>
    <n v="186"/>
    <n v="151.68"/>
    <n v="6.53"/>
    <n v="0"/>
    <n v="6.53"/>
    <n v="181"/>
    <n v="753.01"/>
    <n v="66.930000000000007"/>
    <x v="1"/>
    <m/>
    <s v="Preseason"/>
    <n v="74"/>
    <n v="74"/>
    <s v="FOR"/>
    <x v="0"/>
  </r>
  <r>
    <d v="2018-07-06T00:00:00"/>
    <x v="4"/>
    <s v="15 16s session"/>
    <n v="76.73"/>
    <n v="2078.6999999999998"/>
    <n v="27.09"/>
    <n v="6.26"/>
    <n v="24.25"/>
    <n v="0"/>
    <n v="24.25"/>
    <n v="13"/>
    <n v="4"/>
    <n v="52"/>
    <n v="58"/>
    <n v="52"/>
    <n v="58"/>
    <n v="190"/>
    <n v="150.63"/>
    <n v="1.53"/>
    <n v="0"/>
    <n v="1.53"/>
    <n v="105.14"/>
    <n v="253.22"/>
    <n v="35.67"/>
    <x v="2"/>
    <m/>
    <s v="Preseason"/>
    <n v="110"/>
    <n v="110"/>
    <s v="GK"/>
    <x v="0"/>
  </r>
  <r>
    <d v="2018-07-06T00:00:00"/>
    <x v="5"/>
    <s v="15 16s session"/>
    <n v="76.73"/>
    <n v="5550.73"/>
    <n v="72.349999999999994"/>
    <n v="7.36"/>
    <n v="188.16"/>
    <n v="7.13"/>
    <n v="195.29"/>
    <n v="17"/>
    <n v="15"/>
    <n v="60"/>
    <n v="29"/>
    <n v="60"/>
    <n v="29"/>
    <n v="211"/>
    <n v="154.43"/>
    <n v="19.84"/>
    <n v="1.87"/>
    <n v="21.71"/>
    <n v="238.04"/>
    <n v="948.23"/>
    <n v="98.79"/>
    <x v="1"/>
    <m/>
    <s v="Preseason"/>
    <n v="89"/>
    <n v="89"/>
    <s v="MID"/>
    <x v="0"/>
  </r>
  <r>
    <d v="2018-07-06T00:00:00"/>
    <x v="6"/>
    <s v="15 16s session"/>
    <n v="76.73"/>
    <n v="5676.76"/>
    <n v="73.989999999999995"/>
    <n v="7.37"/>
    <n v="386.56"/>
    <n v="12.22"/>
    <n v="398.78"/>
    <n v="7"/>
    <n v="17"/>
    <n v="43"/>
    <n v="31"/>
    <n v="43"/>
    <n v="31"/>
    <n v="200"/>
    <n v="145.51"/>
    <n v="9.14"/>
    <n v="0.08"/>
    <n v="9.2200000000000006"/>
    <n v="168.9"/>
    <n v="1014.65"/>
    <n v="71.14"/>
    <x v="1"/>
    <m/>
    <s v="Preseason"/>
    <n v="74"/>
    <n v="74"/>
    <s v="FB"/>
    <x v="0"/>
  </r>
  <r>
    <d v="2018-07-06T00:00:00"/>
    <x v="7"/>
    <s v="15 16s session"/>
    <n v="76.73"/>
    <n v="4909.2299999999996"/>
    <n v="63.98"/>
    <n v="6.78"/>
    <n v="78.849999999999994"/>
    <n v="0"/>
    <n v="78.849999999999994"/>
    <n v="3"/>
    <n v="4"/>
    <n v="39"/>
    <n v="37"/>
    <n v="39"/>
    <n v="37"/>
    <n v="208"/>
    <n v="164.03"/>
    <n v="17.149999999999999"/>
    <n v="6.58"/>
    <n v="23.73"/>
    <n v="240.17"/>
    <n v="753.05"/>
    <n v="64.66"/>
    <x v="1"/>
    <m/>
    <s v="Preseason"/>
    <n v="76"/>
    <n v="76"/>
    <s v="CB"/>
    <x v="0"/>
  </r>
  <r>
    <d v="2018-07-06T00:00:00"/>
    <x v="8"/>
    <s v="15 16s session"/>
    <n v="76.73"/>
    <n v="5669.26"/>
    <n v="73.89"/>
    <n v="7.88"/>
    <n v="421"/>
    <n v="17.46"/>
    <n v="438.46"/>
    <n v="7"/>
    <n v="19"/>
    <n v="66"/>
    <n v="51"/>
    <n v="66"/>
    <n v="51"/>
    <n v="82"/>
    <n v="82"/>
    <n v="0"/>
    <n v="0"/>
    <s v="Poor Trace"/>
    <n v="14.36"/>
    <n v="1175.57"/>
    <n v="82.97"/>
    <x v="1"/>
    <m/>
    <s v="Preseason"/>
    <n v="117"/>
    <n v="117"/>
    <s v="FB"/>
    <x v="0"/>
  </r>
  <r>
    <d v="2018-07-06T00:00:00"/>
    <x v="9"/>
    <s v="15 16s session"/>
    <n v="76.73"/>
    <n v="4975.74"/>
    <n v="64.849999999999994"/>
    <n v="6.87"/>
    <n v="90.47"/>
    <n v="0"/>
    <n v="90.47"/>
    <n v="1"/>
    <n v="5"/>
    <n v="46"/>
    <n v="41"/>
    <n v="46"/>
    <n v="41"/>
    <n v="186"/>
    <n v="125.4"/>
    <n v="0.09"/>
    <n v="0"/>
    <s v="Poor Trace"/>
    <n v="60.18"/>
    <n v="858.39"/>
    <n v="78.78"/>
    <x v="1"/>
    <m/>
    <s v="Preseason"/>
    <n v="87"/>
    <n v="87"/>
    <s v="MID"/>
    <x v="0"/>
  </r>
  <r>
    <d v="2018-07-06T00:00:00"/>
    <x v="10"/>
    <s v="15 16s session"/>
    <n v="76.73"/>
    <n v="4938.2299999999996"/>
    <n v="64.36"/>
    <n v="7.63"/>
    <n v="102.98"/>
    <n v="8.08"/>
    <n v="111.06"/>
    <n v="4"/>
    <n v="6"/>
    <n v="35"/>
    <n v="27"/>
    <n v="35"/>
    <n v="27"/>
    <n v="206"/>
    <n v="157.57"/>
    <n v="18.47"/>
    <n v="1.54"/>
    <n v="20.010000000000002"/>
    <n v="240.33"/>
    <n v="732.63"/>
    <n v="73.510000000000005"/>
    <x v="1"/>
    <m/>
    <s v="Preseason"/>
    <n v="62"/>
    <n v="62"/>
    <s v="FB"/>
    <x v="0"/>
  </r>
  <r>
    <d v="2018-07-06T00:00:00"/>
    <x v="11"/>
    <s v="15 16s session"/>
    <n v="76.73"/>
    <n v="4725.75"/>
    <n v="61.59"/>
    <n v="8.35"/>
    <n v="205.3"/>
    <n v="39.65"/>
    <n v="244.95"/>
    <n v="7"/>
    <n v="15"/>
    <n v="45"/>
    <n v="29"/>
    <n v="45"/>
    <n v="29"/>
    <n v="203"/>
    <n v="141.97999999999999"/>
    <n v="12.86"/>
    <n v="0.18"/>
    <n v="13.04"/>
    <n v="169.67"/>
    <n v="788.19"/>
    <n v="68.069999999999993"/>
    <x v="1"/>
    <m/>
    <s v="Preseason"/>
    <n v="74"/>
    <n v="74"/>
    <s v="FOR"/>
    <x v="0"/>
  </r>
  <r>
    <d v="2018-07-06T00:00:00"/>
    <x v="23"/>
    <s v="15 16s session"/>
    <n v="76.73"/>
    <n v="5071.57"/>
    <n v="66.099999999999994"/>
    <n v="7.19"/>
    <n v="351.9"/>
    <n v="3.56"/>
    <n v="355.46"/>
    <n v="10"/>
    <n v="16"/>
    <n v="59"/>
    <n v="30"/>
    <n v="59"/>
    <n v="30"/>
    <n v="181"/>
    <n v="135.44"/>
    <n v="0.78"/>
    <n v="0"/>
    <n v="0.78"/>
    <n v="122.38"/>
    <n v="1014.12"/>
    <n v="81"/>
    <x v="1"/>
    <m/>
    <s v="Preseason"/>
    <n v="89"/>
    <n v="89"/>
    <s v="CB"/>
    <x v="0"/>
  </r>
  <r>
    <d v="2018-07-06T00:00:00"/>
    <x v="12"/>
    <s v="15 16s session"/>
    <n v="76.73"/>
    <n v="5339.21"/>
    <n v="72.88"/>
    <n v="7.63"/>
    <n v="271.67"/>
    <n v="6.54"/>
    <n v="278.20999999999998"/>
    <n v="4"/>
    <n v="17"/>
    <n v="41"/>
    <n v="29"/>
    <n v="41"/>
    <n v="29"/>
    <n v="195"/>
    <n v="143.41999999999999"/>
    <n v="12.09"/>
    <n v="0"/>
    <n v="12.09"/>
    <n v="161.69"/>
    <n v="997.34"/>
    <n v="78.81"/>
    <x v="1"/>
    <m/>
    <s v="Preseason"/>
    <n v="70"/>
    <n v="70"/>
    <s v="MID"/>
    <x v="0"/>
  </r>
  <r>
    <d v="2018-07-06T00:00:00"/>
    <x v="13"/>
    <s v="Bolo Session"/>
    <n v="53.84"/>
    <n v="3633.68"/>
    <n v="67.680000000000007"/>
    <n v="7.71"/>
    <n v="291.01"/>
    <n v="12.36"/>
    <n v="303.37"/>
    <n v="5"/>
    <n v="14"/>
    <n v="53"/>
    <n v="22"/>
    <n v="53"/>
    <n v="22"/>
    <n v="190"/>
    <n v="152.49"/>
    <n v="10.15"/>
    <n v="0"/>
    <n v="10.15"/>
    <n v="137.58000000000001"/>
    <n v="632.21"/>
    <n v="47.3"/>
    <x v="4"/>
    <m/>
    <s v="CON"/>
    <n v="75"/>
    <n v="75"/>
    <s v="CB"/>
    <x v="0"/>
  </r>
  <r>
    <d v="2018-07-06T00:00:00"/>
    <x v="15"/>
    <s v="15 16s session"/>
    <n v="76.73"/>
    <n v="5115.63"/>
    <n v="66.67"/>
    <n v="7.93"/>
    <n v="273.36"/>
    <n v="18.29"/>
    <n v="291.64999999999998"/>
    <n v="13"/>
    <n v="16"/>
    <n v="56"/>
    <n v="25"/>
    <n v="56"/>
    <n v="25"/>
    <n v="209"/>
    <n v="156.15"/>
    <n v="11.18"/>
    <n v="6.88"/>
    <n v="18.059999999999999"/>
    <n v="237.37"/>
    <n v="1000.4"/>
    <n v="86.76"/>
    <x v="1"/>
    <m/>
    <s v="Preseason"/>
    <n v="81"/>
    <n v="81"/>
    <s v="MID"/>
    <x v="0"/>
  </r>
  <r>
    <d v="2018-07-06T00:00:00"/>
    <x v="16"/>
    <s v="15 16s session"/>
    <n v="76.73"/>
    <n v="5395.21"/>
    <n v="70.319999999999993"/>
    <n v="7.08"/>
    <n v="115.52"/>
    <n v="0.71"/>
    <n v="116.23"/>
    <n v="2"/>
    <n v="6"/>
    <n v="38"/>
    <n v="23"/>
    <n v="38"/>
    <n v="23"/>
    <n v="199"/>
    <n v="158.06"/>
    <n v="23.42"/>
    <n v="0"/>
    <n v="23.42"/>
    <n v="242.92"/>
    <n v="769.42"/>
    <n v="77.62"/>
    <x v="1"/>
    <m/>
    <s v="Preseason"/>
    <n v="61"/>
    <n v="61"/>
    <s v="MID"/>
    <x v="0"/>
  </r>
  <r>
    <d v="2018-07-06T00:00:00"/>
    <x v="24"/>
    <s v="15 16s session"/>
    <n v="76.73"/>
    <n v="4910.01"/>
    <n v="78.400000000000006"/>
    <n v="7.77"/>
    <n v="443.2"/>
    <n v="7.33"/>
    <n v="450.53"/>
    <n v="5"/>
    <n v="22"/>
    <n v="39"/>
    <n v="21"/>
    <n v="39"/>
    <n v="21"/>
    <n v="193"/>
    <n v="152.63999999999999"/>
    <n v="16.96"/>
    <n v="0"/>
    <n v="16.96"/>
    <n v="172.57"/>
    <n v="1037.76"/>
    <n v="72.290000000000006"/>
    <x v="2"/>
    <m/>
    <s v="Preseason"/>
    <n v="60"/>
    <n v="60"/>
    <s v="GK"/>
    <x v="0"/>
  </r>
  <r>
    <d v="2018-07-06T00:00:00"/>
    <x v="17"/>
    <s v="15 16s session"/>
    <n v="76.73"/>
    <n v="2707.95"/>
    <n v="41.17"/>
    <n v="6.17"/>
    <n v="16.09"/>
    <n v="0"/>
    <n v="16.09"/>
    <n v="10"/>
    <n v="4"/>
    <n v="62"/>
    <n v="69"/>
    <n v="62"/>
    <n v="69"/>
    <n v="0"/>
    <n v="0"/>
    <n v="0"/>
    <n v="0"/>
    <n v="0"/>
    <n v="0"/>
    <n v="309.83999999999997"/>
    <n v="39.21"/>
    <x v="2"/>
    <m/>
    <s v="Preseason"/>
    <n v="131"/>
    <n v="131"/>
    <s v="GK"/>
    <x v="0"/>
  </r>
  <r>
    <d v="2018-07-06T00:00:00"/>
    <x v="18"/>
    <s v="18s full session"/>
    <n v="86.46"/>
    <n v="6094.52"/>
    <n v="70.489999999999995"/>
    <n v="7.26"/>
    <n v="462.06"/>
    <n v="4.9800000000000004"/>
    <n v="467.04"/>
    <n v="13"/>
    <n v="16"/>
    <n v="13"/>
    <n v="22"/>
    <n v="48"/>
    <n v="37"/>
    <n v="208"/>
    <n v="159.16"/>
    <n v="16.23"/>
    <n v="0.01"/>
    <n v="16.23"/>
    <n v="223.39"/>
    <n v="1025.17"/>
    <n v="103.87"/>
    <x v="3"/>
    <m/>
    <m/>
    <n v="35"/>
    <n v="85"/>
    <s v="FB"/>
    <x v="0"/>
  </r>
  <r>
    <d v="2018-07-06T00:00:00"/>
    <x v="20"/>
    <s v="15 16s session"/>
    <n v="76.73"/>
    <n v="4151.9399999999996"/>
    <n v="66.680000000000007"/>
    <n v="7.81"/>
    <n v="147.04"/>
    <n v="12.39"/>
    <n v="159.43"/>
    <n v="4"/>
    <n v="10"/>
    <n v="44"/>
    <n v="26"/>
    <n v="44"/>
    <n v="26"/>
    <n v="153"/>
    <n v="119.88"/>
    <n v="0"/>
    <n v="0"/>
    <s v="Poor Trace"/>
    <n v="35.19"/>
    <n v="804.91"/>
    <n v="69.89"/>
    <x v="1"/>
    <m/>
    <s v="Preseason"/>
    <n v="70"/>
    <n v="70"/>
    <e v="#N/A"/>
    <x v="0"/>
  </r>
  <r>
    <d v="2018-07-06T00:00:00"/>
    <x v="21"/>
    <s v="15 16s session"/>
    <n v="76.73"/>
    <n v="5745.4"/>
    <n v="74.88"/>
    <n v="7.53"/>
    <n v="432.26"/>
    <n v="15.9"/>
    <n v="448.16"/>
    <n v="9"/>
    <n v="25"/>
    <n v="59"/>
    <n v="39"/>
    <n v="59"/>
    <n v="39"/>
    <n v="176"/>
    <n v="142.13999999999999"/>
    <n v="0"/>
    <n v="0"/>
    <s v="Poor Trace"/>
    <n v="53.95"/>
    <n v="1168.1600000000001"/>
    <n v="79.67"/>
    <x v="1"/>
    <m/>
    <s v="Preseason"/>
    <n v="98"/>
    <n v="98"/>
    <s v="MID"/>
    <x v="0"/>
  </r>
  <r>
    <d v="2018-07-06T00:00:00"/>
    <x v="22"/>
    <s v="15 16s session"/>
    <n v="76.73"/>
    <n v="6134.51"/>
    <n v="79.95"/>
    <n v="7.18"/>
    <n v="359.85"/>
    <n v="3.55"/>
    <n v="363.4"/>
    <n v="3"/>
    <n v="18"/>
    <n v="55"/>
    <n v="29"/>
    <n v="55"/>
    <n v="29"/>
    <n v="203"/>
    <n v="156.38999999999999"/>
    <n v="20.67"/>
    <n v="0.75"/>
    <n v="21.42"/>
    <n v="241.8"/>
    <n v="1060.83"/>
    <n v="74.680000000000007"/>
    <x v="1"/>
    <m/>
    <s v="Preseason"/>
    <n v="84"/>
    <n v="84"/>
    <s v="MID"/>
    <x v="0"/>
  </r>
  <r>
    <d v="2018-07-09T00:00:00"/>
    <x v="0"/>
    <s v="18s Prozone &amp; Training"/>
    <n v="76.28"/>
    <n v="5062.1499999999996"/>
    <n v="66.37"/>
    <n v="7.22"/>
    <n v="367.58"/>
    <n v="7.81"/>
    <n v="375.39"/>
    <n v="2"/>
    <n v="9"/>
    <n v="15"/>
    <n v="6"/>
    <n v="73"/>
    <n v="29"/>
    <n v="213"/>
    <n v="158.26"/>
    <n v="8.82"/>
    <n v="0.02"/>
    <n v="10.25"/>
    <n v="205.09"/>
    <n v="973.76"/>
    <n v="78.47"/>
    <x v="0"/>
    <m/>
    <m/>
    <n v="21"/>
    <n v="102"/>
    <s v="MID"/>
    <x v="1"/>
  </r>
  <r>
    <d v="2018-07-09T00:00:00"/>
    <x v="1"/>
    <s v="16s Session"/>
    <n v="83.41"/>
    <n v="5587.09"/>
    <n v="66.989999999999995"/>
    <n v="7.18"/>
    <n v="415.17"/>
    <n v="2.83"/>
    <n v="418"/>
    <n v="5"/>
    <n v="10"/>
    <n v="40"/>
    <n v="24"/>
    <n v="40"/>
    <n v="24"/>
    <n v="193"/>
    <n v="144.79"/>
    <n v="3.96"/>
    <n v="0"/>
    <n v="3.96"/>
    <n v="149.53"/>
    <n v="1116.8499999999999"/>
    <n v="83.98"/>
    <x v="1"/>
    <m/>
    <s v="Preseason"/>
    <n v="64"/>
    <n v="64"/>
    <s v="CB"/>
    <x v="1"/>
  </r>
  <r>
    <d v="2018-07-09T00:00:00"/>
    <x v="2"/>
    <s v="16s Session"/>
    <n v="98.87"/>
    <n v="6211.01"/>
    <n v="62.82"/>
    <n v="7.72"/>
    <n v="116.92"/>
    <n v="39.82"/>
    <n v="156.74"/>
    <n v="3"/>
    <n v="8"/>
    <n v="34"/>
    <n v="51"/>
    <n v="34"/>
    <n v="51"/>
    <n v="214"/>
    <n v="158.43"/>
    <n v="17.920000000000002"/>
    <n v="5.54"/>
    <n v="23.47"/>
    <n v="310.56"/>
    <n v="971.23"/>
    <n v="91.76"/>
    <x v="1"/>
    <m/>
    <s v="Preseason"/>
    <n v="85"/>
    <n v="85"/>
    <s v="MID"/>
    <x v="1"/>
  </r>
  <r>
    <d v="2018-07-09T00:00:00"/>
    <x v="3"/>
    <s v="16s Session"/>
    <n v="98.87"/>
    <n v="5499.51"/>
    <n v="55.62"/>
    <n v="6.99"/>
    <n v="183.25"/>
    <n v="0"/>
    <n v="183.25"/>
    <n v="3"/>
    <n v="6"/>
    <n v="39"/>
    <n v="25"/>
    <n v="39"/>
    <n v="25"/>
    <n v="207"/>
    <n v="155.66"/>
    <n v="18.27"/>
    <n v="0.88"/>
    <n v="19.149999999999999"/>
    <n v="284.38"/>
    <n v="871.21"/>
    <n v="94.25"/>
    <x v="1"/>
    <m/>
    <s v="Preseason"/>
    <n v="64"/>
    <n v="64"/>
    <s v="FOR"/>
    <x v="1"/>
  </r>
  <r>
    <d v="2018-07-09T00:00:00"/>
    <x v="4"/>
    <s v="16s Session GK"/>
    <n v="98.87"/>
    <n v="5495.01"/>
    <n v="55.58"/>
    <n v="5.96"/>
    <n v="113.99"/>
    <n v="0"/>
    <n v="113.99"/>
    <n v="10"/>
    <n v="4"/>
    <n v="80"/>
    <n v="68"/>
    <n v="80"/>
    <n v="68"/>
    <n v="201"/>
    <n v="160.24"/>
    <n v="15.02"/>
    <n v="0.17"/>
    <n v="15.19"/>
    <n v="293.61"/>
    <n v="706.12"/>
    <n v="80.63"/>
    <x v="2"/>
    <m/>
    <s v="Preseason"/>
    <n v="148"/>
    <n v="148"/>
    <s v="GK"/>
    <x v="1"/>
  </r>
  <r>
    <d v="2018-07-09T00:00:00"/>
    <x v="5"/>
    <s v="16s Session"/>
    <n v="98.87"/>
    <n v="5964.07"/>
    <n v="60.34"/>
    <n v="7.61"/>
    <n v="286.52"/>
    <n v="28.88"/>
    <n v="315.39999999999998"/>
    <n v="16"/>
    <n v="10"/>
    <n v="59"/>
    <n v="57"/>
    <n v="59"/>
    <n v="57"/>
    <n v="217"/>
    <n v="163.01"/>
    <n v="22.61"/>
    <n v="8.1300000000000008"/>
    <n v="30.73"/>
    <n v="355.74"/>
    <n v="1180.43"/>
    <n v="122.78"/>
    <x v="1"/>
    <m/>
    <s v="Preseason"/>
    <n v="116"/>
    <n v="116"/>
    <s v="MID"/>
    <x v="1"/>
  </r>
  <r>
    <d v="2018-07-09T00:00:00"/>
    <x v="6"/>
    <s v="16s Session"/>
    <n v="98.87"/>
    <n v="6197.7"/>
    <n v="62.69"/>
    <n v="7.65"/>
    <n v="347.78"/>
    <n v="38.53"/>
    <n v="386.31"/>
    <n v="8"/>
    <n v="12"/>
    <n v="39"/>
    <n v="47"/>
    <n v="39"/>
    <n v="47"/>
    <n v="215"/>
    <n v="149.35"/>
    <n v="10.81"/>
    <n v="5.37"/>
    <n v="16.18"/>
    <n v="253.73"/>
    <n v="1069.45"/>
    <n v="92.88"/>
    <x v="1"/>
    <m/>
    <s v="Preseason"/>
    <n v="86"/>
    <n v="86"/>
    <s v="FB"/>
    <x v="1"/>
  </r>
  <r>
    <d v="2018-07-09T00:00:00"/>
    <x v="7"/>
    <s v="16s Session"/>
    <n v="98.87"/>
    <n v="5611.73"/>
    <n v="56.95"/>
    <n v="6.85"/>
    <n v="114.29"/>
    <n v="0"/>
    <n v="114.29"/>
    <n v="0"/>
    <n v="3"/>
    <n v="45"/>
    <n v="43"/>
    <n v="45"/>
    <n v="43"/>
    <n v="214"/>
    <n v="166.93"/>
    <n v="29.02"/>
    <n v="6.75"/>
    <n v="35.770000000000003"/>
    <n v="379.76"/>
    <n v="871.57"/>
    <n v="77.98"/>
    <x v="1"/>
    <m/>
    <s v="Preseason"/>
    <n v="88"/>
    <n v="88"/>
    <s v="CB"/>
    <x v="1"/>
  </r>
  <r>
    <d v="2018-07-09T00:00:00"/>
    <x v="8"/>
    <s v="16s Session"/>
    <n v="83.41"/>
    <n v="5813.31"/>
    <n v="69.739999999999995"/>
    <n v="7.39"/>
    <n v="427.79"/>
    <n v="8.6199999999999992"/>
    <n v="436.41"/>
    <n v="7"/>
    <n v="11"/>
    <n v="66"/>
    <n v="45"/>
    <n v="66"/>
    <n v="45"/>
    <n v="205"/>
    <n v="144.08000000000001"/>
    <n v="11.6"/>
    <n v="1.34"/>
    <n v="12.94"/>
    <n v="191.21"/>
    <n v="1210.73"/>
    <n v="93.53"/>
    <x v="1"/>
    <m/>
    <s v="Preseason"/>
    <n v="111"/>
    <n v="111"/>
    <s v="FB"/>
    <x v="1"/>
  </r>
  <r>
    <d v="2018-07-09T00:00:00"/>
    <x v="9"/>
    <s v="16s Session"/>
    <n v="98.87"/>
    <n v="5700.32"/>
    <n v="57.66"/>
    <n v="6.89"/>
    <n v="133.25"/>
    <n v="0"/>
    <n v="133.25"/>
    <n v="4"/>
    <n v="7"/>
    <n v="39"/>
    <n v="43"/>
    <n v="39"/>
    <n v="43"/>
    <n v="206"/>
    <n v="125.85"/>
    <n v="1.76"/>
    <n v="0.36"/>
    <n v="2.12"/>
    <n v="103.69"/>
    <n v="836.81"/>
    <n v="92.1"/>
    <x v="1"/>
    <m/>
    <s v="Preseason"/>
    <n v="82"/>
    <n v="82"/>
    <s v="MID"/>
    <x v="1"/>
  </r>
  <r>
    <d v="2018-07-09T00:00:00"/>
    <x v="10"/>
    <s v="KW Session (INJ)"/>
    <n v="23.96"/>
    <n v="1474.54"/>
    <n v="61.55"/>
    <n v="6.44"/>
    <n v="89.89"/>
    <n v="0"/>
    <n v="89.89"/>
    <n v="1"/>
    <n v="2"/>
    <n v="5"/>
    <n v="4"/>
    <n v="5"/>
    <n v="4"/>
    <n v="194"/>
    <n v="149.04"/>
    <n v="4.17"/>
    <n v="0"/>
    <n v="4.17"/>
    <n v="56.85"/>
    <n v="262.41000000000003"/>
    <n v="24.87"/>
    <x v="3"/>
    <m/>
    <s v="Preseason"/>
    <n v="9"/>
    <n v="9"/>
    <s v="FB"/>
    <x v="1"/>
  </r>
  <r>
    <d v="2018-07-09T00:00:00"/>
    <x v="11"/>
    <s v="16s Session"/>
    <n v="98.87"/>
    <n v="5812.36"/>
    <n v="58.96"/>
    <n v="7.54"/>
    <n v="135.68"/>
    <n v="8.66"/>
    <n v="144.34"/>
    <n v="11"/>
    <n v="8"/>
    <n v="33"/>
    <n v="31"/>
    <n v="33"/>
    <n v="31"/>
    <n v="218"/>
    <n v="150.74"/>
    <n v="13.38"/>
    <n v="8.0299999999999994"/>
    <n v="21.41"/>
    <n v="279.29000000000002"/>
    <n v="820.16"/>
    <n v="103.21"/>
    <x v="1"/>
    <m/>
    <s v="Preseason"/>
    <n v="64"/>
    <n v="64"/>
    <s v="FOR"/>
    <x v="1"/>
  </r>
  <r>
    <d v="2018-07-09T00:00:00"/>
    <x v="23"/>
    <s v="16s Session"/>
    <n v="83.41"/>
    <n v="5103.87"/>
    <n v="61.3"/>
    <n v="6.78"/>
    <n v="222.06"/>
    <n v="0"/>
    <n v="222.06"/>
    <n v="6"/>
    <n v="6"/>
    <n v="54"/>
    <n v="47"/>
    <n v="54"/>
    <n v="47"/>
    <n v="190"/>
    <n v="136.82"/>
    <n v="6.68"/>
    <n v="0"/>
    <n v="6.68"/>
    <n v="153.63"/>
    <n v="953.63"/>
    <n v="81.290000000000006"/>
    <x v="1"/>
    <m/>
    <s v="Preseason"/>
    <n v="101"/>
    <n v="101"/>
    <s v="CB"/>
    <x v="1"/>
  </r>
  <r>
    <d v="2018-07-09T00:00:00"/>
    <x v="12"/>
    <s v="16s Session"/>
    <n v="98.87"/>
    <n v="5475.28"/>
    <n v="55.38"/>
    <n v="6.54"/>
    <n v="161.62"/>
    <n v="0"/>
    <n v="161.62"/>
    <n v="1"/>
    <n v="5"/>
    <n v="30"/>
    <n v="21"/>
    <n v="30"/>
    <n v="21"/>
    <n v="199"/>
    <n v="144"/>
    <n v="3.69"/>
    <n v="0"/>
    <n v="3.69"/>
    <n v="175.45"/>
    <n v="800.29"/>
    <n v="85.78"/>
    <x v="1"/>
    <m/>
    <s v="Preseason"/>
    <n v="51"/>
    <n v="51"/>
    <s v="MID"/>
    <x v="1"/>
  </r>
  <r>
    <d v="2018-07-09T00:00:00"/>
    <x v="14"/>
    <s v="16s Session"/>
    <n v="83.41"/>
    <n v="5372.77"/>
    <n v="64.430000000000007"/>
    <n v="7.04"/>
    <n v="374.04"/>
    <n v="2.11"/>
    <n v="376.15"/>
    <n v="9"/>
    <n v="7"/>
    <n v="44"/>
    <n v="34"/>
    <n v="44"/>
    <n v="34"/>
    <n v="192"/>
    <n v="123.37"/>
    <n v="2.27"/>
    <n v="0"/>
    <n v="2.27"/>
    <n v="90.26"/>
    <n v="1107.58"/>
    <n v="91.96"/>
    <x v="1"/>
    <m/>
    <s v="Preseason"/>
    <n v="78"/>
    <n v="78"/>
    <s v="FB"/>
    <x v="1"/>
  </r>
  <r>
    <d v="2018-07-09T00:00:00"/>
    <x v="15"/>
    <s v="16s Session"/>
    <n v="98.87"/>
    <n v="5667.42"/>
    <n v="57.32"/>
    <n v="7.66"/>
    <n v="153.76"/>
    <n v="37.6"/>
    <n v="191.36"/>
    <n v="3"/>
    <n v="11"/>
    <n v="47"/>
    <n v="43"/>
    <n v="47"/>
    <n v="43"/>
    <n v="211"/>
    <n v="137.38999999999999"/>
    <n v="3.96"/>
    <n v="2"/>
    <n v="5.96"/>
    <n v="120.92"/>
    <n v="873.47"/>
    <n v="91.89"/>
    <x v="1"/>
    <m/>
    <s v="Preseason"/>
    <n v="90"/>
    <n v="90"/>
    <s v="MID"/>
    <x v="1"/>
  </r>
  <r>
    <d v="2018-07-09T00:00:00"/>
    <x v="24"/>
    <s v="16s Session GK"/>
    <n v="83.41"/>
    <n v="4753.3900000000003"/>
    <n v="62.59"/>
    <n v="7.37"/>
    <n v="349.81"/>
    <n v="4.3099999999999996"/>
    <n v="354.12"/>
    <n v="13"/>
    <n v="9"/>
    <n v="73"/>
    <n v="74"/>
    <n v="73"/>
    <n v="74"/>
    <n v="201"/>
    <n v="152.31"/>
    <n v="5.7"/>
    <n v="0.19"/>
    <n v="5.89"/>
    <n v="170.48"/>
    <n v="908.78"/>
    <n v="73.08"/>
    <x v="2"/>
    <m/>
    <s v="Preseason"/>
    <n v="147"/>
    <n v="147"/>
    <s v="GK"/>
    <x v="1"/>
  </r>
  <r>
    <d v="2018-07-09T00:00:00"/>
    <x v="17"/>
    <s v="16s Session GK"/>
    <n v="83.41"/>
    <n v="4865.28"/>
    <n v="60.33"/>
    <n v="6.78"/>
    <n v="309.33"/>
    <n v="0"/>
    <n v="309.33"/>
    <n v="12"/>
    <n v="8"/>
    <n v="59"/>
    <n v="68"/>
    <n v="59"/>
    <n v="68"/>
    <n v="205"/>
    <n v="158.28"/>
    <n v="13.29"/>
    <n v="0.3"/>
    <n v="13.59"/>
    <n v="235.66"/>
    <n v="863.23"/>
    <n v="77.930000000000007"/>
    <x v="2"/>
    <m/>
    <s v="Preseason"/>
    <n v="127"/>
    <n v="127"/>
    <s v="GK"/>
    <x v="1"/>
  </r>
  <r>
    <d v="2018-07-09T00:00:00"/>
    <x v="20"/>
    <s v="Average"/>
    <n v="94.038750000000036"/>
    <n v="5723.4825000000001"/>
    <n v="61.126874999999998"/>
    <n v="7.2668750000000006"/>
    <n v="269.31375000000003"/>
    <n v="14.665625000000002"/>
    <n v="283.979375"/>
    <n v="5.9375"/>
    <n v="8.875"/>
    <n v="44.1875"/>
    <n v="40.25"/>
    <n v="44.1875"/>
    <n v="40.25"/>
    <n v="205.5"/>
    <n v="145.43312500000002"/>
    <n v="10.76375"/>
    <n v="2.7043750000000006"/>
    <n v="13.468125000000002"/>
    <n v="211.63062500000004"/>
    <n v="1000.4218749999999"/>
    <n v="92.026875000000004"/>
    <x v="3"/>
    <m/>
    <s v="Preseason"/>
    <n v="84.4375"/>
    <n v="84.4375"/>
    <e v="#N/A"/>
    <x v="1"/>
  </r>
  <r>
    <d v="2018-07-09T00:00:00"/>
    <x v="21"/>
    <s v="16s Session"/>
    <n v="98.87"/>
    <n v="5924.16"/>
    <n v="59.92"/>
    <n v="7.67"/>
    <n v="337.55"/>
    <n v="22.53"/>
    <n v="360.08"/>
    <n v="7"/>
    <n v="14"/>
    <n v="55"/>
    <n v="56"/>
    <n v="55"/>
    <n v="56"/>
    <n v="205"/>
    <n v="141.93"/>
    <n v="6.14"/>
    <n v="0.81"/>
    <n v="6.95"/>
    <n v="122.77"/>
    <n v="1119.69"/>
    <n v="91.81"/>
    <x v="1"/>
    <m/>
    <s v="Preseason"/>
    <n v="111"/>
    <n v="111"/>
    <s v="MID"/>
    <x v="1"/>
  </r>
  <r>
    <d v="2018-07-09T00:00:00"/>
    <x v="22"/>
    <s v="16s Session"/>
    <n v="98.87"/>
    <n v="6198.37"/>
    <n v="62.73"/>
    <n v="7.29"/>
    <n v="381.08"/>
    <n v="12.07"/>
    <n v="393.15"/>
    <n v="10"/>
    <n v="12"/>
    <n v="39"/>
    <n v="46"/>
    <n v="39"/>
    <n v="46"/>
    <n v="203"/>
    <n v="144.56"/>
    <n v="10.24"/>
    <n v="0.39"/>
    <n v="10.63"/>
    <n v="193.32"/>
    <n v="1083.48"/>
    <n v="77.209999999999994"/>
    <x v="1"/>
    <m/>
    <s v="Preseason"/>
    <n v="85"/>
    <n v="85"/>
    <s v="MID"/>
    <x v="1"/>
  </r>
  <r>
    <d v="2018-07-10T00:00:00"/>
    <x v="1"/>
    <s v="16s Session"/>
    <n v="64.06"/>
    <n v="4775.62"/>
    <n v="74.55"/>
    <n v="7.06"/>
    <n v="48.67"/>
    <n v="0.71"/>
    <n v="49.38"/>
    <n v="2"/>
    <n v="6"/>
    <n v="43"/>
    <n v="25"/>
    <n v="43"/>
    <n v="25"/>
    <n v="183"/>
    <n v="143.30000000000001"/>
    <n v="15.09"/>
    <n v="0"/>
    <n v="15.09"/>
    <n v="170.68"/>
    <n v="594.08000000000004"/>
    <n v="71.34"/>
    <x v="1"/>
    <m/>
    <s v="Preseason"/>
    <n v="68"/>
    <n v="68"/>
    <s v="CB"/>
    <x v="1"/>
  </r>
  <r>
    <d v="2018-07-10T00:00:00"/>
    <x v="25"/>
    <s v="16s Session"/>
    <n v="64.06"/>
    <n v="4913.37"/>
    <n v="76.7"/>
    <n v="7.64"/>
    <n v="192.97"/>
    <n v="10.89"/>
    <n v="203.86"/>
    <n v="7"/>
    <n v="17"/>
    <n v="53"/>
    <n v="53"/>
    <n v="53"/>
    <n v="53"/>
    <n v="214"/>
    <n v="173.48"/>
    <n v="14.52"/>
    <n v="13.39"/>
    <n v="27.91"/>
    <n v="296.79000000000002"/>
    <n v="840.43"/>
    <n v="80.260000000000005"/>
    <x v="1"/>
    <m/>
    <s v="Preseason"/>
    <n v="106"/>
    <n v="106"/>
    <s v="MID"/>
    <x v="1"/>
  </r>
  <r>
    <d v="2018-07-10T00:00:00"/>
    <x v="2"/>
    <s v="16s Session"/>
    <n v="64.06"/>
    <n v="5010.12"/>
    <n v="78.209999999999994"/>
    <n v="7.21"/>
    <n v="59.32"/>
    <n v="0.72"/>
    <n v="60.04"/>
    <n v="4"/>
    <n v="6"/>
    <n v="42"/>
    <n v="52"/>
    <n v="42"/>
    <n v="52"/>
    <n v="213"/>
    <n v="160.22"/>
    <n v="21.51"/>
    <n v="0.6"/>
    <n v="22.11"/>
    <n v="214.82"/>
    <n v="680.46"/>
    <n v="74.510000000000005"/>
    <x v="1"/>
    <m/>
    <s v="Preseason"/>
    <n v="94"/>
    <n v="94"/>
    <s v="MID"/>
    <x v="1"/>
  </r>
  <r>
    <d v="2018-07-10T00:00:00"/>
    <x v="3"/>
    <s v="16s Session"/>
    <n v="64.06"/>
    <n v="4278.08"/>
    <n v="66.78"/>
    <n v="7.92"/>
    <n v="138.5"/>
    <n v="33.24"/>
    <n v="171.74"/>
    <n v="6"/>
    <n v="14"/>
    <n v="36"/>
    <n v="30"/>
    <n v="36"/>
    <n v="30"/>
    <n v="195"/>
    <n v="157.5"/>
    <n v="13.49"/>
    <n v="0"/>
    <n v="13.49"/>
    <n v="196.93"/>
    <n v="553.66"/>
    <n v="61.4"/>
    <x v="1"/>
    <m/>
    <s v="Preseason"/>
    <n v="66"/>
    <n v="66"/>
    <s v="FOR"/>
    <x v="1"/>
  </r>
  <r>
    <d v="2018-07-10T00:00:00"/>
    <x v="4"/>
    <s v="GK"/>
    <n v="64.06"/>
    <n v="2328.41"/>
    <n v="36.35"/>
    <n v="4.7300000000000004"/>
    <n v="0"/>
    <n v="0"/>
    <n v="0"/>
    <n v="2"/>
    <n v="0"/>
    <n v="34"/>
    <n v="20"/>
    <n v="34"/>
    <n v="20"/>
    <n v="186"/>
    <n v="143.88"/>
    <n v="1.38"/>
    <n v="0"/>
    <n v="1.38"/>
    <n v="116.24"/>
    <n v="150.02000000000001"/>
    <n v="34.6"/>
    <x v="2"/>
    <m/>
    <s v="Preseason"/>
    <n v="54"/>
    <n v="54"/>
    <s v="GK"/>
    <x v="1"/>
  </r>
  <r>
    <d v="2018-07-10T00:00:00"/>
    <x v="5"/>
    <s v="Average"/>
    <n v="64.059999999999974"/>
    <n v="4695.3405882352936"/>
    <n v="76.136470588235284"/>
    <n v="7.3947058823529419"/>
    <n v="114.10235294117649"/>
    <n v="13.237647058823526"/>
    <n v="127.34000000000002"/>
    <n v="6.4117647058823533"/>
    <n v="10.470588235294118"/>
    <n v="38.117647058823529"/>
    <n v="38.647058823529413"/>
    <n v="38.117647058823529"/>
    <n v="38.647058823529413"/>
    <n v="196.76470588235293"/>
    <n v="150.78588235294117"/>
    <n v="13.818823529411766"/>
    <n v="1.2329411764705882"/>
    <n v="15.052352941176471"/>
    <n v="173.30764705882353"/>
    <n v="655.7399999999999"/>
    <n v="72.790000000000006"/>
    <x v="3"/>
    <m/>
    <s v="Preseason"/>
    <n v="76.764705882352942"/>
    <n v="76.764705882352942"/>
    <s v="MID"/>
    <x v="1"/>
  </r>
  <r>
    <d v="2018-07-10T00:00:00"/>
    <x v="6"/>
    <s v="16s Session"/>
    <n v="64.06"/>
    <n v="5190.95"/>
    <n v="81.03"/>
    <n v="8.01"/>
    <n v="246.84"/>
    <n v="47.79"/>
    <n v="294.63"/>
    <n v="12"/>
    <n v="21"/>
    <n v="32"/>
    <n v="34"/>
    <n v="32"/>
    <n v="34"/>
    <n v="205"/>
    <n v="150.72"/>
    <n v="12.98"/>
    <n v="0.02"/>
    <n v="13"/>
    <n v="157.12"/>
    <n v="766.8"/>
    <n v="78.17"/>
    <x v="1"/>
    <m/>
    <s v="Preseason"/>
    <n v="66"/>
    <n v="66"/>
    <s v="FB"/>
    <x v="1"/>
  </r>
  <r>
    <d v="2018-07-10T00:00:00"/>
    <x v="7"/>
    <s v="16s Session"/>
    <n v="64.06"/>
    <n v="4456.0600000000004"/>
    <n v="69.56"/>
    <n v="6.72"/>
    <n v="41.61"/>
    <n v="0"/>
    <n v="41.61"/>
    <n v="3"/>
    <n v="4"/>
    <n v="35"/>
    <n v="25"/>
    <n v="35"/>
    <n v="25"/>
    <n v="203"/>
    <n v="159.27000000000001"/>
    <n v="21.39"/>
    <n v="0"/>
    <n v="21.39"/>
    <n v="205.42"/>
    <n v="564.29"/>
    <n v="65.81"/>
    <x v="1"/>
    <m/>
    <s v="Preseason"/>
    <n v="60"/>
    <n v="60"/>
    <s v="CB"/>
    <x v="1"/>
  </r>
  <r>
    <d v="2018-07-10T00:00:00"/>
    <x v="8"/>
    <s v="16s Session"/>
    <n v="64.06"/>
    <n v="3806.78"/>
    <n v="98.6"/>
    <n v="7.62"/>
    <n v="206.7"/>
    <n v="20.399999999999999"/>
    <n v="227.1"/>
    <n v="11"/>
    <n v="18"/>
    <n v="47"/>
    <n v="59"/>
    <n v="47"/>
    <n v="59"/>
    <n v="200"/>
    <n v="170.24"/>
    <n v="21.47"/>
    <n v="2.23"/>
    <n v="23.71"/>
    <n v="191.93"/>
    <n v="873.09"/>
    <n v="60.61"/>
    <x v="1"/>
    <m/>
    <s v="Preseason"/>
    <n v="106"/>
    <n v="106"/>
    <s v="FB"/>
    <x v="1"/>
  </r>
  <r>
    <d v="2018-07-10T00:00:00"/>
    <x v="9"/>
    <s v="16s Session"/>
    <n v="64.06"/>
    <n v="4763.3"/>
    <n v="74.349999999999994"/>
    <n v="6.44"/>
    <n v="62.25"/>
    <n v="0"/>
    <n v="62.25"/>
    <n v="4"/>
    <n v="6"/>
    <n v="30"/>
    <n v="46"/>
    <n v="30"/>
    <n v="46"/>
    <n v="210"/>
    <n v="151.91999999999999"/>
    <n v="10.199999999999999"/>
    <n v="2.69"/>
    <n v="12.89"/>
    <n v="175.4"/>
    <n v="672.6"/>
    <n v="80.959999999999994"/>
    <x v="1"/>
    <m/>
    <s v="Preseason"/>
    <n v="76"/>
    <n v="76"/>
    <s v="MID"/>
    <x v="1"/>
  </r>
  <r>
    <d v="2018-07-10T00:00:00"/>
    <x v="11"/>
    <s v="16s Session"/>
    <n v="64.06"/>
    <n v="4318.32"/>
    <n v="67.41"/>
    <n v="8.5399999999999991"/>
    <n v="157.97"/>
    <n v="29.23"/>
    <n v="187.2"/>
    <n v="9"/>
    <n v="16"/>
    <n v="46"/>
    <n v="44"/>
    <n v="46"/>
    <n v="44"/>
    <n v="201"/>
    <n v="150.78"/>
    <n v="9.69"/>
    <n v="0"/>
    <n v="9.69"/>
    <n v="146.12"/>
    <n v="587.46"/>
    <n v="65.77"/>
    <x v="1"/>
    <m/>
    <s v="Preseason"/>
    <n v="90"/>
    <n v="90"/>
    <s v="FOR"/>
    <x v="1"/>
  </r>
  <r>
    <d v="2018-07-10T00:00:00"/>
    <x v="23"/>
    <s v="16s Session"/>
    <n v="64.06"/>
    <n v="4488.25"/>
    <n v="70.06"/>
    <n v="7.06"/>
    <n v="61.63"/>
    <n v="0.71"/>
    <n v="62.34"/>
    <n v="6"/>
    <n v="4"/>
    <n v="23"/>
    <n v="37"/>
    <n v="23"/>
    <n v="37"/>
    <n v="176"/>
    <n v="133.49"/>
    <n v="12.31"/>
    <n v="0"/>
    <n v="12.31"/>
    <n v="158.94999999999999"/>
    <n v="525.87"/>
    <n v="69"/>
    <x v="1"/>
    <m/>
    <s v="Preseason"/>
    <n v="60"/>
    <n v="60"/>
    <s v="CB"/>
    <x v="1"/>
  </r>
  <r>
    <d v="2018-07-10T00:00:00"/>
    <x v="12"/>
    <s v="16s Session"/>
    <n v="64.06"/>
    <n v="4373.87"/>
    <n v="77.430000000000007"/>
    <n v="7.49"/>
    <n v="94.41"/>
    <n v="7.95"/>
    <n v="102.36"/>
    <n v="9"/>
    <n v="14"/>
    <n v="45"/>
    <n v="39"/>
    <n v="45"/>
    <n v="39"/>
    <n v="189"/>
    <n v="145.19"/>
    <n v="14.54"/>
    <n v="0"/>
    <n v="14.54"/>
    <n v="159.22"/>
    <n v="680.94"/>
    <n v="65.010000000000005"/>
    <x v="1"/>
    <m/>
    <s v="Preseason"/>
    <n v="84"/>
    <n v="84"/>
    <s v="MID"/>
    <x v="1"/>
  </r>
  <r>
    <d v="2018-07-10T00:00:00"/>
    <x v="14"/>
    <s v="Average"/>
    <n v="64.059999999999974"/>
    <n v="4695.3405882352936"/>
    <n v="76.136470588235284"/>
    <n v="7.3947058823529419"/>
    <n v="114.10235294117649"/>
    <n v="13.237647058823526"/>
    <n v="127.34000000000002"/>
    <n v="6.4117647058823533"/>
    <n v="10.470588235294118"/>
    <n v="38.117647058823529"/>
    <n v="38.647058823529413"/>
    <n v="38.117647058823529"/>
    <n v="38.647058823529413"/>
    <n v="196.76470588235293"/>
    <n v="150.78588235294117"/>
    <n v="13.818823529411766"/>
    <n v="1.2329411764705882"/>
    <n v="15.052352941176471"/>
    <n v="173.30764705882353"/>
    <n v="655.7399999999999"/>
    <n v="72.790000000000006"/>
    <x v="3"/>
    <m/>
    <s v="Preseason"/>
    <n v="76.764705882352942"/>
    <n v="76.764705882352942"/>
    <s v="FB"/>
    <x v="1"/>
  </r>
  <r>
    <d v="2018-07-10T00:00:00"/>
    <x v="15"/>
    <s v="16s Session"/>
    <n v="64.06"/>
    <n v="4931.13"/>
    <n v="76.97"/>
    <n v="8.2200000000000006"/>
    <n v="158.44999999999999"/>
    <n v="64.77"/>
    <n v="223.22"/>
    <n v="8"/>
    <n v="11"/>
    <n v="10"/>
    <n v="12"/>
    <n v="10"/>
    <n v="12"/>
    <n v="191"/>
    <n v="127.82"/>
    <n v="0.71"/>
    <n v="0"/>
    <s v="Poor Trace"/>
    <n v="69.45"/>
    <n v="482.57"/>
    <n v="83.41"/>
    <x v="1"/>
    <m/>
    <s v="Preseason"/>
    <n v="22"/>
    <n v="22"/>
    <s v="MID"/>
    <x v="1"/>
  </r>
  <r>
    <d v="2018-07-10T00:00:00"/>
    <x v="16"/>
    <s v="16s Session"/>
    <n v="64.06"/>
    <n v="4827.63"/>
    <n v="75.36"/>
    <n v="6.97"/>
    <n v="70.650000000000006"/>
    <n v="0"/>
    <n v="70.650000000000006"/>
    <n v="2"/>
    <n v="6"/>
    <n v="34"/>
    <n v="25"/>
    <n v="34"/>
    <n v="25"/>
    <n v="201"/>
    <n v="169.15"/>
    <n v="26.55"/>
    <n v="7.0000000000000007E-2"/>
    <n v="26.62"/>
    <n v="258.04000000000002"/>
    <n v="546.47"/>
    <n v="73.739999999999995"/>
    <x v="1"/>
    <m/>
    <s v="Preseason"/>
    <n v="59"/>
    <n v="59"/>
    <s v="MID"/>
    <x v="1"/>
  </r>
  <r>
    <d v="2018-07-10T00:00:00"/>
    <x v="24"/>
    <s v="GK Average"/>
    <n v="64.06"/>
    <n v="2466.67"/>
    <n v="38.504999999999995"/>
    <n v="5.2650000000000006"/>
    <n v="1.415"/>
    <n v="0"/>
    <n v="1.415"/>
    <n v="4"/>
    <n v="0"/>
    <n v="47"/>
    <n v="35.5"/>
    <n v="47"/>
    <n v="35.5"/>
    <n v="187"/>
    <n v="139.755"/>
    <n v="1.9649999999999999"/>
    <n v="0"/>
    <n v="1.9649999999999999"/>
    <n v="110.755"/>
    <n v="195.07"/>
    <n v="38.795000000000002"/>
    <x v="3"/>
    <m/>
    <s v="Preseason"/>
    <n v="82.5"/>
    <n v="82.5"/>
    <s v="GK"/>
    <x v="1"/>
  </r>
  <r>
    <d v="2018-07-10T00:00:00"/>
    <x v="17"/>
    <s v="GK"/>
    <n v="64.06"/>
    <n v="2604.9299999999998"/>
    <n v="40.659999999999997"/>
    <n v="5.8"/>
    <n v="2.83"/>
    <n v="0"/>
    <n v="2.83"/>
    <n v="6"/>
    <n v="0"/>
    <n v="60"/>
    <n v="51"/>
    <n v="60"/>
    <n v="51"/>
    <n v="188"/>
    <n v="135.63"/>
    <n v="2.5499999999999998"/>
    <n v="0"/>
    <n v="2.5499999999999998"/>
    <n v="105.27"/>
    <n v="240.12"/>
    <n v="42.99"/>
    <x v="2"/>
    <m/>
    <s v="Preseason"/>
    <n v="111"/>
    <n v="111"/>
    <s v="GK"/>
    <x v="1"/>
  </r>
  <r>
    <d v="2018-07-10T00:00:00"/>
    <x v="20"/>
    <s v="16s Session"/>
    <n v="64.06"/>
    <n v="4787.62"/>
    <n v="74.73"/>
    <n v="6.98"/>
    <n v="70.7"/>
    <n v="0"/>
    <n v="70.7"/>
    <n v="10"/>
    <n v="8"/>
    <n v="36"/>
    <n v="55"/>
    <n v="36"/>
    <n v="55"/>
    <n v="189"/>
    <n v="133.31"/>
    <n v="1.74"/>
    <n v="0"/>
    <n v="1.74"/>
    <n v="69.94"/>
    <n v="662.06"/>
    <n v="79.040000000000006"/>
    <x v="1"/>
    <m/>
    <s v="Preseason"/>
    <n v="91"/>
    <n v="91"/>
    <e v="#N/A"/>
    <x v="1"/>
  </r>
  <r>
    <d v="2018-07-10T00:00:00"/>
    <x v="21"/>
    <s v="16s Session"/>
    <n v="64.06"/>
    <n v="4960.7700000000004"/>
    <n v="77.44"/>
    <n v="7.29"/>
    <n v="85.56"/>
    <n v="3.56"/>
    <n v="89.12"/>
    <n v="5"/>
    <n v="9"/>
    <n v="43"/>
    <n v="46"/>
    <n v="43"/>
    <n v="46"/>
    <n v="190"/>
    <n v="155.05000000000001"/>
    <n v="8.35"/>
    <n v="0"/>
    <n v="8.35"/>
    <n v="122.53"/>
    <n v="761.17"/>
    <n v="78.040000000000006"/>
    <x v="1"/>
    <m/>
    <s v="Preseason"/>
    <n v="89"/>
    <n v="89"/>
    <s v="MID"/>
    <x v="1"/>
  </r>
  <r>
    <d v="2018-07-10T00:00:00"/>
    <x v="22"/>
    <s v="16s Session"/>
    <n v="64.06"/>
    <n v="5242.3999999999996"/>
    <n v="81.83"/>
    <n v="6.99"/>
    <n v="133.41999999999999"/>
    <n v="0"/>
    <n v="133.41999999999999"/>
    <n v="3"/>
    <n v="10"/>
    <n v="45"/>
    <n v="34"/>
    <n v="45"/>
    <n v="34"/>
    <n v="199"/>
    <n v="148.94"/>
    <n v="19.54"/>
    <n v="1.96"/>
    <n v="21.5"/>
    <n v="208.12"/>
    <n v="764.97"/>
    <n v="68.41"/>
    <x v="1"/>
    <m/>
    <s v="Preseason"/>
    <n v="79"/>
    <n v="79"/>
    <s v="MID"/>
    <x v="1"/>
  </r>
  <r>
    <d v="2018-07-11T00:00:00"/>
    <x v="25"/>
    <s v="CB Individual Session"/>
    <n v="84.43"/>
    <n v="3837.21"/>
    <n v="45.45"/>
    <n v="5.0999999999999996"/>
    <n v="0"/>
    <n v="0"/>
    <n v="0"/>
    <n v="8"/>
    <n v="0"/>
    <n v="92"/>
    <n v="61"/>
    <n v="92"/>
    <n v="61"/>
    <n v="207"/>
    <n v="171.65"/>
    <n v="35.36"/>
    <n v="3.01"/>
    <n v="38.369999999999997"/>
    <n v="361.75"/>
    <n v="345.8"/>
    <n v="87.05"/>
    <x v="3"/>
    <m/>
    <s v="Preseason"/>
    <n v="153"/>
    <n v="153"/>
    <s v="MID"/>
    <x v="1"/>
  </r>
  <r>
    <d v="2018-07-12T00:00:00"/>
    <x v="0"/>
    <s v="18s vs Burton"/>
    <n v="100"/>
    <n v="3750.58"/>
    <n v="37.51"/>
    <n v="7.1"/>
    <n v="66.55"/>
    <n v="0.71"/>
    <n v="67.260000000000005"/>
    <n v="3"/>
    <n v="4"/>
    <n v="12"/>
    <n v="8"/>
    <n v="33"/>
    <n v="28"/>
    <n v="210"/>
    <n v="150.97"/>
    <n v="10.52"/>
    <n v="0"/>
    <n v="13"/>
    <n v="239"/>
    <n v="528.75"/>
    <n v="67.069999999999993"/>
    <x v="0"/>
    <m/>
    <m/>
    <n v="20"/>
    <n v="61"/>
    <s v="MID"/>
    <x v="1"/>
  </r>
  <r>
    <d v="2018-07-12T00:00:00"/>
    <x v="1"/>
    <s v="Average"/>
    <n v="90.119999999999976"/>
    <n v="6552.0882352941162"/>
    <n v="76.062352941176485"/>
    <n v="8.2294117647058833"/>
    <n v="322.40823529411767"/>
    <n v="73.428235294117655"/>
    <n v="395.83647058823533"/>
    <n v="13.647058823529411"/>
    <n v="23.058823529411764"/>
    <n v="67.294117647058826"/>
    <n v="54.529411764705884"/>
    <n v="67.294117647058826"/>
    <n v="54.529411764705884"/>
    <n v="194.41176470588235"/>
    <n v="155.0205882352941"/>
    <n v="21.342352941176472"/>
    <n v="1.7594117647058825"/>
    <n v="23.101764705882349"/>
    <n v="253.2858823529412"/>
    <n v="1177.3552941176474"/>
    <n v="104.43588235294116"/>
    <x v="3"/>
    <m/>
    <s v="Preseason"/>
    <n v="121.82352941176471"/>
    <n v="121.82352941176471"/>
    <s v="CB"/>
    <x v="1"/>
  </r>
  <r>
    <d v="2018-07-12T00:00:00"/>
    <x v="25"/>
    <s v="U15s/16s Entire Session"/>
    <n v="90.12"/>
    <n v="6951.88"/>
    <n v="83.2"/>
    <n v="8.1300000000000008"/>
    <n v="576.26"/>
    <n v="134.02000000000001"/>
    <n v="710.28"/>
    <n v="11"/>
    <n v="36"/>
    <n v="94"/>
    <n v="82"/>
    <n v="94"/>
    <n v="82"/>
    <n v="212"/>
    <n v="178.76"/>
    <n v="27.04"/>
    <n v="20.14"/>
    <n v="47.18"/>
    <n v="445.66"/>
    <n v="1626.12"/>
    <n v="115.15"/>
    <x v="1"/>
    <m/>
    <s v="Preseason"/>
    <n v="176"/>
    <n v="176"/>
    <s v="MID"/>
    <x v="1"/>
  </r>
  <r>
    <d v="2018-07-12T00:00:00"/>
    <x v="2"/>
    <s v="U15s/16s Entire Session"/>
    <n v="90.12"/>
    <n v="7440.88"/>
    <n v="82.58"/>
    <n v="7.81"/>
    <n v="231.5"/>
    <n v="36.97"/>
    <n v="268.47000000000003"/>
    <n v="9"/>
    <n v="20"/>
    <n v="64"/>
    <n v="55"/>
    <n v="64"/>
    <n v="55"/>
    <n v="211"/>
    <n v="171.04"/>
    <n v="31.31"/>
    <n v="5.83"/>
    <n v="37.15"/>
    <n v="370.66"/>
    <n v="1112.31"/>
    <n v="114.58"/>
    <x v="1"/>
    <m/>
    <s v="Preseason"/>
    <n v="119"/>
    <n v="119"/>
    <s v="MID"/>
    <x v="1"/>
  </r>
  <r>
    <d v="2018-07-12T00:00:00"/>
    <x v="3"/>
    <s v="U15s/16s Entire Session"/>
    <n v="90.12"/>
    <n v="6119.46"/>
    <n v="67.900000000000006"/>
    <n v="9.01"/>
    <n v="299.93"/>
    <n v="134.66"/>
    <n v="434.59"/>
    <n v="18"/>
    <n v="22"/>
    <n v="61"/>
    <n v="37"/>
    <n v="61"/>
    <n v="37"/>
    <n v="195"/>
    <n v="153.30000000000001"/>
    <n v="10.58"/>
    <n v="0"/>
    <n v="10.58"/>
    <n v="243.79"/>
    <n v="978.65"/>
    <n v="97.8"/>
    <x v="1"/>
    <m/>
    <s v="Preseason"/>
    <n v="98"/>
    <n v="98"/>
    <s v="FOR"/>
    <x v="1"/>
  </r>
  <r>
    <d v="2018-07-12T00:00:00"/>
    <x v="4"/>
    <s v="U15s/16s Entire Session"/>
    <n v="90.12"/>
    <n v="3802.01"/>
    <n v="46.65"/>
    <n v="5.4"/>
    <n v="0"/>
    <n v="0"/>
    <n v="0"/>
    <n v="8"/>
    <n v="0"/>
    <n v="32"/>
    <n v="40"/>
    <n v="32"/>
    <n v="40"/>
    <n v="183"/>
    <n v="147.49"/>
    <n v="0.46"/>
    <n v="0"/>
    <n v="0.46"/>
    <n v="157.61000000000001"/>
    <n v="232.41"/>
    <n v="54.85"/>
    <x v="2"/>
    <m/>
    <s v="Preseason"/>
    <n v="72"/>
    <n v="72"/>
    <s v="GK"/>
    <x v="1"/>
  </r>
  <r>
    <d v="2018-07-12T00:00:00"/>
    <x v="5"/>
    <s v="U15s/16s Entire Session"/>
    <n v="90.12"/>
    <n v="7400.71"/>
    <n v="82.12"/>
    <n v="9.02"/>
    <n v="267.32"/>
    <n v="73.17"/>
    <n v="340.49"/>
    <n v="38"/>
    <n v="18"/>
    <n v="83"/>
    <n v="80"/>
    <n v="83"/>
    <n v="80"/>
    <n v="205"/>
    <n v="169.82"/>
    <n v="34.450000000000003"/>
    <n v="0.01"/>
    <n v="34.46"/>
    <n v="337.64"/>
    <n v="1367.21"/>
    <n v="155.97"/>
    <x v="1"/>
    <m/>
    <s v="Preseason"/>
    <n v="163"/>
    <n v="163"/>
    <s v="MID"/>
    <x v="1"/>
  </r>
  <r>
    <d v="2018-07-12T00:00:00"/>
    <x v="6"/>
    <s v="U15s/16s Entire Session"/>
    <n v="90.12"/>
    <n v="7421.89"/>
    <n v="82.68"/>
    <n v="8.8800000000000008"/>
    <n v="448.26"/>
    <n v="141.16999999999999"/>
    <n v="589.42999999999995"/>
    <n v="14"/>
    <n v="34"/>
    <n v="72"/>
    <n v="56"/>
    <n v="72"/>
    <n v="56"/>
    <n v="205"/>
    <n v="161.11000000000001"/>
    <n v="24.14"/>
    <n v="0.02"/>
    <n v="24.16"/>
    <n v="271"/>
    <n v="1362.9"/>
    <n v="115.83"/>
    <x v="1"/>
    <m/>
    <s v="Preseason"/>
    <n v="128"/>
    <n v="128"/>
    <s v="FB"/>
    <x v="1"/>
  </r>
  <r>
    <d v="2018-07-12T00:00:00"/>
    <x v="7"/>
    <s v="U15s/16s Entire Session"/>
    <n v="90.12"/>
    <n v="6714.45"/>
    <n v="74.58"/>
    <n v="7.59"/>
    <n v="244.7"/>
    <n v="27.4"/>
    <n v="272.10000000000002"/>
    <n v="5"/>
    <n v="15"/>
    <n v="67"/>
    <n v="43"/>
    <n v="67"/>
    <n v="43"/>
    <n v="205"/>
    <n v="167.74"/>
    <n v="30.81"/>
    <n v="0.4"/>
    <n v="31.2"/>
    <n v="328.04"/>
    <n v="1088.7"/>
    <n v="93.39"/>
    <x v="1"/>
    <m/>
    <s v="Preseason"/>
    <n v="110"/>
    <n v="110"/>
    <s v="CB"/>
    <x v="1"/>
  </r>
  <r>
    <d v="2018-07-12T00:00:00"/>
    <x v="8"/>
    <s v="U15s/16s Entire Session"/>
    <n v="90.12"/>
    <n v="7360.5"/>
    <n v="88.15"/>
    <n v="8.14"/>
    <n v="510.77"/>
    <n v="41.95"/>
    <n v="552.72"/>
    <n v="14"/>
    <n v="38"/>
    <n v="83"/>
    <n v="66"/>
    <n v="83"/>
    <n v="66"/>
    <n v="195"/>
    <n v="152.69"/>
    <n v="18.399999999999999"/>
    <n v="0.01"/>
    <n v="18.41"/>
    <n v="244.25"/>
    <n v="1721.81"/>
    <n v="112.88"/>
    <x v="1"/>
    <m/>
    <s v="Preseason"/>
    <n v="149"/>
    <n v="149"/>
    <s v="FB"/>
    <x v="1"/>
  </r>
  <r>
    <d v="2018-07-12T00:00:00"/>
    <x v="11"/>
    <s v="U15s/16s Entire Session"/>
    <n v="90.12"/>
    <n v="6178.95"/>
    <n v="73.91"/>
    <n v="8.77"/>
    <n v="338.97"/>
    <n v="192.67"/>
    <n v="531.64"/>
    <n v="23"/>
    <n v="30"/>
    <n v="44"/>
    <n v="47"/>
    <n v="44"/>
    <n v="47"/>
    <n v="203"/>
    <n v="151.41999999999999"/>
    <n v="14.23"/>
    <n v="0"/>
    <n v="14.23"/>
    <n v="188.94"/>
    <n v="1045.77"/>
    <n v="95.02"/>
    <x v="1"/>
    <m/>
    <s v="Preseason"/>
    <n v="91"/>
    <n v="91"/>
    <s v="FOR"/>
    <x v="1"/>
  </r>
  <r>
    <d v="2018-07-12T00:00:00"/>
    <x v="23"/>
    <s v="U15s/16s Entire Session"/>
    <n v="90.12"/>
    <n v="6643.07"/>
    <n v="73.709999999999994"/>
    <n v="7.54"/>
    <n v="286.51"/>
    <n v="14.36"/>
    <n v="300.87"/>
    <n v="26"/>
    <n v="16"/>
    <n v="77"/>
    <n v="72"/>
    <n v="77"/>
    <n v="72"/>
    <n v="183"/>
    <n v="149.49"/>
    <n v="37.06"/>
    <n v="0.63"/>
    <n v="37.69"/>
    <n v="351.46"/>
    <n v="1155.53"/>
    <n v="110.86"/>
    <x v="1"/>
    <m/>
    <s v="Preseason"/>
    <n v="149"/>
    <n v="149"/>
    <s v="CB"/>
    <x v="1"/>
  </r>
  <r>
    <d v="2018-07-12T00:00:00"/>
    <x v="13"/>
    <s v="U15s/16s Entire Session"/>
    <n v="90.12"/>
    <n v="6444.77"/>
    <n v="77.930000000000007"/>
    <n v="7.78"/>
    <n v="238.06"/>
    <n v="27.77"/>
    <n v="265.83"/>
    <n v="10"/>
    <n v="16"/>
    <n v="98"/>
    <n v="71"/>
    <n v="98"/>
    <n v="71"/>
    <n v="194"/>
    <n v="170.99"/>
    <n v="41.98"/>
    <n v="0"/>
    <n v="41.98"/>
    <n v="337.14"/>
    <n v="1128.3"/>
    <n v="82.76"/>
    <x v="1"/>
    <m/>
    <s v="Preseason"/>
    <n v="169"/>
    <n v="169"/>
    <s v="CB"/>
    <x v="1"/>
  </r>
  <r>
    <d v="2018-07-12T00:00:00"/>
    <x v="14"/>
    <s v="Average"/>
    <n v="90.119999999999976"/>
    <n v="6552.0882352941162"/>
    <n v="76.062352941176485"/>
    <n v="8.2294117647058833"/>
    <n v="322.40823529411767"/>
    <n v="73.428235294117655"/>
    <n v="395.83647058823533"/>
    <n v="13.647058823529411"/>
    <n v="23.058823529411764"/>
    <n v="67.294117647058826"/>
    <n v="54.529411764705884"/>
    <n v="67.294117647058826"/>
    <n v="54.529411764705884"/>
    <n v="194.41176470588235"/>
    <n v="155.0205882352941"/>
    <n v="21.342352941176472"/>
    <n v="1.7594117647058825"/>
    <n v="23.101764705882349"/>
    <n v="253.2858823529412"/>
    <n v="1177.3552941176474"/>
    <n v="104.43588235294116"/>
    <x v="3"/>
    <m/>
    <s v="Preseason"/>
    <n v="121.82352941176471"/>
    <n v="121.82352941176471"/>
    <s v="FB"/>
    <x v="1"/>
  </r>
  <r>
    <d v="2018-07-12T00:00:00"/>
    <x v="15"/>
    <s v="U15s/16s Entire Session"/>
    <n v="90.12"/>
    <n v="3205.37"/>
    <n v="55.7"/>
    <n v="8.9600000000000009"/>
    <n v="90.5"/>
    <n v="39.22"/>
    <n v="129.72"/>
    <n v="5"/>
    <n v="9"/>
    <n v="29"/>
    <n v="24"/>
    <n v="29"/>
    <n v="24"/>
    <n v="180"/>
    <n v="121.87"/>
    <n v="0.02"/>
    <n v="0"/>
    <s v="Poor Trace"/>
    <n v="44.84"/>
    <n v="398.03"/>
    <n v="54.78"/>
    <x v="1"/>
    <m/>
    <s v="Preseason"/>
    <n v="53"/>
    <n v="53"/>
    <s v="MID"/>
    <x v="1"/>
  </r>
  <r>
    <d v="2018-07-12T00:00:00"/>
    <x v="16"/>
    <s v="U15s/16s Entire Session"/>
    <n v="90.12"/>
    <n v="6995.29"/>
    <n v="77.62"/>
    <n v="8.16"/>
    <n v="151.11000000000001"/>
    <n v="32.799999999999997"/>
    <n v="183.91"/>
    <n v="2"/>
    <n v="12"/>
    <n v="43"/>
    <n v="23"/>
    <n v="43"/>
    <n v="23"/>
    <n v="197"/>
    <n v="168.34"/>
    <n v="36.64"/>
    <n v="0"/>
    <n v="36.64"/>
    <n v="352.05"/>
    <n v="804.34"/>
    <n v="105.51"/>
    <x v="1"/>
    <m/>
    <s v="Preseason"/>
    <n v="66"/>
    <n v="66"/>
    <s v="MID"/>
    <x v="1"/>
  </r>
  <r>
    <d v="2018-07-12T00:00:00"/>
    <x v="24"/>
    <s v="U15s/16s Entire Session"/>
    <n v="90.12"/>
    <n v="3113.01"/>
    <n v="38.369999999999997"/>
    <n v="6.75"/>
    <n v="38.869999999999997"/>
    <n v="0"/>
    <n v="38.869999999999997"/>
    <n v="11"/>
    <n v="3"/>
    <n v="43"/>
    <n v="45"/>
    <n v="43"/>
    <n v="45"/>
    <n v="0"/>
    <n v="0"/>
    <n v="0"/>
    <n v="0"/>
    <n v="0"/>
    <n v="0"/>
    <n v="262.8"/>
    <n v="47.92"/>
    <x v="2"/>
    <m/>
    <s v="Preseason"/>
    <n v="88"/>
    <n v="88"/>
    <s v="GK"/>
    <x v="1"/>
  </r>
  <r>
    <d v="2018-07-12T00:00:00"/>
    <x v="17"/>
    <s v="U15s/16s Entire Session"/>
    <n v="90.12"/>
    <n v="3750.19"/>
    <n v="46.18"/>
    <n v="7.22"/>
    <n v="26.37"/>
    <n v="1.44"/>
    <n v="27.81"/>
    <n v="9"/>
    <n v="2"/>
    <n v="29"/>
    <n v="37"/>
    <n v="29"/>
    <n v="37"/>
    <n v="195"/>
    <n v="138.58000000000001"/>
    <n v="4.25"/>
    <n v="0"/>
    <n v="4.25"/>
    <n v="147.16999999999999"/>
    <n v="247.41"/>
    <n v="54.15"/>
    <x v="2"/>
    <m/>
    <s v="Preseason"/>
    <n v="66"/>
    <n v="66"/>
    <s v="GK"/>
    <x v="1"/>
  </r>
  <r>
    <d v="2018-07-12T00:00:00"/>
    <x v="20"/>
    <s v="U15s/16s Entire Session"/>
    <n v="90.12"/>
    <n v="6759.19"/>
    <n v="80.599999999999994"/>
    <n v="7.8"/>
    <n v="213.22"/>
    <n v="27.83"/>
    <n v="241.05"/>
    <n v="13"/>
    <n v="16"/>
    <n v="52"/>
    <n v="63"/>
    <n v="52"/>
    <n v="63"/>
    <n v="165"/>
    <n v="126.43"/>
    <n v="0"/>
    <n v="0"/>
    <s v="Poor Trace"/>
    <n v="65.16"/>
    <n v="1203.97"/>
    <n v="112.5"/>
    <x v="1"/>
    <m/>
    <s v="Preseason"/>
    <n v="115"/>
    <n v="115"/>
    <e v="#N/A"/>
    <x v="1"/>
  </r>
  <r>
    <d v="2018-07-12T00:00:00"/>
    <x v="21"/>
    <s v="U15s/16s Entire Session"/>
    <n v="90.12"/>
    <n v="7951.11"/>
    <n v="88.23"/>
    <n v="8.3800000000000008"/>
    <n v="557.41999999999996"/>
    <n v="169.06"/>
    <n v="726.48"/>
    <n v="14"/>
    <n v="39"/>
    <n v="85"/>
    <n v="72"/>
    <n v="85"/>
    <n v="72"/>
    <n v="183"/>
    <n v="150.85"/>
    <n v="2.33"/>
    <n v="0"/>
    <n v="2.33"/>
    <n v="78.569999999999993"/>
    <n v="1766.9"/>
    <n v="128.63"/>
    <x v="1"/>
    <m/>
    <s v="Preseason"/>
    <n v="157"/>
    <n v="157"/>
    <s v="MID"/>
    <x v="1"/>
  </r>
  <r>
    <d v="2018-07-12T00:00:00"/>
    <x v="22"/>
    <s v="U15s/16s Entire Session"/>
    <n v="90.12"/>
    <n v="7818.29"/>
    <n v="93.41"/>
    <n v="7.95"/>
    <n v="537.22"/>
    <n v="58.41"/>
    <n v="595.63"/>
    <n v="7"/>
    <n v="35"/>
    <n v="75"/>
    <n v="45"/>
    <n v="75"/>
    <n v="45"/>
    <n v="201"/>
    <n v="160.62"/>
    <n v="32.31"/>
    <n v="2.87"/>
    <n v="35.18"/>
    <n v="330.39"/>
    <n v="1444.77"/>
    <n v="99.02"/>
    <x v="1"/>
    <m/>
    <s v="Preseason"/>
    <n v="120"/>
    <n v="120"/>
    <s v="MID"/>
    <x v="1"/>
  </r>
  <r>
    <d v="2018-07-13T00:00:00"/>
    <x v="1"/>
    <s v="Average"/>
    <n v="85.51"/>
    <n v="5665"/>
    <n v="66.255384615384614"/>
    <n v="7.7707692307692318"/>
    <n v="239.55461538461537"/>
    <n v="31.696153846153848"/>
    <n v="271.25076923076921"/>
    <n v="11.461538461538462"/>
    <n v="20.307692307692307"/>
    <n v="58.615384615384613"/>
    <n v="43.230769230769234"/>
    <n v="58.615384615384613"/>
    <n v="43.230769230769234"/>
    <n v="193.23076923076923"/>
    <n v="144.1423076923077"/>
    <n v="14.457692307692309"/>
    <n v="0.37307692307692314"/>
    <n v="14.831538461538459"/>
    <n v="196.2092307692308"/>
    <n v="1050.2669230769231"/>
    <n v="89.067692307692312"/>
    <x v="3"/>
    <m/>
    <s v="Preseason"/>
    <n v="101.84615384615384"/>
    <n v="101.84615384615384"/>
    <s v="CB"/>
    <x v="1"/>
  </r>
  <r>
    <d v="2018-07-13T00:00:00"/>
    <x v="25"/>
    <s v="16s Session"/>
    <n v="85.51"/>
    <n v="5796.79"/>
    <n v="67.8"/>
    <n v="7.17"/>
    <n v="202.5"/>
    <n v="1.42"/>
    <n v="203.92"/>
    <n v="15"/>
    <n v="24"/>
    <n v="68"/>
    <n v="43"/>
    <n v="68"/>
    <n v="43"/>
    <n v="205"/>
    <n v="157.52000000000001"/>
    <n v="23.26"/>
    <n v="2.92"/>
    <n v="26.18"/>
    <n v="281.25"/>
    <n v="1092.96"/>
    <n v="98.82"/>
    <x v="1"/>
    <m/>
    <s v="Preseason"/>
    <n v="111"/>
    <n v="111"/>
    <s v="MID"/>
    <x v="1"/>
  </r>
  <r>
    <d v="2018-07-13T00:00:00"/>
    <x v="2"/>
    <s v="16s Session"/>
    <n v="85.51"/>
    <n v="6105.31"/>
    <n v="71.400000000000006"/>
    <n v="8.16"/>
    <n v="277.92"/>
    <n v="57.4"/>
    <n v="335.32"/>
    <n v="8"/>
    <n v="24"/>
    <n v="66"/>
    <n v="39"/>
    <n v="66"/>
    <n v="39"/>
    <n v="208"/>
    <n v="157.02000000000001"/>
    <n v="21.8"/>
    <n v="0.98"/>
    <n v="22.78"/>
    <n v="255.51"/>
    <n v="1124.69"/>
    <n v="94.13"/>
    <x v="1"/>
    <m/>
    <s v="Preseason"/>
    <n v="105"/>
    <n v="105"/>
    <s v="MID"/>
    <x v="1"/>
  </r>
  <r>
    <d v="2018-07-13T00:00:00"/>
    <x v="4"/>
    <s v="16s Session"/>
    <n v="85.51"/>
    <n v="3753.76"/>
    <n v="43.9"/>
    <n v="6.06"/>
    <n v="12.1"/>
    <n v="0"/>
    <n v="12.1"/>
    <n v="7"/>
    <n v="2"/>
    <n v="52"/>
    <n v="53"/>
    <n v="52"/>
    <n v="53"/>
    <n v="173"/>
    <n v="140.94"/>
    <n v="0"/>
    <n v="0"/>
    <n v="0"/>
    <n v="130.56"/>
    <n v="234.44"/>
    <n v="64.3"/>
    <x v="2"/>
    <m/>
    <s v="Preseason"/>
    <n v="105"/>
    <n v="105"/>
    <s v="GK"/>
    <x v="1"/>
  </r>
  <r>
    <d v="2018-07-13T00:00:00"/>
    <x v="5"/>
    <s v="16s Session"/>
    <n v="85.51"/>
    <n v="5621.51"/>
    <n v="65.75"/>
    <n v="7.7"/>
    <n v="366.54"/>
    <n v="20.91"/>
    <n v="387.45"/>
    <n v="44"/>
    <n v="27"/>
    <n v="65"/>
    <n v="71"/>
    <n v="65"/>
    <n v="71"/>
    <n v="203"/>
    <n v="148.76"/>
    <n v="20.010000000000002"/>
    <n v="0"/>
    <n v="20.010000000000002"/>
    <n v="213.93"/>
    <n v="1202.3800000000001"/>
    <n v="124.12"/>
    <x v="1"/>
    <m/>
    <s v="Preseason"/>
    <n v="136"/>
    <n v="136"/>
    <s v="MID"/>
    <x v="1"/>
  </r>
  <r>
    <d v="2018-07-13T00:00:00"/>
    <x v="6"/>
    <s v="16s Session"/>
    <n v="85.51"/>
    <n v="5954.29"/>
    <n v="69.64"/>
    <n v="7.26"/>
    <n v="486.94"/>
    <n v="7.09"/>
    <n v="494.03"/>
    <n v="11"/>
    <n v="34"/>
    <n v="55"/>
    <n v="32"/>
    <n v="55"/>
    <n v="32"/>
    <n v="208"/>
    <n v="142.44"/>
    <n v="13.06"/>
    <n v="0.76"/>
    <n v="13.82"/>
    <n v="182.43"/>
    <n v="1210.25"/>
    <n v="79.930000000000007"/>
    <x v="1"/>
    <m/>
    <s v="Preseason"/>
    <n v="87"/>
    <n v="87"/>
    <s v="FB"/>
    <x v="1"/>
  </r>
  <r>
    <d v="2018-07-13T00:00:00"/>
    <x v="7"/>
    <s v="16s Session"/>
    <n v="85.51"/>
    <n v="5258.39"/>
    <n v="61.5"/>
    <n v="8.17"/>
    <n v="172.23"/>
    <n v="44.42"/>
    <n v="216.65"/>
    <n v="4"/>
    <n v="15"/>
    <n v="59"/>
    <n v="51"/>
    <n v="59"/>
    <n v="51"/>
    <n v="202"/>
    <n v="153.44999999999999"/>
    <n v="20.350000000000001"/>
    <n v="0"/>
    <n v="20.350000000000001"/>
    <n v="225.79"/>
    <n v="949.65"/>
    <n v="72.56"/>
    <x v="1"/>
    <m/>
    <s v="Preseason"/>
    <n v="110"/>
    <n v="110"/>
    <s v="CB"/>
    <x v="1"/>
  </r>
  <r>
    <d v="2018-07-13T00:00:00"/>
    <x v="10"/>
    <s v="16s Session"/>
    <n v="85.51"/>
    <n v="2975.08"/>
    <n v="89.58"/>
    <n v="7.72"/>
    <n v="86.19"/>
    <n v="58.75"/>
    <n v="144.94"/>
    <n v="4"/>
    <n v="4"/>
    <n v="28"/>
    <n v="7"/>
    <n v="28"/>
    <n v="7"/>
    <n v="203"/>
    <n v="169.46"/>
    <n v="17.670000000000002"/>
    <n v="0.69"/>
    <n v="18.36"/>
    <n v="152.87"/>
    <n v="318.26"/>
    <n v="45.81"/>
    <x v="4"/>
    <m/>
    <s v="CONDITIONING"/>
    <n v="35"/>
    <n v="35"/>
    <s v="FB"/>
    <x v="1"/>
  </r>
  <r>
    <d v="2018-07-13T00:00:00"/>
    <x v="11"/>
    <s v="16s Session"/>
    <n v="85.51"/>
    <n v="5152.87"/>
    <n v="60.27"/>
    <n v="8.3699999999999992"/>
    <n v="376.47"/>
    <n v="49.4"/>
    <n v="425.87"/>
    <n v="19"/>
    <n v="28"/>
    <n v="61"/>
    <n v="40"/>
    <n v="61"/>
    <n v="40"/>
    <n v="198"/>
    <n v="136.38999999999999"/>
    <n v="1.97"/>
    <n v="0"/>
    <n v="1.97"/>
    <n v="129"/>
    <n v="1089.01"/>
    <n v="88.11"/>
    <x v="1"/>
    <m/>
    <s v="Preseason"/>
    <n v="101"/>
    <n v="101"/>
    <s v="FOR"/>
    <x v="1"/>
  </r>
  <r>
    <d v="2018-07-13T00:00:00"/>
    <x v="23"/>
    <s v="16s Session"/>
    <n v="85.51"/>
    <n v="4937.3999999999996"/>
    <n v="57.75"/>
    <n v="7.97"/>
    <n v="125.29"/>
    <n v="52.62"/>
    <n v="177.91"/>
    <n v="8"/>
    <n v="12"/>
    <n v="58"/>
    <n v="31"/>
    <n v="58"/>
    <n v="31"/>
    <n v="176"/>
    <n v="133.18"/>
    <n v="19.059999999999999"/>
    <n v="0"/>
    <n v="19.059999999999999"/>
    <n v="206.43"/>
    <n v="843.1"/>
    <n v="78.7"/>
    <x v="1"/>
    <m/>
    <s v="Preseason"/>
    <n v="89"/>
    <n v="89"/>
    <s v="CB"/>
    <x v="1"/>
  </r>
  <r>
    <d v="2018-07-13T00:00:00"/>
    <x v="12"/>
    <s v="16s Session"/>
    <n v="85.51"/>
    <n v="5433.98"/>
    <n v="63.55"/>
    <n v="6.79"/>
    <n v="115.07"/>
    <n v="0"/>
    <n v="115.07"/>
    <n v="6"/>
    <n v="12"/>
    <n v="41"/>
    <n v="35"/>
    <n v="41"/>
    <n v="35"/>
    <n v="188"/>
    <n v="134.1"/>
    <n v="11.03"/>
    <n v="0"/>
    <n v="11.03"/>
    <n v="164.08"/>
    <n v="908.95"/>
    <n v="80.36"/>
    <x v="1"/>
    <m/>
    <s v="Preseason"/>
    <n v="76"/>
    <n v="76"/>
    <s v="MID"/>
    <x v="1"/>
  </r>
  <r>
    <d v="2018-07-13T00:00:00"/>
    <x v="13"/>
    <s v="16s Session"/>
    <n v="85.51"/>
    <n v="5832.01"/>
    <n v="68.209999999999994"/>
    <n v="8.2799999999999994"/>
    <n v="150.56"/>
    <n v="53.35"/>
    <n v="203.91"/>
    <n v="6"/>
    <n v="13"/>
    <n v="40"/>
    <n v="47"/>
    <n v="40"/>
    <n v="47"/>
    <n v="187"/>
    <n v="147.9"/>
    <n v="8.1999999999999993"/>
    <n v="0"/>
    <n v="8.1999999999999993"/>
    <n v="190.66"/>
    <n v="877.11"/>
    <n v="75.53"/>
    <x v="1"/>
    <m/>
    <s v="Preseason"/>
    <n v="87"/>
    <n v="87"/>
    <s v="CB"/>
    <x v="1"/>
  </r>
  <r>
    <d v="2018-07-13T00:00:00"/>
    <x v="16"/>
    <s v="16s Session"/>
    <n v="85.51"/>
    <n v="6024.49"/>
    <n v="70.459999999999994"/>
    <n v="8.0399999999999991"/>
    <n v="214.73"/>
    <n v="58.68"/>
    <n v="273.41000000000003"/>
    <n v="3"/>
    <n v="18"/>
    <n v="57"/>
    <n v="32"/>
    <n v="57"/>
    <n v="32"/>
    <n v="199"/>
    <n v="163.63999999999999"/>
    <n v="28.78"/>
    <n v="0"/>
    <n v="28.78"/>
    <n v="299.07"/>
    <n v="1063.25"/>
    <n v="90.31"/>
    <x v="1"/>
    <m/>
    <s v="Preseason"/>
    <n v="89"/>
    <n v="89"/>
    <s v="MID"/>
    <x v="1"/>
  </r>
  <r>
    <d v="2018-07-13T00:00:00"/>
    <x v="24"/>
    <s v="16s Session"/>
    <n v="85.51"/>
    <n v="2157.31"/>
    <n v="25.23"/>
    <n v="5.83"/>
    <n v="2.83"/>
    <n v="0"/>
    <n v="2.83"/>
    <n v="16"/>
    <n v="0"/>
    <n v="42"/>
    <n v="36"/>
    <n v="42"/>
    <n v="36"/>
    <n v="155"/>
    <n v="122.73"/>
    <n v="0"/>
    <n v="0"/>
    <n v="0"/>
    <n v="37.340000000000003"/>
    <n v="101.28"/>
    <n v="45.05"/>
    <x v="2"/>
    <m/>
    <s v="Preseason"/>
    <n v="78"/>
    <n v="78"/>
    <s v="GK"/>
    <x v="1"/>
  </r>
  <r>
    <d v="2018-07-13T00:00:00"/>
    <x v="17"/>
    <s v="16s Session"/>
    <n v="85.51"/>
    <n v="3263.48"/>
    <n v="38.17"/>
    <n v="6.86"/>
    <n v="15.15"/>
    <n v="0"/>
    <n v="15.15"/>
    <n v="24"/>
    <n v="2"/>
    <n v="49"/>
    <n v="46"/>
    <n v="49"/>
    <n v="46"/>
    <n v="182"/>
    <n v="137.63999999999999"/>
    <n v="0.68"/>
    <n v="0"/>
    <n v="0.68"/>
    <n v="121.62"/>
    <n v="157.22"/>
    <n v="60.73"/>
    <x v="2"/>
    <m/>
    <s v="Preseason"/>
    <n v="95"/>
    <n v="95"/>
    <s v="GK"/>
    <x v="1"/>
  </r>
  <r>
    <d v="2018-07-13T00:00:00"/>
    <x v="18"/>
    <s v="16s Session"/>
    <n v="85.51"/>
    <n v="5357.03"/>
    <n v="62.65"/>
    <n v="7.48"/>
    <n v="119.93"/>
    <n v="1.45"/>
    <n v="121.38"/>
    <n v="10"/>
    <n v="12"/>
    <n v="60"/>
    <n v="52"/>
    <n v="60"/>
    <n v="52"/>
    <n v="216"/>
    <n v="160.47999999999999"/>
    <n v="20.9"/>
    <n v="2.39"/>
    <n v="23.28"/>
    <n v="252.21"/>
    <n v="802.14"/>
    <n v="73.959999999999994"/>
    <x v="1"/>
    <m/>
    <s v="Preseason"/>
    <n v="112"/>
    <n v="112"/>
    <s v="FB"/>
    <x v="1"/>
  </r>
  <r>
    <d v="2018-07-13T00:00:00"/>
    <x v="20"/>
    <s v="Average"/>
    <n v="85.51"/>
    <n v="5665"/>
    <n v="66.255384615384614"/>
    <n v="7.7707692307692318"/>
    <n v="239.55461538461537"/>
    <n v="31.696153846153848"/>
    <n v="271.25076923076921"/>
    <n v="11.461538461538462"/>
    <n v="20.307692307692307"/>
    <n v="58.615384615384613"/>
    <n v="43.230769230769234"/>
    <n v="58.615384615384613"/>
    <n v="43.230769230769234"/>
    <n v="193.23076923076923"/>
    <n v="144.1423076923077"/>
    <n v="14.457692307692309"/>
    <n v="0.37307692307692314"/>
    <n v="14.831538461538459"/>
    <n v="196.2092307692308"/>
    <n v="1050.2669230769231"/>
    <n v="89.067692307692312"/>
    <x v="3"/>
    <m/>
    <s v="Preseason"/>
    <n v="101.84615384615384"/>
    <n v="101.84615384615384"/>
    <e v="#N/A"/>
    <x v="1"/>
  </r>
  <r>
    <d v="2018-07-13T00:00:00"/>
    <x v="21"/>
    <s v="16s Session"/>
    <n v="85.51"/>
    <n v="5983.69"/>
    <n v="69.98"/>
    <n v="7.2"/>
    <n v="268.62"/>
    <n v="3.55"/>
    <n v="272.17"/>
    <n v="12"/>
    <n v="25"/>
    <n v="69"/>
    <n v="55"/>
    <n v="69"/>
    <n v="55"/>
    <n v="160"/>
    <n v="130.34"/>
    <n v="0"/>
    <n v="0"/>
    <s v="Poor Trace"/>
    <n v="49.74"/>
    <n v="1280.81"/>
    <n v="97.71"/>
    <x v="1"/>
    <m/>
    <s v="Preseason"/>
    <n v="124"/>
    <n v="124"/>
    <s v="MID"/>
    <x v="1"/>
  </r>
  <r>
    <d v="2018-07-13T00:00:00"/>
    <x v="22"/>
    <s v="16s Session"/>
    <n v="85.51"/>
    <n v="6269.51"/>
    <n v="73.319999999999993"/>
    <n v="8.32"/>
    <n v="206.62"/>
    <n v="58.77"/>
    <n v="265.39"/>
    <n v="4"/>
    <n v="19"/>
    <n v="49"/>
    <n v="41"/>
    <n v="49"/>
    <n v="41"/>
    <n v="196"/>
    <n v="144.62"/>
    <n v="14.24"/>
    <n v="0.19"/>
    <n v="14.44"/>
    <n v="207.9"/>
    <n v="1057.44"/>
    <n v="84.76"/>
    <x v="1"/>
    <m/>
    <s v="Preseason"/>
    <n v="90"/>
    <n v="90"/>
    <s v="MID"/>
    <x v="1"/>
  </r>
  <r>
    <d v="2018-07-15T00:00:00"/>
    <x v="1"/>
    <s v="AVG"/>
    <n v="62.289999999999992"/>
    <n v="3126.92"/>
    <n v="51.360588235294124"/>
    <n v="6.8017647058823529"/>
    <n v="73.602352941176491"/>
    <n v="3.7882352941176465"/>
    <n v="77.390588235294132"/>
    <n v="2.2941176470588234"/>
    <n v="5.7058823529411766"/>
    <n v="18.764705882352942"/>
    <n v="17.705882352941178"/>
    <n v="18.764705882352942"/>
    <n v="17.705882352941178"/>
    <n v="181"/>
    <n v="138.17411764705886"/>
    <n v="1.5164705882352938"/>
    <n v="0"/>
    <n v="1.5164705882352938"/>
    <n v="96.010588235294108"/>
    <n v="334.31058823529412"/>
    <n v="49.54529411764706"/>
    <x v="1"/>
    <m/>
    <s v="Preseason"/>
    <n v="36.470588235294116"/>
    <n v="36.470588235294116"/>
    <s v="CB"/>
    <x v="1"/>
  </r>
  <r>
    <d v="2018-07-15T00:00:00"/>
    <x v="25"/>
    <s v="16s Session PM"/>
    <n v="62.29"/>
    <n v="3087.02"/>
    <n v="49.56"/>
    <n v="6.65"/>
    <n v="53.04"/>
    <n v="0"/>
    <n v="53.04"/>
    <n v="3"/>
    <n v="4"/>
    <n v="22"/>
    <n v="21"/>
    <n v="22"/>
    <n v="21"/>
    <n v="197"/>
    <n v="142.47"/>
    <n v="5.41"/>
    <n v="0"/>
    <n v="5.41"/>
    <n v="120.31"/>
    <n v="329.74"/>
    <n v="50.88"/>
    <x v="1"/>
    <m/>
    <s v="Preseason"/>
    <n v="43"/>
    <n v="43"/>
    <s v="MID"/>
    <x v="1"/>
  </r>
  <r>
    <d v="2018-07-15T00:00:00"/>
    <x v="25"/>
    <s v="16s Session"/>
    <n v="95.78"/>
    <n v="6520.32"/>
    <n v="68.2"/>
    <n v="7.64"/>
    <n v="190.75"/>
    <n v="11.67"/>
    <n v="202.42"/>
    <n v="14"/>
    <n v="17"/>
    <n v="87"/>
    <n v="61"/>
    <n v="87"/>
    <n v="61"/>
    <n v="203"/>
    <n v="159.44"/>
    <n v="28.82"/>
    <n v="0.94"/>
    <n v="29.76"/>
    <n v="318.91000000000003"/>
    <n v="1018.1"/>
    <n v="111.56"/>
    <x v="1"/>
    <m/>
    <s v="Preseason"/>
    <n v="148"/>
    <n v="148"/>
    <s v="MID"/>
    <x v="1"/>
  </r>
  <r>
    <d v="2018-07-15T00:00:00"/>
    <x v="2"/>
    <s v="16s Session PM"/>
    <n v="62.29"/>
    <n v="3476.52"/>
    <n v="55.81"/>
    <n v="6.83"/>
    <n v="159.47999999999999"/>
    <n v="0"/>
    <n v="159.47999999999999"/>
    <n v="1"/>
    <n v="10"/>
    <n v="22"/>
    <n v="23"/>
    <n v="22"/>
    <n v="23"/>
    <n v="190"/>
    <n v="147.49"/>
    <n v="1.94"/>
    <n v="0"/>
    <n v="1.94"/>
    <n v="117.25"/>
    <n v="466.46"/>
    <n v="56.59"/>
    <x v="1"/>
    <m/>
    <s v="Preseason"/>
    <n v="45"/>
    <n v="45"/>
    <s v="MID"/>
    <x v="1"/>
  </r>
  <r>
    <d v="2018-07-15T00:00:00"/>
    <x v="2"/>
    <s v="16s Session"/>
    <n v="95.78"/>
    <n v="6342.34"/>
    <n v="66.290000000000006"/>
    <n v="6.91"/>
    <n v="46.67"/>
    <n v="0"/>
    <n v="46.67"/>
    <n v="0"/>
    <n v="5"/>
    <n v="52"/>
    <n v="34"/>
    <n v="52"/>
    <n v="34"/>
    <n v="208"/>
    <n v="152.43"/>
    <n v="14.19"/>
    <n v="0.48"/>
    <n v="14.67"/>
    <n v="231.39"/>
    <n v="651.73"/>
    <n v="95.44"/>
    <x v="1"/>
    <m/>
    <s v="Preseason"/>
    <n v="86"/>
    <n v="86"/>
    <s v="MID"/>
    <x v="1"/>
  </r>
  <r>
    <d v="2018-07-15T00:00:00"/>
    <x v="3"/>
    <s v="16s Session PM"/>
    <n v="62.29"/>
    <n v="3513"/>
    <n v="56.4"/>
    <n v="7.41"/>
    <n v="133.15"/>
    <n v="9.3000000000000007"/>
    <n v="142.44999999999999"/>
    <n v="3"/>
    <n v="12"/>
    <n v="21"/>
    <n v="16"/>
    <n v="21"/>
    <n v="16"/>
    <n v="192"/>
    <n v="144.9"/>
    <n v="1.61"/>
    <n v="0"/>
    <n v="1.61"/>
    <n v="122.61"/>
    <n v="374.76"/>
    <n v="51.83"/>
    <x v="1"/>
    <m/>
    <s v="Preseason"/>
    <n v="37"/>
    <n v="37"/>
    <s v="FOR"/>
    <x v="1"/>
  </r>
  <r>
    <d v="2018-07-15T00:00:00"/>
    <x v="3"/>
    <s v="16s Session"/>
    <n v="95.78"/>
    <n v="5615.37"/>
    <n v="58.67"/>
    <n v="7.66"/>
    <n v="124.96"/>
    <n v="5.86"/>
    <n v="130.82"/>
    <n v="4"/>
    <n v="13"/>
    <n v="63"/>
    <n v="50"/>
    <n v="63"/>
    <n v="50"/>
    <n v="197"/>
    <n v="149.74"/>
    <n v="11.42"/>
    <n v="0.02"/>
    <n v="11.44"/>
    <n v="235.13"/>
    <n v="665.92"/>
    <n v="79.599999999999994"/>
    <x v="1"/>
    <m/>
    <s v="Preseason"/>
    <n v="113"/>
    <n v="113"/>
    <s v="FOR"/>
    <x v="1"/>
  </r>
  <r>
    <d v="2018-07-15T00:00:00"/>
    <x v="4"/>
    <s v="16s Session"/>
    <n v="95.78"/>
    <n v="3584.34"/>
    <n v="37.43"/>
    <n v="6.29"/>
    <n v="6.49"/>
    <n v="0"/>
    <n v="6.49"/>
    <n v="7"/>
    <n v="1"/>
    <n v="61"/>
    <n v="66"/>
    <n v="61"/>
    <n v="66"/>
    <n v="0"/>
    <n v="0"/>
    <n v="0"/>
    <n v="0"/>
    <n v="0"/>
    <n v="0"/>
    <n v="271.43"/>
    <n v="58.91"/>
    <x v="1"/>
    <m/>
    <s v="Preseason"/>
    <n v="127"/>
    <n v="127"/>
    <s v="GK"/>
    <x v="1"/>
  </r>
  <r>
    <d v="2018-07-15T00:00:00"/>
    <x v="4"/>
    <s v="16s Session PM"/>
    <n v="62.29"/>
    <n v="3300.8"/>
    <n v="52.99"/>
    <n v="6.86"/>
    <n v="55.5"/>
    <n v="0"/>
    <n v="55.5"/>
    <n v="4"/>
    <n v="6"/>
    <n v="37"/>
    <n v="34"/>
    <n v="37"/>
    <n v="34"/>
    <n v="0"/>
    <n v="0"/>
    <n v="0"/>
    <n v="0"/>
    <n v="0"/>
    <n v="0"/>
    <n v="346.63"/>
    <n v="46.79"/>
    <x v="1"/>
    <m/>
    <s v="Preseason"/>
    <n v="71"/>
    <n v="71"/>
    <s v="GK"/>
    <x v="1"/>
  </r>
  <r>
    <d v="2018-07-15T00:00:00"/>
    <x v="5"/>
    <s v="16s Session PM"/>
    <n v="62.29"/>
    <n v="3113.88"/>
    <n v="50.8"/>
    <n v="6.75"/>
    <n v="84.53"/>
    <n v="0"/>
    <n v="84.53"/>
    <n v="7"/>
    <n v="8"/>
    <n v="19"/>
    <n v="21"/>
    <n v="19"/>
    <n v="21"/>
    <n v="192"/>
    <n v="147.87"/>
    <n v="3.11"/>
    <n v="0"/>
    <n v="3.11"/>
    <n v="118.14"/>
    <n v="389.15"/>
    <n v="58.46"/>
    <x v="1"/>
    <m/>
    <s v="Preseason"/>
    <n v="40"/>
    <n v="40"/>
    <s v="MID"/>
    <x v="1"/>
  </r>
  <r>
    <d v="2018-07-15T00:00:00"/>
    <x v="5"/>
    <s v="16s Session"/>
    <n v="95.78"/>
    <n v="6589.74"/>
    <n v="68.81"/>
    <n v="7.85"/>
    <n v="144.19999999999999"/>
    <n v="15.19"/>
    <n v="159.38999999999999"/>
    <n v="18"/>
    <n v="14"/>
    <n v="71"/>
    <n v="80"/>
    <n v="71"/>
    <n v="80"/>
    <n v="205"/>
    <n v="165.25"/>
    <n v="33.119999999999997"/>
    <n v="0.01"/>
    <n v="33.130000000000003"/>
    <n v="330.56"/>
    <n v="1004.59"/>
    <n v="123.07"/>
    <x v="1"/>
    <m/>
    <s v="Preseason"/>
    <n v="151"/>
    <n v="151"/>
    <s v="MID"/>
    <x v="1"/>
  </r>
  <r>
    <d v="2018-07-15T00:00:00"/>
    <x v="6"/>
    <s v="16s Session"/>
    <n v="95.78"/>
    <n v="6682.64"/>
    <n v="69.78"/>
    <n v="7.93"/>
    <n v="193"/>
    <n v="27.61"/>
    <n v="220.61"/>
    <n v="10"/>
    <n v="20"/>
    <n v="72"/>
    <n v="52"/>
    <n v="72"/>
    <n v="52"/>
    <n v="206"/>
    <n v="147.99"/>
    <n v="12.84"/>
    <n v="0.19"/>
    <n v="13.03"/>
    <n v="211.66"/>
    <n v="956.02"/>
    <n v="108.81"/>
    <x v="1"/>
    <m/>
    <s v="Preseason"/>
    <n v="124"/>
    <n v="124"/>
    <s v="FB"/>
    <x v="1"/>
  </r>
  <r>
    <d v="2018-07-15T00:00:00"/>
    <x v="6"/>
    <s v="16s Session PM"/>
    <n v="62.29"/>
    <n v="3810.48"/>
    <n v="61.17"/>
    <n v="8.01"/>
    <n v="123.83"/>
    <n v="34.89"/>
    <n v="158.72"/>
    <n v="2"/>
    <n v="8"/>
    <n v="17"/>
    <n v="19"/>
    <n v="17"/>
    <n v="19"/>
    <n v="186"/>
    <n v="145.16999999999999"/>
    <n v="0.03"/>
    <n v="0"/>
    <n v="0.03"/>
    <n v="104.97"/>
    <n v="439.42"/>
    <n v="63.79"/>
    <x v="1"/>
    <m/>
    <s v="Preseason"/>
    <n v="36"/>
    <n v="36"/>
    <s v="FB"/>
    <x v="1"/>
  </r>
  <r>
    <d v="2018-07-15T00:00:00"/>
    <x v="7"/>
    <s v="16s Session PM"/>
    <n v="62.29"/>
    <n v="2737.9"/>
    <n v="43.95"/>
    <n v="5.59"/>
    <n v="2.21"/>
    <n v="0"/>
    <n v="2.21"/>
    <n v="0"/>
    <n v="0"/>
    <n v="11"/>
    <n v="7"/>
    <n v="11"/>
    <n v="7"/>
    <n v="184"/>
    <n v="143.31"/>
    <n v="0.28000000000000003"/>
    <n v="0"/>
    <n v="0.28000000000000003"/>
    <n v="101.22"/>
    <n v="186.71"/>
    <n v="43.57"/>
    <x v="1"/>
    <m/>
    <s v="Preseason"/>
    <n v="18"/>
    <n v="18"/>
    <s v="CB"/>
    <x v="1"/>
  </r>
  <r>
    <d v="2018-07-15T00:00:00"/>
    <x v="7"/>
    <s v="16s Session"/>
    <n v="95.78"/>
    <n v="5916.45"/>
    <n v="61.78"/>
    <n v="6.76"/>
    <n v="55.43"/>
    <n v="0"/>
    <n v="55.43"/>
    <n v="3"/>
    <n v="7"/>
    <n v="61"/>
    <n v="44"/>
    <n v="61"/>
    <n v="44"/>
    <n v="208"/>
    <n v="164.91"/>
    <n v="28.12"/>
    <n v="1.07"/>
    <n v="29.19"/>
    <n v="330.01"/>
    <n v="760.53"/>
    <n v="94.06"/>
    <x v="1"/>
    <m/>
    <s v="Preseason"/>
    <n v="105"/>
    <n v="105"/>
    <s v="CB"/>
    <x v="1"/>
  </r>
  <r>
    <d v="2018-07-15T00:00:00"/>
    <x v="10"/>
    <s v="16s Session PM"/>
    <n v="62.29"/>
    <n v="2851.94"/>
    <n v="45.78"/>
    <n v="6.39"/>
    <n v="16.899999999999999"/>
    <n v="0"/>
    <n v="16.899999999999999"/>
    <n v="3"/>
    <n v="1"/>
    <n v="10"/>
    <n v="13"/>
    <n v="10"/>
    <n v="13"/>
    <n v="188"/>
    <n v="142.21"/>
    <n v="3.17"/>
    <n v="0"/>
    <n v="3.17"/>
    <n v="122.37"/>
    <n v="208.3"/>
    <n v="45.57"/>
    <x v="1"/>
    <m/>
    <s v="Preseason"/>
    <n v="23"/>
    <n v="23"/>
    <s v="FB"/>
    <x v="1"/>
  </r>
  <r>
    <d v="2018-07-15T00:00:00"/>
    <x v="10"/>
    <s v="16s Session"/>
    <n v="95.78"/>
    <n v="6022.92"/>
    <n v="62.89"/>
    <n v="6.74"/>
    <n v="29.66"/>
    <n v="0"/>
    <n v="29.66"/>
    <n v="7"/>
    <n v="3"/>
    <n v="44"/>
    <n v="35"/>
    <n v="44"/>
    <n v="35"/>
    <n v="204"/>
    <n v="161.81"/>
    <n v="24.73"/>
    <n v="8.9"/>
    <n v="33.630000000000003"/>
    <n v="385.51"/>
    <n v="632.30999999999995"/>
    <n v="102.03"/>
    <x v="1"/>
    <m/>
    <s v="Preseason"/>
    <n v="79"/>
    <n v="79"/>
    <s v="FB"/>
    <x v="1"/>
  </r>
  <r>
    <d v="2018-07-15T00:00:00"/>
    <x v="11"/>
    <s v="16s Session PM"/>
    <n v="62.29"/>
    <n v="3468.58"/>
    <n v="55.68"/>
    <n v="7.65"/>
    <n v="174.66"/>
    <n v="16.68"/>
    <n v="191.34"/>
    <n v="6"/>
    <n v="13"/>
    <n v="39"/>
    <n v="29"/>
    <n v="39"/>
    <n v="29"/>
    <n v="194"/>
    <n v="148.66"/>
    <n v="2.34"/>
    <n v="0"/>
    <n v="2.34"/>
    <n v="115.27"/>
    <n v="538.42999999999995"/>
    <n v="62.74"/>
    <x v="1"/>
    <m/>
    <s v="Preseason"/>
    <n v="68"/>
    <n v="68"/>
    <s v="FOR"/>
    <x v="1"/>
  </r>
  <r>
    <d v="2018-07-15T00:00:00"/>
    <x v="11"/>
    <s v="16s Session"/>
    <n v="95.78"/>
    <n v="5938.84"/>
    <n v="62.01"/>
    <n v="7.85"/>
    <n v="109.54"/>
    <n v="14.96"/>
    <n v="124.5"/>
    <n v="5"/>
    <n v="12"/>
    <n v="66"/>
    <n v="61"/>
    <n v="66"/>
    <n v="61"/>
    <n v="201"/>
    <n v="147.65"/>
    <n v="9.8699999999999992"/>
    <n v="0"/>
    <n v="9.8699999999999992"/>
    <n v="190.03"/>
    <n v="779.69"/>
    <n v="101.37"/>
    <x v="1"/>
    <m/>
    <s v="Preseason"/>
    <n v="127"/>
    <n v="127"/>
    <s v="FOR"/>
    <x v="1"/>
  </r>
  <r>
    <d v="2018-07-15T00:00:00"/>
    <x v="12"/>
    <s v="16s Session PM"/>
    <n v="62.29"/>
    <n v="2972.68"/>
    <n v="50.99"/>
    <n v="6.28"/>
    <n v="30.96"/>
    <n v="0"/>
    <n v="30.96"/>
    <n v="2"/>
    <n v="3"/>
    <n v="9"/>
    <n v="8"/>
    <n v="9"/>
    <n v="8"/>
    <n v="176"/>
    <n v="134.62"/>
    <n v="1.59"/>
    <n v="0"/>
    <n v="1.59"/>
    <n v="100.06"/>
    <n v="267.58999999999997"/>
    <n v="48.41"/>
    <x v="1"/>
    <m/>
    <s v="Preseason"/>
    <n v="17"/>
    <n v="17"/>
    <s v="MID"/>
    <x v="1"/>
  </r>
  <r>
    <d v="2018-07-15T00:00:00"/>
    <x v="12"/>
    <s v="16s Session"/>
    <n v="95.78"/>
    <n v="6678.7"/>
    <n v="69.78"/>
    <n v="7.5"/>
    <n v="172.26"/>
    <n v="12.22"/>
    <n v="184.48"/>
    <n v="9"/>
    <n v="15"/>
    <n v="70"/>
    <n v="48"/>
    <n v="70"/>
    <n v="48"/>
    <n v="201"/>
    <n v="150.99"/>
    <n v="19.059999999999999"/>
    <n v="5.13"/>
    <n v="24.19"/>
    <n v="290.45"/>
    <n v="1034.47"/>
    <n v="106.4"/>
    <x v="1"/>
    <m/>
    <s v="Preseason"/>
    <n v="118"/>
    <n v="118"/>
    <s v="MID"/>
    <x v="1"/>
  </r>
  <r>
    <d v="2018-07-15T00:00:00"/>
    <x v="13"/>
    <s v="16s Session PM"/>
    <n v="62.29"/>
    <n v="3793.47"/>
    <n v="60.9"/>
    <n v="7.06"/>
    <n v="66.98"/>
    <n v="1.41"/>
    <n v="68.39"/>
    <n v="2"/>
    <n v="5"/>
    <n v="19"/>
    <n v="21"/>
    <n v="19"/>
    <n v="21"/>
    <n v="180"/>
    <n v="144.47999999999999"/>
    <n v="0.43"/>
    <n v="0"/>
    <n v="0.43"/>
    <n v="112.11"/>
    <n v="400.45"/>
    <n v="49.42"/>
    <x v="1"/>
    <m/>
    <s v="Preseason"/>
    <n v="40"/>
    <n v="40"/>
    <s v="CB"/>
    <x v="1"/>
  </r>
  <r>
    <d v="2018-07-15T00:00:00"/>
    <x v="13"/>
    <s v="16s Session"/>
    <n v="95.78"/>
    <n v="6316.4"/>
    <n v="65.95"/>
    <n v="7.29"/>
    <n v="93.57"/>
    <n v="6.41"/>
    <n v="99.98"/>
    <n v="7"/>
    <n v="9"/>
    <n v="83"/>
    <n v="64"/>
    <n v="83"/>
    <n v="64"/>
    <n v="190"/>
    <n v="154.6"/>
    <n v="14.53"/>
    <n v="0"/>
    <n v="14.53"/>
    <n v="252.78"/>
    <n v="793.91"/>
    <n v="91.51"/>
    <x v="1"/>
    <m/>
    <s v="Preseason"/>
    <n v="147"/>
    <n v="147"/>
    <s v="CB"/>
    <x v="1"/>
  </r>
  <r>
    <d v="2018-07-15T00:00:00"/>
    <x v="15"/>
    <s v="16s Session PM"/>
    <n v="62.29"/>
    <n v="2901.48"/>
    <n v="47.21"/>
    <n v="6.77"/>
    <n v="63.19"/>
    <n v="0"/>
    <n v="63.19"/>
    <n v="1"/>
    <n v="5"/>
    <n v="16"/>
    <n v="15"/>
    <n v="16"/>
    <n v="15"/>
    <n v="153"/>
    <n v="115.84"/>
    <n v="0"/>
    <n v="0"/>
    <n v="0"/>
    <n v="26.43"/>
    <n v="246.85"/>
    <n v="48.9"/>
    <x v="1"/>
    <m/>
    <s v="Preseason"/>
    <n v="31"/>
    <n v="31"/>
    <s v="MID"/>
    <x v="1"/>
  </r>
  <r>
    <d v="2018-07-15T00:00:00"/>
    <x v="15"/>
    <s v="16s Session"/>
    <n v="95.78"/>
    <n v="6064.56"/>
    <n v="63.36"/>
    <n v="7.41"/>
    <n v="127.11"/>
    <n v="3.65"/>
    <n v="130.76"/>
    <n v="9"/>
    <n v="14"/>
    <n v="70"/>
    <n v="53"/>
    <n v="70"/>
    <n v="53"/>
    <n v="211"/>
    <n v="161.91"/>
    <n v="27.48"/>
    <n v="2.7"/>
    <n v="30.18"/>
    <n v="314.32"/>
    <n v="737.08"/>
    <n v="105.85"/>
    <x v="1"/>
    <m/>
    <s v="Preseason"/>
    <n v="123"/>
    <n v="123"/>
    <s v="MID"/>
    <x v="1"/>
  </r>
  <r>
    <d v="2018-07-15T00:00:00"/>
    <x v="16"/>
    <s v="16s Session PM"/>
    <n v="62.29"/>
    <n v="3047.58"/>
    <n v="50.82"/>
    <n v="6.52"/>
    <n v="55.84"/>
    <n v="0"/>
    <n v="55.84"/>
    <n v="0"/>
    <n v="5"/>
    <n v="16"/>
    <n v="7"/>
    <n v="16"/>
    <n v="7"/>
    <n v="177"/>
    <n v="142.91"/>
    <n v="0"/>
    <n v="0"/>
    <n v="0"/>
    <n v="102.1"/>
    <n v="250.13"/>
    <n v="47.28"/>
    <x v="1"/>
    <m/>
    <s v="Preseason"/>
    <n v="23"/>
    <n v="23"/>
    <s v="MID"/>
    <x v="1"/>
  </r>
  <r>
    <d v="2018-07-15T00:00:00"/>
    <x v="16"/>
    <s v="16s Session"/>
    <n v="95.78"/>
    <n v="6151.23"/>
    <n v="64.25"/>
    <n v="7.55"/>
    <n v="57.06"/>
    <n v="2.9"/>
    <n v="59.96"/>
    <n v="2"/>
    <n v="6"/>
    <n v="55"/>
    <n v="21"/>
    <n v="55"/>
    <n v="21"/>
    <n v="199"/>
    <n v="162.88"/>
    <n v="31.12"/>
    <n v="0"/>
    <n v="31.12"/>
    <n v="333.66"/>
    <n v="636.19000000000005"/>
    <n v="103.44"/>
    <x v="1"/>
    <m/>
    <s v="Preseason"/>
    <n v="76"/>
    <n v="76"/>
    <s v="MID"/>
    <x v="1"/>
  </r>
  <r>
    <d v="2018-07-15T00:00:00"/>
    <x v="24"/>
    <s v="16s Session"/>
    <n v="95.78"/>
    <n v="2753.43"/>
    <n v="28.75"/>
    <n v="6.18"/>
    <n v="9.02"/>
    <n v="0"/>
    <n v="9.02"/>
    <n v="8"/>
    <n v="0"/>
    <n v="86"/>
    <n v="82"/>
    <n v="86"/>
    <n v="82"/>
    <n v="135"/>
    <n v="106.82"/>
    <n v="0"/>
    <n v="0"/>
    <n v="0"/>
    <n v="1.7"/>
    <n v="294.08"/>
    <n v="56.07"/>
    <x v="1"/>
    <m/>
    <s v="Preseason"/>
    <n v="168"/>
    <n v="168"/>
    <s v="GK"/>
    <x v="1"/>
  </r>
  <r>
    <d v="2018-07-15T00:00:00"/>
    <x v="24"/>
    <s v="16s Session PM"/>
    <n v="62.29"/>
    <n v="2957.23"/>
    <n v="47.48"/>
    <n v="6.63"/>
    <n v="20.59"/>
    <n v="0"/>
    <n v="20.59"/>
    <n v="3"/>
    <n v="3"/>
    <n v="32"/>
    <n v="34"/>
    <n v="32"/>
    <n v="34"/>
    <n v="82"/>
    <n v="82"/>
    <n v="0"/>
    <n v="0"/>
    <n v="0"/>
    <n v="4.74"/>
    <n v="255.97"/>
    <n v="43.55"/>
    <x v="1"/>
    <m/>
    <s v="Preseason"/>
    <n v="66"/>
    <n v="66"/>
    <s v="GK"/>
    <x v="1"/>
  </r>
  <r>
    <d v="2018-07-15T00:00:00"/>
    <x v="17"/>
    <s v="AVG"/>
    <n v="62.29"/>
    <n v="3129.0150000000003"/>
    <n v="50.234999999999999"/>
    <n v="6.7450000000000001"/>
    <n v="38.045000000000002"/>
    <n v="0"/>
    <n v="38.045000000000002"/>
    <n v="3.5"/>
    <n v="4.5"/>
    <n v="34.5"/>
    <n v="34"/>
    <n v="34.5"/>
    <n v="34"/>
    <n v="41"/>
    <n v="41"/>
    <n v="0"/>
    <n v="0"/>
    <n v="0"/>
    <n v="2.37"/>
    <n v="301.3"/>
    <n v="45.17"/>
    <x v="2"/>
    <m/>
    <s v="Preseason"/>
    <n v="68.5"/>
    <n v="68.5"/>
    <s v="GK"/>
    <x v="1"/>
  </r>
  <r>
    <d v="2018-07-15T00:00:00"/>
    <x v="17"/>
    <s v="16s Session"/>
    <n v="95.78"/>
    <n v="3474.06"/>
    <n v="36.270000000000003"/>
    <n v="7.94"/>
    <n v="51.38"/>
    <n v="8.1999999999999993"/>
    <n v="59.58"/>
    <n v="9"/>
    <n v="5"/>
    <n v="74"/>
    <n v="75"/>
    <n v="74"/>
    <n v="75"/>
    <n v="0"/>
    <n v="0"/>
    <n v="0"/>
    <n v="0"/>
    <n v="0"/>
    <n v="0"/>
    <n v="383.24"/>
    <n v="55.52"/>
    <x v="2"/>
    <m/>
    <s v="Preseason"/>
    <n v="149"/>
    <n v="149"/>
    <s v="GK"/>
    <x v="1"/>
  </r>
  <r>
    <d v="2018-07-15T00:00:00"/>
    <x v="18"/>
    <s v="16s Session PM"/>
    <n v="62.29"/>
    <n v="3489.31"/>
    <n v="56.02"/>
    <n v="7.14"/>
    <n v="83.81"/>
    <n v="2.12"/>
    <n v="85.93"/>
    <n v="2"/>
    <n v="4"/>
    <n v="27"/>
    <n v="43"/>
    <n v="27"/>
    <n v="43"/>
    <n v="201"/>
    <n v="157.41999999999999"/>
    <n v="5.79"/>
    <n v="0"/>
    <n v="5.79"/>
    <n v="141.27000000000001"/>
    <n v="424.04"/>
    <n v="52.24"/>
    <x v="1"/>
    <m/>
    <s v="Preseason"/>
    <n v="70"/>
    <n v="70"/>
    <s v="FB"/>
    <x v="1"/>
  </r>
  <r>
    <d v="2018-07-15T00:00:00"/>
    <x v="18"/>
    <s v="16s Session"/>
    <n v="95.78"/>
    <n v="6268.68"/>
    <n v="65.45"/>
    <n v="7.34"/>
    <n v="150.87"/>
    <n v="5.74"/>
    <n v="156.61000000000001"/>
    <n v="5"/>
    <n v="14"/>
    <n v="70"/>
    <n v="61"/>
    <n v="70"/>
    <n v="61"/>
    <n v="214"/>
    <n v="162.74"/>
    <n v="23.49"/>
    <n v="0.69"/>
    <n v="24.17"/>
    <n v="280.45999999999998"/>
    <n v="895.99"/>
    <n v="92.69"/>
    <x v="1"/>
    <m/>
    <s v="Preseason"/>
    <n v="131"/>
    <n v="131"/>
    <s v="FB"/>
    <x v="1"/>
  </r>
  <r>
    <d v="2018-07-15T00:00:00"/>
    <x v="20"/>
    <s v="16s Session PM"/>
    <n v="62.29"/>
    <n v="3073.24"/>
    <n v="50.41"/>
    <n v="6.37"/>
    <n v="13.76"/>
    <n v="0"/>
    <n v="13.76"/>
    <n v="2"/>
    <n v="2"/>
    <n v="22"/>
    <n v="20"/>
    <n v="22"/>
    <n v="20"/>
    <n v="164"/>
    <n v="112.89"/>
    <n v="0"/>
    <n v="0"/>
    <n v="0"/>
    <n v="33.47"/>
    <n v="324.11"/>
    <n v="50.73"/>
    <x v="1"/>
    <m/>
    <s v="Preseason"/>
    <n v="42"/>
    <n v="42"/>
    <e v="#N/A"/>
    <x v="1"/>
  </r>
  <r>
    <d v="2018-07-15T00:00:00"/>
    <x v="20"/>
    <s v="16s Session"/>
    <n v="95.78"/>
    <n v="6224.08"/>
    <n v="65.06"/>
    <n v="6.54"/>
    <n v="104.62"/>
    <n v="0"/>
    <n v="104.62"/>
    <n v="14"/>
    <n v="12"/>
    <n v="77"/>
    <n v="69"/>
    <n v="77"/>
    <n v="69"/>
    <n v="172"/>
    <n v="129.56"/>
    <n v="0"/>
    <n v="0"/>
    <n v="0"/>
    <n v="85.51"/>
    <n v="939.08"/>
    <n v="110.78"/>
    <x v="1"/>
    <m/>
    <s v="Preseason"/>
    <n v="146"/>
    <n v="146"/>
    <e v="#N/A"/>
    <x v="1"/>
  </r>
  <r>
    <d v="2018-07-15T00:00:00"/>
    <x v="21"/>
    <s v="16s Session PM"/>
    <n v="62.29"/>
    <n v="3084.91"/>
    <n v="49.52"/>
    <n v="6.82"/>
    <n v="101.64"/>
    <n v="0"/>
    <n v="101.64"/>
    <n v="3"/>
    <n v="9"/>
    <n v="22"/>
    <n v="18"/>
    <n v="22"/>
    <n v="18"/>
    <n v="171"/>
    <n v="127.23"/>
    <n v="0"/>
    <n v="0"/>
    <n v="0"/>
    <n v="67.8"/>
    <n v="399.36"/>
    <n v="47.71"/>
    <x v="1"/>
    <m/>
    <s v="Preseason"/>
    <n v="40"/>
    <n v="40"/>
    <s v="MID"/>
    <x v="1"/>
  </r>
  <r>
    <d v="2018-07-15T00:00:00"/>
    <x v="21"/>
    <s v="16s Session"/>
    <n v="95.78"/>
    <n v="6835.97"/>
    <n v="71.38"/>
    <n v="7.52"/>
    <n v="232.54"/>
    <n v="7.9"/>
    <n v="240.44"/>
    <n v="4"/>
    <n v="23"/>
    <n v="70"/>
    <n v="49"/>
    <n v="70"/>
    <n v="49"/>
    <n v="195"/>
    <n v="145.93"/>
    <n v="5.51"/>
    <n v="0.02"/>
    <n v="5.53"/>
    <n v="119.94"/>
    <n v="1078.82"/>
    <n v="107.28"/>
    <x v="1"/>
    <m/>
    <s v="Preseason"/>
    <n v="119"/>
    <n v="119"/>
    <s v="MID"/>
    <x v="1"/>
  </r>
  <r>
    <d v="2018-07-15T00:00:00"/>
    <x v="22"/>
    <s v="16s Session PM"/>
    <n v="62.29"/>
    <n v="3167.22"/>
    <n v="50.85"/>
    <n v="6.72"/>
    <n v="56.43"/>
    <n v="0"/>
    <n v="56.43"/>
    <n v="2"/>
    <n v="5"/>
    <n v="18"/>
    <n v="12"/>
    <n v="18"/>
    <n v="12"/>
    <n v="175"/>
    <n v="135.11000000000001"/>
    <n v="0.08"/>
    <n v="0"/>
    <n v="0.08"/>
    <n v="95.33"/>
    <n v="301.68"/>
    <n v="41.49"/>
    <x v="1"/>
    <m/>
    <s v="Preseason"/>
    <n v="30"/>
    <n v="30"/>
    <s v="MID"/>
    <x v="1"/>
  </r>
  <r>
    <d v="2018-07-15T00:00:00"/>
    <x v="22"/>
    <s v="16s Session"/>
    <n v="95.78"/>
    <n v="7051.97"/>
    <n v="73.63"/>
    <n v="7.55"/>
    <n v="180.79"/>
    <n v="12.95"/>
    <n v="193.74"/>
    <n v="5"/>
    <n v="16"/>
    <n v="70"/>
    <n v="59"/>
    <n v="70"/>
    <n v="59"/>
    <n v="201"/>
    <n v="152.63"/>
    <n v="23.58"/>
    <n v="3.32"/>
    <n v="26.9"/>
    <n v="310.64999999999998"/>
    <n v="1085.25"/>
    <n v="94.38"/>
    <x v="1"/>
    <m/>
    <s v="Preseason"/>
    <n v="129"/>
    <n v="129"/>
    <s v="MID"/>
    <x v="1"/>
  </r>
  <r>
    <d v="2018-07-16T00:00:00"/>
    <x v="1"/>
    <s v="16s Session"/>
    <n v="95.86"/>
    <n v="4333.1000000000004"/>
    <n v="45.35"/>
    <n v="6.91"/>
    <n v="17.98"/>
    <n v="0"/>
    <n v="17.98"/>
    <n v="3"/>
    <n v="1"/>
    <n v="58"/>
    <n v="23"/>
    <n v="58"/>
    <n v="23"/>
    <n v="183"/>
    <n v="145.46"/>
    <n v="10.37"/>
    <n v="0"/>
    <n v="10.37"/>
    <n v="167.17"/>
    <n v="386.59"/>
    <n v="73.709999999999994"/>
    <x v="1"/>
    <m/>
    <s v="Preseason"/>
    <n v="81"/>
    <n v="81"/>
    <s v="CB"/>
    <x v="2"/>
  </r>
  <r>
    <d v="2018-07-16T00:00:00"/>
    <x v="25"/>
    <s v="16s Session"/>
    <n v="95.86"/>
    <n v="4330.96"/>
    <n v="48.17"/>
    <n v="7.15"/>
    <n v="61.76"/>
    <n v="2.83"/>
    <n v="64.59"/>
    <n v="7"/>
    <n v="6"/>
    <n v="73"/>
    <n v="43"/>
    <n v="73"/>
    <n v="43"/>
    <n v="201"/>
    <n v="144.53"/>
    <n v="12.22"/>
    <n v="0.01"/>
    <n v="12.23"/>
    <n v="197.69"/>
    <n v="658.45"/>
    <n v="77.45"/>
    <x v="1"/>
    <m/>
    <s v="Preseason"/>
    <n v="116"/>
    <n v="116"/>
    <s v="MID"/>
    <x v="2"/>
  </r>
  <r>
    <d v="2018-07-16T00:00:00"/>
    <x v="2"/>
    <s v="16s Session"/>
    <n v="95.86"/>
    <n v="4931.7299999999996"/>
    <n v="51.45"/>
    <n v="6.58"/>
    <n v="50.93"/>
    <n v="0"/>
    <n v="50.93"/>
    <n v="4"/>
    <n v="6"/>
    <n v="66"/>
    <n v="42"/>
    <n v="66"/>
    <n v="42"/>
    <n v="202"/>
    <n v="149.68"/>
    <n v="12.44"/>
    <n v="0"/>
    <n v="12.44"/>
    <n v="214.55"/>
    <n v="607.53"/>
    <n v="82.53"/>
    <x v="1"/>
    <m/>
    <s v="Preseason"/>
    <n v="108"/>
    <n v="108"/>
    <s v="MID"/>
    <x v="2"/>
  </r>
  <r>
    <d v="2018-07-16T00:00:00"/>
    <x v="3"/>
    <s v="16s Session"/>
    <n v="95.86"/>
    <n v="4362.6899999999996"/>
    <n v="45.9"/>
    <n v="7.87"/>
    <n v="38.36"/>
    <n v="6.59"/>
    <n v="44.95"/>
    <n v="6"/>
    <n v="5"/>
    <n v="60"/>
    <n v="41"/>
    <n v="60"/>
    <n v="41"/>
    <n v="180"/>
    <n v="144.55000000000001"/>
    <n v="1.69"/>
    <n v="0"/>
    <n v="1.69"/>
    <n v="190.24"/>
    <n v="467.6"/>
    <n v="73.95"/>
    <x v="1"/>
    <m/>
    <s v="Preseason"/>
    <n v="101"/>
    <n v="101"/>
    <s v="FOR"/>
    <x v="2"/>
  </r>
  <r>
    <d v="2018-07-16T00:00:00"/>
    <x v="4"/>
    <s v="16s Session"/>
    <n v="95.86"/>
    <n v="3371.46"/>
    <n v="35.47"/>
    <n v="4.8600000000000003"/>
    <n v="0"/>
    <n v="0"/>
    <n v="0"/>
    <n v="8"/>
    <n v="0"/>
    <n v="70"/>
    <n v="58"/>
    <n v="70"/>
    <n v="58"/>
    <n v="0"/>
    <n v="0"/>
    <n v="0"/>
    <n v="0"/>
    <n v="0"/>
    <n v="0"/>
    <n v="284.58"/>
    <n v="67.53"/>
    <x v="2"/>
    <m/>
    <s v="Preseason"/>
    <n v="128"/>
    <n v="128"/>
    <s v="GK"/>
    <x v="2"/>
  </r>
  <r>
    <d v="2018-07-16T00:00:00"/>
    <x v="5"/>
    <s v="16s Session"/>
    <n v="95.86"/>
    <n v="4771.5200000000004"/>
    <n v="50.81"/>
    <n v="7.31"/>
    <n v="83.96"/>
    <n v="0.73"/>
    <n v="84.69"/>
    <n v="16"/>
    <n v="10"/>
    <n v="72"/>
    <n v="66"/>
    <n v="72"/>
    <n v="66"/>
    <n v="206"/>
    <n v="153.49"/>
    <n v="13.77"/>
    <n v="0.28999999999999998"/>
    <n v="14.06"/>
    <n v="225.62"/>
    <n v="738.65"/>
    <n v="95.57"/>
    <x v="1"/>
    <m/>
    <s v="Preseason"/>
    <n v="138"/>
    <n v="138"/>
    <s v="MID"/>
    <x v="2"/>
  </r>
  <r>
    <d v="2018-07-16T00:00:00"/>
    <x v="6"/>
    <s v="16s Session"/>
    <n v="95.86"/>
    <n v="3530.35"/>
    <n v="39.869999999999997"/>
    <n v="7.11"/>
    <n v="23.2"/>
    <n v="0.71"/>
    <n v="23.91"/>
    <n v="6"/>
    <n v="2"/>
    <n v="50"/>
    <n v="26"/>
    <n v="50"/>
    <n v="26"/>
    <n v="194"/>
    <n v="126.67"/>
    <n v="0.62"/>
    <n v="0"/>
    <n v="0.62"/>
    <n v="99.32"/>
    <n v="320.63"/>
    <n v="64.55"/>
    <x v="1"/>
    <m/>
    <s v="Preseason"/>
    <n v="76"/>
    <n v="76"/>
    <s v="FB"/>
    <x v="2"/>
  </r>
  <r>
    <d v="2018-07-16T00:00:00"/>
    <x v="7"/>
    <s v="16s Session"/>
    <n v="95.86"/>
    <n v="4055.6"/>
    <n v="44.06"/>
    <n v="6.7"/>
    <n v="41.15"/>
    <n v="0"/>
    <n v="41.15"/>
    <n v="4"/>
    <n v="4"/>
    <n v="64"/>
    <n v="43"/>
    <n v="64"/>
    <n v="43"/>
    <n v="201"/>
    <n v="154.56"/>
    <n v="14.02"/>
    <n v="0"/>
    <n v="14.02"/>
    <n v="228.92"/>
    <n v="505.83"/>
    <n v="69.05"/>
    <x v="1"/>
    <m/>
    <s v="Preseason"/>
    <n v="107"/>
    <n v="107"/>
    <s v="CB"/>
    <x v="2"/>
  </r>
  <r>
    <d v="2018-07-16T00:00:00"/>
    <x v="10"/>
    <s v="16s Session"/>
    <n v="95.86"/>
    <n v="3342.42"/>
    <n v="35.1"/>
    <n v="6.11"/>
    <n v="6.41"/>
    <n v="0"/>
    <n v="6.41"/>
    <n v="8"/>
    <n v="1"/>
    <n v="31"/>
    <n v="19"/>
    <n v="31"/>
    <n v="19"/>
    <n v="195"/>
    <n v="138.63"/>
    <n v="7.34"/>
    <n v="0.27"/>
    <n v="7.61"/>
    <n v="187.37"/>
    <n v="254.86"/>
    <n v="65.8"/>
    <x v="1"/>
    <m/>
    <s v="Preseason"/>
    <n v="50"/>
    <n v="50"/>
    <s v="FB"/>
    <x v="2"/>
  </r>
  <r>
    <d v="2018-07-16T00:00:00"/>
    <x v="11"/>
    <s v="16s Session"/>
    <n v="95.86"/>
    <n v="4538.0600000000004"/>
    <n v="47.8"/>
    <n v="7.53"/>
    <n v="19.149999999999999"/>
    <n v="6.48"/>
    <n v="25.63"/>
    <n v="10"/>
    <n v="1"/>
    <n v="76"/>
    <n v="39"/>
    <n v="76"/>
    <n v="39"/>
    <n v="199"/>
    <n v="137.16"/>
    <n v="5.31"/>
    <n v="0"/>
    <n v="5.31"/>
    <n v="137.86000000000001"/>
    <n v="466.9"/>
    <n v="85.08"/>
    <x v="1"/>
    <m/>
    <s v="Preseason"/>
    <n v="115"/>
    <n v="115"/>
    <s v="FOR"/>
    <x v="2"/>
  </r>
  <r>
    <d v="2018-07-16T00:00:00"/>
    <x v="12"/>
    <s v="16s Session"/>
    <n v="95.86"/>
    <n v="3536.68"/>
    <n v="37.14"/>
    <n v="6.8"/>
    <n v="14.22"/>
    <n v="0"/>
    <n v="14.22"/>
    <n v="2"/>
    <n v="1"/>
    <n v="45"/>
    <n v="19"/>
    <n v="45"/>
    <n v="19"/>
    <n v="179"/>
    <n v="122.79"/>
    <n v="1.1299999999999999"/>
    <n v="0"/>
    <n v="1.1299999999999999"/>
    <n v="114.45"/>
    <n v="263.14"/>
    <n v="61.04"/>
    <x v="1"/>
    <m/>
    <s v="Preseason"/>
    <n v="64"/>
    <n v="64"/>
    <s v="MID"/>
    <x v="2"/>
  </r>
  <r>
    <d v="2018-07-16T00:00:00"/>
    <x v="13"/>
    <s v="16s Session"/>
    <n v="95.86"/>
    <n v="4145.7299999999996"/>
    <n v="45.54"/>
    <n v="6.83"/>
    <n v="23.69"/>
    <n v="0"/>
    <n v="23.69"/>
    <n v="2"/>
    <n v="1"/>
    <n v="46"/>
    <n v="53"/>
    <n v="46"/>
    <n v="53"/>
    <n v="186"/>
    <n v="134.69999999999999"/>
    <n v="0.44"/>
    <n v="0"/>
    <n v="0.44"/>
    <n v="105.82"/>
    <n v="415.78"/>
    <n v="60.8"/>
    <x v="1"/>
    <m/>
    <s v="Preseason"/>
    <n v="99"/>
    <n v="99"/>
    <s v="CB"/>
    <x v="2"/>
  </r>
  <r>
    <d v="2018-07-16T00:00:00"/>
    <x v="15"/>
    <s v="16s Session"/>
    <n v="95.86"/>
    <n v="4459.24"/>
    <n v="46.99"/>
    <n v="6.84"/>
    <n v="46.41"/>
    <n v="0"/>
    <n v="46.41"/>
    <n v="9"/>
    <n v="5"/>
    <n v="60"/>
    <n v="52"/>
    <n v="60"/>
    <n v="52"/>
    <n v="167"/>
    <n v="91.79"/>
    <n v="0"/>
    <n v="0"/>
    <n v="0"/>
    <n v="31.24"/>
    <n v="563.4"/>
    <n v="87.28"/>
    <x v="1"/>
    <m/>
    <s v="Preseason"/>
    <n v="112"/>
    <n v="112"/>
    <s v="MID"/>
    <x v="2"/>
  </r>
  <r>
    <d v="2018-07-16T00:00:00"/>
    <x v="16"/>
    <s v="16s Session"/>
    <n v="95.86"/>
    <n v="4540.17"/>
    <n v="47.55"/>
    <n v="6.82"/>
    <n v="15.23"/>
    <n v="0"/>
    <n v="15.23"/>
    <n v="2"/>
    <n v="1"/>
    <n v="59"/>
    <n v="36"/>
    <n v="59"/>
    <n v="36"/>
    <n v="200"/>
    <n v="153.84"/>
    <n v="15.82"/>
    <n v="0.01"/>
    <n v="15.82"/>
    <n v="251.78"/>
    <n v="490.43"/>
    <n v="82.24"/>
    <x v="1"/>
    <m/>
    <s v="Preseason"/>
    <n v="95"/>
    <n v="95"/>
    <s v="MID"/>
    <x v="2"/>
  </r>
  <r>
    <d v="2018-07-16T00:00:00"/>
    <x v="20"/>
    <s v="16s Session"/>
    <n v="95.86"/>
    <n v="4019.84"/>
    <n v="45.12"/>
    <n v="6.39"/>
    <n v="33.78"/>
    <n v="0"/>
    <n v="33.78"/>
    <n v="14"/>
    <n v="4"/>
    <n v="73"/>
    <n v="64"/>
    <n v="73"/>
    <n v="64"/>
    <n v="168"/>
    <n v="118.35"/>
    <n v="0"/>
    <n v="0"/>
    <n v="0"/>
    <n v="43.71"/>
    <n v="603.42999999999995"/>
    <n v="80.209999999999994"/>
    <x v="1"/>
    <m/>
    <s v="Preseason"/>
    <n v="137"/>
    <n v="137"/>
    <e v="#N/A"/>
    <x v="2"/>
  </r>
  <r>
    <d v="2018-07-16T00:00:00"/>
    <x v="21"/>
    <s v="16s Session"/>
    <n v="95.86"/>
    <n v="4636.4799999999996"/>
    <n v="49.85"/>
    <n v="6.83"/>
    <n v="91.85"/>
    <n v="0"/>
    <n v="91.85"/>
    <n v="6"/>
    <n v="10"/>
    <n v="72"/>
    <n v="65"/>
    <n v="72"/>
    <n v="65"/>
    <n v="199"/>
    <n v="148.4"/>
    <n v="7.82"/>
    <n v="0.53"/>
    <n v="8.35"/>
    <n v="121.5"/>
    <n v="735.23"/>
    <n v="79.06"/>
    <x v="1"/>
    <m/>
    <s v="Preseason"/>
    <n v="137"/>
    <n v="137"/>
    <s v="MID"/>
    <x v="2"/>
  </r>
  <r>
    <d v="2018-07-16T00:00:00"/>
    <x v="22"/>
    <s v="16s Session"/>
    <n v="95.86"/>
    <n v="3544.21"/>
    <n v="37.85"/>
    <n v="6.98"/>
    <n v="18.79"/>
    <n v="0"/>
    <n v="18.79"/>
    <n v="1"/>
    <n v="2"/>
    <n v="46"/>
    <n v="30"/>
    <n v="46"/>
    <n v="30"/>
    <n v="179"/>
    <n v="127.73"/>
    <n v="0.59"/>
    <n v="0"/>
    <n v="0.59"/>
    <n v="119.27"/>
    <n v="274.48"/>
    <n v="50.47"/>
    <x v="1"/>
    <m/>
    <s v="Preseason"/>
    <n v="76"/>
    <n v="76"/>
    <s v="MID"/>
    <x v="2"/>
  </r>
  <r>
    <d v="2018-07-17T00:00:00"/>
    <x v="0"/>
    <s v="18s full game v blackpool"/>
    <n v="108.1"/>
    <n v="4038.37"/>
    <n v="37.36"/>
    <n v="7.24"/>
    <n v="126.46"/>
    <n v="6.42"/>
    <n v="132.88"/>
    <n v="8"/>
    <n v="11"/>
    <n v="12"/>
    <n v="9"/>
    <n v="37"/>
    <n v="40"/>
    <n v="211"/>
    <n v="134.69"/>
    <n v="12.77"/>
    <n v="0.02"/>
    <n v="15.98"/>
    <n v="202.75"/>
    <n v="648.87"/>
    <n v="71.56"/>
    <x v="0"/>
    <m/>
    <s v="Training"/>
    <n v="21"/>
    <n v="77"/>
    <s v="MID"/>
    <x v="2"/>
  </r>
  <r>
    <d v="2018-07-17T00:00:00"/>
    <x v="1"/>
    <s v="16s Session"/>
    <n v="59.66"/>
    <n v="1932.21"/>
    <n v="45.45"/>
    <n v="6.71"/>
    <n v="13.45"/>
    <n v="0"/>
    <n v="13.45"/>
    <n v="1"/>
    <n v="1"/>
    <n v="29"/>
    <n v="18"/>
    <n v="29"/>
    <n v="18"/>
    <n v="175"/>
    <n v="147.28"/>
    <n v="2.13"/>
    <n v="0"/>
    <n v="2.13"/>
    <n v="82.9"/>
    <n v="179.82"/>
    <n v="31.25"/>
    <x v="1"/>
    <m/>
    <s v="Preseason"/>
    <n v="47"/>
    <n v="47"/>
    <s v="CB"/>
    <x v="2"/>
  </r>
  <r>
    <d v="2018-07-17T00:00:00"/>
    <x v="25"/>
    <s v="16s Session"/>
    <n v="59.66"/>
    <n v="1627.89"/>
    <n v="38.869999999999997"/>
    <n v="5.58"/>
    <n v="2.77"/>
    <n v="0"/>
    <n v="2.77"/>
    <n v="1"/>
    <n v="0"/>
    <n v="17"/>
    <n v="11"/>
    <n v="17"/>
    <n v="11"/>
    <n v="195"/>
    <n v="138.82"/>
    <n v="0.92"/>
    <n v="0"/>
    <n v="0.92"/>
    <n v="69.959999999999994"/>
    <n v="148.96"/>
    <n v="29.62"/>
    <x v="1"/>
    <m/>
    <s v="Preseason"/>
    <n v="28"/>
    <n v="28"/>
    <s v="MID"/>
    <x v="2"/>
  </r>
  <r>
    <d v="2018-07-17T00:00:00"/>
    <x v="2"/>
    <s v="16s Session"/>
    <n v="59.66"/>
    <n v="2633.16"/>
    <n v="44.14"/>
    <n v="6.17"/>
    <n v="30.93"/>
    <n v="0"/>
    <n v="30.93"/>
    <n v="4"/>
    <n v="6"/>
    <n v="23"/>
    <n v="22"/>
    <n v="23"/>
    <n v="22"/>
    <n v="190"/>
    <n v="144.4"/>
    <n v="1.84"/>
    <n v="0"/>
    <n v="1.84"/>
    <n v="102.86"/>
    <n v="258.60000000000002"/>
    <n v="49.51"/>
    <x v="1"/>
    <m/>
    <s v="Preseason"/>
    <n v="45"/>
    <n v="45"/>
    <s v="MID"/>
    <x v="2"/>
  </r>
  <r>
    <d v="2018-07-17T00:00:00"/>
    <x v="3"/>
    <s v="16s Session"/>
    <n v="59.66"/>
    <n v="2292.46"/>
    <n v="39.520000000000003"/>
    <n v="6.01"/>
    <n v="8.0299999999999994"/>
    <n v="0"/>
    <n v="8.0299999999999994"/>
    <n v="0"/>
    <n v="1"/>
    <n v="25"/>
    <n v="17"/>
    <n v="25"/>
    <n v="17"/>
    <n v="175"/>
    <n v="135.47999999999999"/>
    <n v="0"/>
    <n v="0"/>
    <n v="0"/>
    <n v="83.36"/>
    <n v="170.74"/>
    <n v="37.33"/>
    <x v="1"/>
    <m/>
    <s v="Preseason"/>
    <n v="42"/>
    <n v="42"/>
    <s v="FOR"/>
    <x v="2"/>
  </r>
  <r>
    <d v="2018-07-17T00:00:00"/>
    <x v="4"/>
    <s v="16s Session"/>
    <n v="59.66"/>
    <n v="1874.4"/>
    <n v="31.42"/>
    <n v="5.81"/>
    <n v="3.39"/>
    <n v="0"/>
    <n v="3.39"/>
    <n v="8"/>
    <n v="1"/>
    <n v="38"/>
    <n v="30"/>
    <n v="38"/>
    <n v="30"/>
    <n v="0"/>
    <n v="0"/>
    <n v="0"/>
    <n v="0"/>
    <n v="0"/>
    <n v="0"/>
    <n v="116.02"/>
    <n v="37.6"/>
    <x v="2"/>
    <m/>
    <s v="Preseason"/>
    <n v="68"/>
    <n v="68"/>
    <s v="GK"/>
    <x v="2"/>
  </r>
  <r>
    <d v="2018-07-17T00:00:00"/>
    <x v="5"/>
    <s v="16s Session"/>
    <n v="59.66"/>
    <n v="2945.72"/>
    <n v="49.38"/>
    <n v="6.97"/>
    <n v="50.62"/>
    <n v="0"/>
    <n v="50.62"/>
    <n v="7"/>
    <n v="6"/>
    <n v="42"/>
    <n v="30"/>
    <n v="42"/>
    <n v="30"/>
    <n v="192"/>
    <n v="148.84"/>
    <n v="1.08"/>
    <n v="0"/>
    <n v="1.08"/>
    <n v="113.98"/>
    <n v="386.94"/>
    <n v="64.5"/>
    <x v="1"/>
    <m/>
    <s v="Preseason"/>
    <n v="72"/>
    <n v="72"/>
    <s v="MID"/>
    <x v="2"/>
  </r>
  <r>
    <d v="2018-07-17T00:00:00"/>
    <x v="6"/>
    <s v="16s Session"/>
    <n v="59.66"/>
    <n v="2571.7399999999998"/>
    <n v="50.41"/>
    <n v="7.74"/>
    <n v="95.17"/>
    <n v="14.79"/>
    <n v="109.96"/>
    <n v="6"/>
    <n v="9"/>
    <n v="30"/>
    <n v="27"/>
    <n v="30"/>
    <n v="27"/>
    <n v="191"/>
    <n v="139.04"/>
    <n v="1.23"/>
    <n v="0"/>
    <n v="1.23"/>
    <n v="77"/>
    <n v="373.57"/>
    <n v="46.37"/>
    <x v="1"/>
    <m/>
    <s v="Preseason"/>
    <n v="57"/>
    <n v="57"/>
    <s v="FB"/>
    <x v="2"/>
  </r>
  <r>
    <d v="2018-07-17T00:00:00"/>
    <x v="7"/>
    <s v="16s Session"/>
    <n v="59.66"/>
    <n v="2520.4"/>
    <n v="42.35"/>
    <n v="5.83"/>
    <n v="5.09"/>
    <n v="0"/>
    <n v="5.09"/>
    <n v="0"/>
    <n v="1"/>
    <n v="29"/>
    <n v="23"/>
    <n v="29"/>
    <n v="23"/>
    <n v="186"/>
    <n v="150.57"/>
    <n v="0.89"/>
    <n v="0"/>
    <n v="0.89"/>
    <n v="92.64"/>
    <n v="256.93"/>
    <n v="45.32"/>
    <x v="1"/>
    <m/>
    <s v="Preseason"/>
    <n v="52"/>
    <n v="52"/>
    <s v="CB"/>
    <x v="2"/>
  </r>
  <r>
    <d v="2018-07-17T00:00:00"/>
    <x v="10"/>
    <s v="16s Session"/>
    <n v="59.66"/>
    <n v="2095.5500000000002"/>
    <n v="41.08"/>
    <n v="5.75"/>
    <n v="1.1399999999999999"/>
    <n v="0"/>
    <n v="1.1399999999999999"/>
    <n v="2"/>
    <n v="0"/>
    <n v="14"/>
    <n v="17"/>
    <n v="14"/>
    <n v="17"/>
    <n v="188"/>
    <n v="140.47999999999999"/>
    <n v="3.07"/>
    <n v="0"/>
    <n v="3.07"/>
    <n v="97.28"/>
    <n v="149.21"/>
    <n v="37.630000000000003"/>
    <x v="1"/>
    <m/>
    <s v="Preseason"/>
    <n v="31"/>
    <n v="31"/>
    <s v="FB"/>
    <x v="2"/>
  </r>
  <r>
    <d v="2018-07-17T00:00:00"/>
    <x v="11"/>
    <s v="16s Session"/>
    <n v="59.66"/>
    <n v="2026.91"/>
    <n v="41.14"/>
    <n v="6.71"/>
    <n v="16.54"/>
    <n v="0"/>
    <n v="16.54"/>
    <n v="1"/>
    <n v="2"/>
    <n v="28"/>
    <n v="23"/>
    <n v="28"/>
    <n v="23"/>
    <n v="187"/>
    <n v="127.02"/>
    <n v="0.08"/>
    <n v="0"/>
    <n v="0.08"/>
    <n v="49.84"/>
    <n v="212.87"/>
    <n v="40.229999999999997"/>
    <x v="1"/>
    <m/>
    <s v="Preseason"/>
    <n v="51"/>
    <n v="51"/>
    <s v="FOR"/>
    <x v="2"/>
  </r>
  <r>
    <d v="2018-07-17T00:00:00"/>
    <x v="12"/>
    <s v="16s Session"/>
    <n v="59.66"/>
    <n v="2450.56"/>
    <n v="41.08"/>
    <n v="5.48"/>
    <n v="0"/>
    <n v="0"/>
    <n v="0"/>
    <n v="0"/>
    <n v="0"/>
    <n v="16"/>
    <n v="15"/>
    <n v="16"/>
    <n v="15"/>
    <n v="173"/>
    <n v="122.65"/>
    <n v="0.67"/>
    <n v="0"/>
    <n v="0.67"/>
    <n v="71.099999999999994"/>
    <n v="125.07"/>
    <n v="40.56"/>
    <x v="1"/>
    <m/>
    <s v="Preseason"/>
    <n v="31"/>
    <n v="31"/>
    <s v="MID"/>
    <x v="2"/>
  </r>
  <r>
    <d v="2018-07-17T00:00:00"/>
    <x v="13"/>
    <s v="16s Session"/>
    <n v="59.66"/>
    <n v="2990.35"/>
    <n v="51.46"/>
    <n v="6.53"/>
    <n v="11.1"/>
    <n v="0"/>
    <n v="11.1"/>
    <n v="6"/>
    <n v="1"/>
    <n v="37"/>
    <n v="51"/>
    <n v="37"/>
    <n v="51"/>
    <n v="182"/>
    <n v="148.47"/>
    <n v="2.0699999999999998"/>
    <n v="0"/>
    <n v="2.0699999999999998"/>
    <n v="120.61"/>
    <n v="346.6"/>
    <n v="44.79"/>
    <x v="1"/>
    <m/>
    <s v="Preseason"/>
    <n v="88"/>
    <n v="88"/>
    <s v="CB"/>
    <x v="2"/>
  </r>
  <r>
    <d v="2018-07-17T00:00:00"/>
    <x v="15"/>
    <s v="16s Session"/>
    <n v="59.66"/>
    <n v="2471.91"/>
    <n v="43.64"/>
    <n v="6.24"/>
    <n v="25.9"/>
    <n v="0"/>
    <n v="25.9"/>
    <n v="2"/>
    <n v="3"/>
    <n v="23"/>
    <n v="29"/>
    <n v="23"/>
    <n v="29"/>
    <n v="166"/>
    <n v="120.28"/>
    <n v="0"/>
    <n v="0"/>
    <n v="0"/>
    <n v="25.42"/>
    <n v="225.87"/>
    <n v="45.18"/>
    <x v="1"/>
    <m/>
    <s v="Preseason"/>
    <n v="52"/>
    <n v="52"/>
    <s v="MID"/>
    <x v="2"/>
  </r>
  <r>
    <d v="2018-07-17T00:00:00"/>
    <x v="16"/>
    <s v="16s Session"/>
    <n v="59.66"/>
    <n v="2456.33"/>
    <n v="41.18"/>
    <n v="5.35"/>
    <n v="0"/>
    <n v="0"/>
    <n v="0"/>
    <n v="2"/>
    <n v="0"/>
    <n v="12"/>
    <n v="12"/>
    <n v="12"/>
    <n v="12"/>
    <n v="181"/>
    <n v="141.97999999999999"/>
    <n v="0.88"/>
    <n v="0"/>
    <n v="0.88"/>
    <n v="103.75"/>
    <n v="141.53"/>
    <n v="46.84"/>
    <x v="1"/>
    <m/>
    <s v="Preseason"/>
    <n v="24"/>
    <n v="24"/>
    <s v="MID"/>
    <x v="2"/>
  </r>
  <r>
    <d v="2018-07-17T00:00:00"/>
    <x v="24"/>
    <s v="16s Session"/>
    <n v="59.66"/>
    <n v="1325.94"/>
    <n v="25.49"/>
    <n v="5.24"/>
    <n v="0"/>
    <n v="0"/>
    <n v="0"/>
    <n v="11"/>
    <n v="0"/>
    <n v="49"/>
    <n v="49"/>
    <n v="49"/>
    <n v="49"/>
    <n v="0"/>
    <n v="0"/>
    <n v="0"/>
    <n v="0"/>
    <n v="0"/>
    <n v="0"/>
    <n v="133.66999999999999"/>
    <n v="28.61"/>
    <x v="2"/>
    <m/>
    <s v="Preseason"/>
    <n v="98"/>
    <n v="98"/>
    <s v="GK"/>
    <x v="2"/>
  </r>
  <r>
    <d v="2018-07-17T00:00:00"/>
    <x v="17"/>
    <s v="16s Session"/>
    <n v="59.66"/>
    <n v="1514.94"/>
    <n v="29.13"/>
    <n v="5.26"/>
    <n v="0"/>
    <n v="0"/>
    <n v="0"/>
    <n v="6"/>
    <n v="0"/>
    <n v="30"/>
    <n v="34"/>
    <n v="30"/>
    <n v="34"/>
    <n v="0"/>
    <n v="0"/>
    <n v="0"/>
    <n v="0"/>
    <n v="0"/>
    <n v="0"/>
    <n v="108.01"/>
    <n v="25.7"/>
    <x v="2"/>
    <m/>
    <s v="Preseason"/>
    <n v="64"/>
    <n v="64"/>
    <s v="GK"/>
    <x v="2"/>
  </r>
  <r>
    <d v="2018-07-17T00:00:00"/>
    <x v="18"/>
    <s v="16s Session"/>
    <n v="59.66"/>
    <n v="2466.9899999999998"/>
    <n v="41.35"/>
    <n v="5.93"/>
    <n v="7.39"/>
    <n v="0"/>
    <n v="7.39"/>
    <n v="2"/>
    <n v="1"/>
    <n v="39"/>
    <n v="36"/>
    <n v="39"/>
    <n v="36"/>
    <n v="201"/>
    <n v="151.32"/>
    <n v="2.71"/>
    <n v="0"/>
    <n v="2.71"/>
    <n v="114.61"/>
    <n v="238.03"/>
    <n v="40.159999999999997"/>
    <x v="1"/>
    <m/>
    <s v="Preseason"/>
    <n v="75"/>
    <n v="75"/>
    <s v="FB"/>
    <x v="2"/>
  </r>
  <r>
    <d v="2018-07-17T00:00:00"/>
    <x v="20"/>
    <s v="16s Session"/>
    <n v="59.66"/>
    <n v="2087.9299999999998"/>
    <n v="35.380000000000003"/>
    <n v="6.14"/>
    <n v="11.32"/>
    <n v="0"/>
    <n v="11.32"/>
    <n v="2"/>
    <n v="2"/>
    <n v="20"/>
    <n v="17"/>
    <n v="20"/>
    <n v="17"/>
    <n v="149"/>
    <n v="118.23"/>
    <n v="0"/>
    <n v="0"/>
    <n v="0"/>
    <n v="32.82"/>
    <n v="224.07"/>
    <n v="40.36"/>
    <x v="1"/>
    <m/>
    <s v="Preseason"/>
    <n v="37"/>
    <n v="37"/>
    <e v="#N/A"/>
    <x v="2"/>
  </r>
  <r>
    <d v="2018-07-17T00:00:00"/>
    <x v="21"/>
    <s v="16s Session"/>
    <n v="59.66"/>
    <n v="2392.23"/>
    <n v="40.1"/>
    <n v="6.12"/>
    <n v="22.33"/>
    <n v="0"/>
    <n v="22.33"/>
    <n v="2"/>
    <n v="4"/>
    <n v="19"/>
    <n v="20"/>
    <n v="19"/>
    <n v="20"/>
    <n v="184"/>
    <n v="144.07"/>
    <n v="0.06"/>
    <n v="0"/>
    <n v="0.06"/>
    <n v="88.89"/>
    <n v="269.20999999999998"/>
    <n v="40.94"/>
    <x v="1"/>
    <m/>
    <s v="Preseason"/>
    <n v="39"/>
    <n v="39"/>
    <s v="MID"/>
    <x v="2"/>
  </r>
  <r>
    <d v="2018-07-17T00:00:00"/>
    <x v="22"/>
    <s v="16s Session"/>
    <n v="59.66"/>
    <n v="2498.04"/>
    <n v="46.36"/>
    <n v="5.87"/>
    <n v="6.24"/>
    <n v="0"/>
    <n v="6.24"/>
    <n v="0"/>
    <n v="1"/>
    <n v="27"/>
    <n v="19"/>
    <n v="27"/>
    <n v="19"/>
    <n v="183"/>
    <n v="141.31"/>
    <n v="1.52"/>
    <n v="0"/>
    <n v="1.52"/>
    <n v="101.79"/>
    <n v="261.32"/>
    <n v="38.61"/>
    <x v="1"/>
    <m/>
    <s v="Preseason"/>
    <n v="46"/>
    <n v="46"/>
    <s v="MID"/>
    <x v="2"/>
  </r>
  <r>
    <d v="2018-07-18T00:00:00"/>
    <x v="1"/>
    <s v="16s vs Krakow"/>
    <n v="108.72"/>
    <n v="5432.09"/>
    <n v="50.72"/>
    <n v="6.76"/>
    <n v="69.790000000000006"/>
    <n v="0"/>
    <n v="69.790000000000006"/>
    <n v="5"/>
    <n v="6"/>
    <n v="44"/>
    <n v="26"/>
    <n v="44"/>
    <n v="26"/>
    <n v="190"/>
    <n v="134.08000000000001"/>
    <n v="21.61"/>
    <n v="0.01"/>
    <n v="21.61"/>
    <n v="254.41"/>
    <n v="622.39"/>
    <n v="92.94"/>
    <x v="1"/>
    <m/>
    <s v="Preseason"/>
    <n v="70"/>
    <n v="70"/>
    <s v="CB"/>
    <x v="2"/>
  </r>
  <r>
    <d v="2018-07-18T00:00:00"/>
    <x v="25"/>
    <s v="16s vs Krakow"/>
    <n v="108.72"/>
    <n v="7589.03"/>
    <n v="70.95"/>
    <n v="8.5399999999999991"/>
    <n v="230.21"/>
    <n v="107.83"/>
    <n v="338.04"/>
    <n v="12"/>
    <n v="20"/>
    <n v="66"/>
    <n v="61"/>
    <n v="66"/>
    <n v="61"/>
    <n v="202"/>
    <n v="157.53"/>
    <n v="32.020000000000003"/>
    <n v="0.19"/>
    <n v="32.21"/>
    <n v="341.99"/>
    <n v="1182.8800000000001"/>
    <n v="123.11"/>
    <x v="1"/>
    <m/>
    <s v="Preseason"/>
    <n v="127"/>
    <n v="127"/>
    <s v="MID"/>
    <x v="2"/>
  </r>
  <r>
    <d v="2018-07-18T00:00:00"/>
    <x v="2"/>
    <s v="16s vs Krakow"/>
    <n v="108.72"/>
    <n v="7492.25"/>
    <n v="70.040000000000006"/>
    <n v="7.39"/>
    <n v="83.96"/>
    <n v="5.79"/>
    <n v="89.75"/>
    <n v="5"/>
    <n v="6"/>
    <n v="53"/>
    <n v="55"/>
    <n v="53"/>
    <n v="55"/>
    <n v="208"/>
    <n v="150.36000000000001"/>
    <n v="16.13"/>
    <n v="0.47"/>
    <n v="16.600000000000001"/>
    <n v="248.98"/>
    <n v="946.36"/>
    <n v="118.92"/>
    <x v="1"/>
    <m/>
    <s v="Preseason"/>
    <n v="108"/>
    <n v="108"/>
    <s v="MID"/>
    <x v="2"/>
  </r>
  <r>
    <d v="2018-07-18T00:00:00"/>
    <x v="3"/>
    <s v="16s vs Krakow"/>
    <n v="108.72"/>
    <n v="4651.82"/>
    <n v="43.49"/>
    <n v="7.9"/>
    <n v="203.05"/>
    <n v="74.7"/>
    <n v="277.75"/>
    <n v="12"/>
    <n v="20"/>
    <n v="39"/>
    <n v="33"/>
    <n v="39"/>
    <n v="33"/>
    <n v="192"/>
    <n v="151.13999999999999"/>
    <n v="10.5"/>
    <n v="0"/>
    <n v="10.5"/>
    <n v="181.01"/>
    <n v="721.84"/>
    <n v="67.81"/>
    <x v="1"/>
    <m/>
    <s v="Preseason"/>
    <n v="72"/>
    <n v="72"/>
    <s v="FOR"/>
    <x v="2"/>
  </r>
  <r>
    <d v="2018-07-18T00:00:00"/>
    <x v="4"/>
    <s v="16s vs Krakow"/>
    <n v="108.72"/>
    <n v="3161.73"/>
    <n v="29.78"/>
    <n v="6.62"/>
    <n v="8.4700000000000006"/>
    <n v="0"/>
    <n v="8.4700000000000006"/>
    <n v="2"/>
    <n v="1"/>
    <n v="48"/>
    <n v="47"/>
    <n v="48"/>
    <n v="47"/>
    <n v="82"/>
    <n v="82"/>
    <n v="0"/>
    <n v="0"/>
    <n v="0"/>
    <n v="16.510000000000002"/>
    <n v="274.14999999999998"/>
    <n v="48.16"/>
    <x v="1"/>
    <m/>
    <s v="Preseason"/>
    <n v="95"/>
    <n v="95"/>
    <s v="GK"/>
    <x v="2"/>
  </r>
  <r>
    <d v="2018-07-18T00:00:00"/>
    <x v="5"/>
    <s v="16s vs Krakow"/>
    <n v="108.72"/>
    <n v="6064.45"/>
    <n v="57.03"/>
    <n v="6.65"/>
    <n v="103.66"/>
    <n v="0"/>
    <n v="103.66"/>
    <n v="14"/>
    <n v="12"/>
    <n v="55"/>
    <n v="75"/>
    <n v="55"/>
    <n v="75"/>
    <n v="204"/>
    <n v="141.02000000000001"/>
    <n v="19.579999999999998"/>
    <n v="0"/>
    <n v="19.579999999999998"/>
    <n v="234.78"/>
    <n v="864.99"/>
    <n v="106.68"/>
    <x v="1"/>
    <m/>
    <s v="Preseason"/>
    <n v="130"/>
    <n v="130"/>
    <s v="MID"/>
    <x v="2"/>
  </r>
  <r>
    <d v="2018-07-18T00:00:00"/>
    <x v="6"/>
    <s v="16s vs Krakow"/>
    <n v="108.72"/>
    <n v="7436.14"/>
    <n v="69.540000000000006"/>
    <n v="8.01"/>
    <n v="263.39"/>
    <n v="17.47"/>
    <n v="280.86"/>
    <n v="18"/>
    <n v="23"/>
    <n v="47"/>
    <n v="60"/>
    <n v="47"/>
    <n v="60"/>
    <n v="209"/>
    <n v="153.03"/>
    <n v="23.89"/>
    <n v="1.7"/>
    <n v="25.59"/>
    <n v="283.26"/>
    <n v="978.16"/>
    <n v="116.68"/>
    <x v="1"/>
    <m/>
    <s v="Preseason"/>
    <n v="107"/>
    <n v="107"/>
    <s v="FB"/>
    <x v="2"/>
  </r>
  <r>
    <d v="2018-07-18T00:00:00"/>
    <x v="7"/>
    <s v="16s vs Krakow"/>
    <n v="108.72"/>
    <n v="6520.46"/>
    <n v="61.32"/>
    <n v="7.33"/>
    <n v="101.02"/>
    <n v="4.29"/>
    <n v="105.31"/>
    <n v="6"/>
    <n v="11"/>
    <n v="55"/>
    <n v="65"/>
    <n v="55"/>
    <n v="65"/>
    <n v="205"/>
    <n v="163.44"/>
    <n v="35.29"/>
    <n v="0.24"/>
    <n v="35.53"/>
    <n v="360.33"/>
    <n v="869.08"/>
    <n v="106.32"/>
    <x v="1"/>
    <m/>
    <s v="Preseason"/>
    <n v="120"/>
    <n v="120"/>
    <s v="CB"/>
    <x v="2"/>
  </r>
  <r>
    <d v="2018-07-18T00:00:00"/>
    <x v="10"/>
    <s v="16s vs Krakow"/>
    <n v="108.72"/>
    <n v="5945.56"/>
    <n v="55.84"/>
    <n v="6.83"/>
    <n v="115.08"/>
    <n v="0"/>
    <n v="115.08"/>
    <n v="8"/>
    <n v="10"/>
    <n v="20"/>
    <n v="33"/>
    <n v="20"/>
    <n v="33"/>
    <n v="206"/>
    <n v="152.06"/>
    <n v="25.98"/>
    <n v="8.17"/>
    <n v="34.15"/>
    <n v="357.12"/>
    <n v="767.12"/>
    <n v="95.96"/>
    <x v="1"/>
    <m/>
    <s v="Preseason"/>
    <n v="53"/>
    <n v="53"/>
    <s v="FB"/>
    <x v="2"/>
  </r>
  <r>
    <d v="2018-07-18T00:00:00"/>
    <x v="11"/>
    <s v="16s vs Krakow"/>
    <n v="108.72"/>
    <n v="7048.31"/>
    <n v="69.92"/>
    <n v="8.73"/>
    <n v="276.44"/>
    <n v="61.38"/>
    <n v="337.82"/>
    <n v="20"/>
    <n v="27"/>
    <n v="59"/>
    <n v="52"/>
    <n v="59"/>
    <n v="52"/>
    <n v="208"/>
    <n v="156.47999999999999"/>
    <n v="22.72"/>
    <n v="0.03"/>
    <n v="22.75"/>
    <n v="269.63"/>
    <n v="1083.53"/>
    <n v="111.74"/>
    <x v="1"/>
    <m/>
    <s v="Preseason"/>
    <n v="111"/>
    <n v="111"/>
    <s v="FOR"/>
    <x v="2"/>
  </r>
  <r>
    <d v="2018-07-18T00:00:00"/>
    <x v="12"/>
    <s v="16s vs Krakow"/>
    <n v="108.72"/>
    <n v="5794.78"/>
    <n v="54.28"/>
    <n v="8.1300000000000008"/>
    <n v="281.56"/>
    <n v="56.3"/>
    <n v="337.86"/>
    <n v="15"/>
    <n v="25"/>
    <n v="41"/>
    <n v="35"/>
    <n v="41"/>
    <n v="35"/>
    <n v="197"/>
    <n v="132.91"/>
    <n v="18.670000000000002"/>
    <n v="2.98"/>
    <n v="21.65"/>
    <n v="260.58999999999997"/>
    <n v="874.31"/>
    <n v="98.45"/>
    <x v="1"/>
    <m/>
    <s v="Preseason"/>
    <n v="76"/>
    <n v="76"/>
    <s v="MID"/>
    <x v="2"/>
  </r>
  <r>
    <d v="2018-07-18T00:00:00"/>
    <x v="13"/>
    <s v="16s vs Krakow"/>
    <n v="108.72"/>
    <n v="8064.38"/>
    <n v="74.180000000000007"/>
    <n v="8.15"/>
    <n v="95.79"/>
    <n v="11.82"/>
    <n v="107.61"/>
    <n v="9"/>
    <n v="8"/>
    <n v="60"/>
    <n v="70"/>
    <n v="60"/>
    <n v="70"/>
    <n v="190"/>
    <n v="159.94"/>
    <n v="27.03"/>
    <n v="0"/>
    <n v="27.03"/>
    <n v="332.28"/>
    <n v="1042.69"/>
    <n v="108.05"/>
    <x v="1"/>
    <m/>
    <s v="Preseason"/>
    <n v="130"/>
    <n v="130"/>
    <s v="CB"/>
    <x v="2"/>
  </r>
  <r>
    <d v="2018-07-18T00:00:00"/>
    <x v="15"/>
    <s v="16s vs Krakow"/>
    <n v="108.72"/>
    <n v="5441.71"/>
    <n v="50.87"/>
    <n v="8.1"/>
    <n v="161.55000000000001"/>
    <n v="29.38"/>
    <n v="190.93"/>
    <n v="11"/>
    <n v="16"/>
    <n v="37"/>
    <n v="27"/>
    <n v="37"/>
    <n v="27"/>
    <n v="198"/>
    <n v="133.74"/>
    <n v="5.14"/>
    <n v="0"/>
    <n v="5.14"/>
    <n v="166.57"/>
    <n v="709.52"/>
    <n v="103.07"/>
    <x v="1"/>
    <m/>
    <s v="Preseason"/>
    <n v="64"/>
    <n v="64"/>
    <s v="MID"/>
    <x v="2"/>
  </r>
  <r>
    <d v="2018-07-18T00:00:00"/>
    <x v="16"/>
    <s v="16s vs Krakow"/>
    <n v="108.72"/>
    <n v="5699.09"/>
    <n v="53.35"/>
    <n v="6.87"/>
    <n v="54.44"/>
    <n v="0"/>
    <n v="54.44"/>
    <n v="4"/>
    <n v="5"/>
    <n v="42"/>
    <n v="26"/>
    <n v="42"/>
    <n v="26"/>
    <n v="196"/>
    <n v="145.65"/>
    <n v="23.01"/>
    <n v="0"/>
    <n v="23.01"/>
    <n v="256.79000000000002"/>
    <n v="629.35"/>
    <n v="91.25"/>
    <x v="1"/>
    <m/>
    <s v="Preseason"/>
    <n v="68"/>
    <n v="68"/>
    <s v="MID"/>
    <x v="2"/>
  </r>
  <r>
    <d v="2018-07-18T00:00:00"/>
    <x v="17"/>
    <s v="16s vs Krakow"/>
    <n v="108.72"/>
    <n v="4365.4399999999996"/>
    <n v="40.81"/>
    <n v="6.23"/>
    <n v="15.78"/>
    <n v="0"/>
    <n v="15.78"/>
    <n v="8"/>
    <n v="3"/>
    <n v="57"/>
    <n v="56"/>
    <n v="57"/>
    <n v="56"/>
    <n v="0"/>
    <n v="0"/>
    <n v="0"/>
    <n v="0"/>
    <n v="0"/>
    <n v="0"/>
    <n v="346.77"/>
    <n v="55.95"/>
    <x v="2"/>
    <m/>
    <s v="Preseason"/>
    <n v="113"/>
    <n v="113"/>
    <s v="GK"/>
    <x v="2"/>
  </r>
  <r>
    <d v="2018-07-18T00:00:00"/>
    <x v="20"/>
    <s v="16s vs Krakow"/>
    <n v="108.72"/>
    <n v="6852.97"/>
    <n v="64.3"/>
    <n v="7.14"/>
    <n v="75.94"/>
    <n v="2.13"/>
    <n v="78.069999999999993"/>
    <n v="13"/>
    <n v="8"/>
    <n v="57"/>
    <n v="76"/>
    <n v="57"/>
    <n v="76"/>
    <n v="186"/>
    <n v="128.79"/>
    <n v="0.87"/>
    <n v="0"/>
    <n v="0.87"/>
    <n v="73.819999999999993"/>
    <n v="1060.74"/>
    <n v="123.42"/>
    <x v="1"/>
    <m/>
    <s v="Preseason"/>
    <n v="133"/>
    <n v="133"/>
    <e v="#N/A"/>
    <x v="2"/>
  </r>
  <r>
    <d v="2018-07-18T00:00:00"/>
    <x v="22"/>
    <s v="16s vs Krakow"/>
    <n v="108.72"/>
    <n v="8071.72"/>
    <n v="76.099999999999994"/>
    <n v="7.77"/>
    <n v="223.82"/>
    <n v="16.82"/>
    <n v="240.64"/>
    <n v="4"/>
    <n v="18"/>
    <n v="51"/>
    <n v="54"/>
    <n v="51"/>
    <n v="54"/>
    <n v="205"/>
    <n v="153.05000000000001"/>
    <n v="28.67"/>
    <n v="7.42"/>
    <n v="36.090000000000003"/>
    <n v="359.71"/>
    <n v="1153.8499999999999"/>
    <n v="107.71"/>
    <x v="1"/>
    <m/>
    <s v="Preseason"/>
    <n v="105"/>
    <n v="105"/>
    <s v="MID"/>
    <x v="2"/>
  </r>
  <r>
    <d v="2018-07-19T00:00:00"/>
    <x v="0"/>
    <s v="18s full session"/>
    <n v="70.72"/>
    <n v="4415.9399999999996"/>
    <n v="62.44"/>
    <n v="7.06"/>
    <n v="428.28"/>
    <n v="1.41"/>
    <n v="429.69"/>
    <n v="6"/>
    <n v="30"/>
    <n v="449"/>
    <n v="470"/>
    <n v="76"/>
    <n v="63"/>
    <n v="200"/>
    <n v="163.5"/>
    <n v="17.02"/>
    <n v="0"/>
    <n v="17.02"/>
    <n v="220.2"/>
    <n v="999.73"/>
    <n v="80.03"/>
    <x v="0"/>
    <m/>
    <s v="Match"/>
    <n v="919"/>
    <n v="139"/>
    <s v="MID"/>
    <x v="2"/>
  </r>
  <r>
    <d v="2018-07-20T00:00:00"/>
    <x v="6"/>
    <s v="England MD -2"/>
    <m/>
    <n v="5071"/>
    <m/>
    <n v="7.6"/>
    <n v="170"/>
    <n v="12"/>
    <n v="182"/>
    <m/>
    <m/>
    <m/>
    <m/>
    <n v="65"/>
    <n v="53"/>
    <m/>
    <m/>
    <m/>
    <m/>
    <m/>
    <m/>
    <m/>
    <m/>
    <x v="5"/>
    <m/>
    <s v="ENGLAND"/>
    <n v="0"/>
    <n v="118"/>
    <s v="FB"/>
    <x v="2"/>
  </r>
  <r>
    <d v="2018-07-20T00:00:00"/>
    <x v="7"/>
    <s v="England MD -2"/>
    <m/>
    <n v="4053"/>
    <m/>
    <n v="6.4"/>
    <n v="44"/>
    <n v="0"/>
    <n v="44"/>
    <m/>
    <m/>
    <m/>
    <m/>
    <n v="64"/>
    <n v="50"/>
    <m/>
    <m/>
    <m/>
    <m/>
    <m/>
    <m/>
    <m/>
    <m/>
    <x v="5"/>
    <m/>
    <s v="ENGLAND"/>
    <n v="0"/>
    <n v="114"/>
    <s v="CB"/>
    <x v="2"/>
  </r>
  <r>
    <d v="2018-07-21T00:00:00"/>
    <x v="0"/>
    <s v="AR Game"/>
    <n v="17.12"/>
    <n v="2038.09"/>
    <n v="119.05"/>
    <n v="6.76"/>
    <n v="65.42"/>
    <n v="0"/>
    <n v="65.42"/>
    <n v="2"/>
    <n v="9"/>
    <n v="4"/>
    <n v="7"/>
    <n v="19"/>
    <n v="30"/>
    <n v="211"/>
    <n v="190.62"/>
    <n v="12.77"/>
    <n v="0"/>
    <n v="14.1"/>
    <n v="107.71"/>
    <n v="388.37"/>
    <n v="32.03"/>
    <x v="0"/>
    <m/>
    <s v="Match"/>
    <n v="11"/>
    <n v="49"/>
    <s v="MID"/>
    <x v="2"/>
  </r>
  <r>
    <d v="2018-07-21T00:00:00"/>
    <x v="0"/>
    <s v="18s full session 210718"/>
    <n v="58.14"/>
    <n v="1580.95"/>
    <n v="27.19"/>
    <n v="7.25"/>
    <n v="13.41"/>
    <n v="0.73"/>
    <n v="14.14"/>
    <n v="0"/>
    <n v="1"/>
    <n v="0"/>
    <n v="0"/>
    <n v="4"/>
    <n v="4"/>
    <n v="167"/>
    <n v="136.26"/>
    <n v="0"/>
    <n v="0"/>
    <s v="POOR TRACE"/>
    <n v="71.39"/>
    <n v="62.58"/>
    <n v="27.68"/>
    <x v="0"/>
    <m/>
    <s v="Training"/>
    <n v="0"/>
    <n v="8"/>
    <s v="MID"/>
    <x v="2"/>
  </r>
  <r>
    <d v="2018-07-21T00:00:00"/>
    <x v="25"/>
    <s v="16s Session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1"/>
    <m/>
    <s v="Preseason"/>
    <n v="138"/>
    <n v="138"/>
    <s v="MID"/>
    <x v="2"/>
  </r>
  <r>
    <d v="2018-07-21T00:00:00"/>
    <x v="2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1T00:00:00"/>
    <x v="5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1T00:00:00"/>
    <x v="6"/>
    <s v="England MD -1"/>
    <m/>
    <n v="4752"/>
    <m/>
    <n v="7.8"/>
    <n v="309"/>
    <n v="25"/>
    <n v="334"/>
    <m/>
    <m/>
    <m/>
    <m/>
    <n v="8"/>
    <n v="11"/>
    <m/>
    <m/>
    <m/>
    <m/>
    <m/>
    <m/>
    <m/>
    <m/>
    <x v="5"/>
    <m/>
    <s v="ENGLAND"/>
    <n v="0"/>
    <n v="19"/>
    <s v="FB"/>
    <x v="2"/>
  </r>
  <r>
    <d v="2018-07-21T00:00:00"/>
    <x v="7"/>
    <s v="England MD -1"/>
    <m/>
    <n v="3778"/>
    <m/>
    <n v="7"/>
    <n v="73"/>
    <n v="1"/>
    <n v="74"/>
    <m/>
    <m/>
    <m/>
    <m/>
    <n v="1"/>
    <n v="2"/>
    <m/>
    <m/>
    <m/>
    <m/>
    <m/>
    <m/>
    <m/>
    <m/>
    <x v="5"/>
    <m/>
    <s v="ENGLAND"/>
    <n v="0"/>
    <n v="3"/>
    <s v="CB"/>
    <x v="2"/>
  </r>
  <r>
    <d v="2018-07-21T00:00:00"/>
    <x v="10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FB"/>
    <x v="2"/>
  </r>
  <r>
    <d v="2018-07-21T00:00:00"/>
    <x v="11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FOR"/>
    <x v="2"/>
  </r>
  <r>
    <d v="2018-07-21T00:00:00"/>
    <x v="12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1T00:00:00"/>
    <x v="13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CB"/>
    <x v="2"/>
  </r>
  <r>
    <d v="2018-07-21T00:00:00"/>
    <x v="15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1T00:00:00"/>
    <x v="16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1T00:00:00"/>
    <x v="18"/>
    <s v="18s full session 210718"/>
    <n v="58.14"/>
    <n v="1615.85"/>
    <n v="27.81"/>
    <n v="4.84"/>
    <n v="0"/>
    <n v="0"/>
    <n v="0"/>
    <n v="1"/>
    <n v="0"/>
    <n v="3"/>
    <n v="0"/>
    <n v="4"/>
    <n v="0"/>
    <n v="183"/>
    <n v="128.22999999999999"/>
    <n v="0"/>
    <n v="0"/>
    <s v="POOR TRACE"/>
    <n v="51.24"/>
    <n v="33.11"/>
    <n v="20.239999999999998"/>
    <x v="3"/>
    <m/>
    <m/>
    <n v="3"/>
    <n v="4"/>
    <s v="FB"/>
    <x v="2"/>
  </r>
  <r>
    <d v="2018-07-21T00:00:00"/>
    <x v="18"/>
    <s v="OB Game"/>
    <n v="19.52"/>
    <n v="2139.1"/>
    <n v="109.62"/>
    <n v="7.62"/>
    <n v="166.43"/>
    <n v="23.79"/>
    <n v="190.22"/>
    <n v="4"/>
    <n v="11"/>
    <n v="4"/>
    <n v="12"/>
    <n v="15"/>
    <n v="30"/>
    <n v="212"/>
    <n v="187.32"/>
    <n v="10.89"/>
    <n v="0.06"/>
    <n v="11.39"/>
    <n v="96.38"/>
    <n v="481.32"/>
    <n v="26.66"/>
    <x v="3"/>
    <m/>
    <m/>
    <n v="16"/>
    <n v="45"/>
    <s v="FB"/>
    <x v="2"/>
  </r>
  <r>
    <d v="2018-07-21T00:00:00"/>
    <x v="20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e v="#N/A"/>
    <x v="2"/>
  </r>
  <r>
    <d v="2018-07-21T00:00:00"/>
    <x v="22"/>
    <s v="AVG"/>
    <n v="96.61"/>
    <n v="5799.49"/>
    <n v="60.03"/>
    <n v="8.01"/>
    <n v="366.29"/>
    <n v="143.33000000000001"/>
    <n v="509.62"/>
    <n v="14"/>
    <n v="22"/>
    <n v="74"/>
    <n v="64"/>
    <n v="74"/>
    <n v="64"/>
    <n v="206"/>
    <n v="161.28"/>
    <n v="26.53"/>
    <n v="4.3600000000000003"/>
    <n v="30.89"/>
    <n v="343.58"/>
    <n v="1288.73"/>
    <n v="93.49"/>
    <x v="3"/>
    <m/>
    <s v="Preseason"/>
    <n v="138"/>
    <n v="138"/>
    <s v="MID"/>
    <x v="2"/>
  </r>
  <r>
    <d v="2018-07-22T00:00:00"/>
    <x v="6"/>
    <s v="England MD"/>
    <m/>
    <n v="9194"/>
    <m/>
    <n v="8.8000000000000007"/>
    <n v="781"/>
    <n v="183"/>
    <n v="964"/>
    <m/>
    <m/>
    <m/>
    <m/>
    <n v="37"/>
    <n v="55"/>
    <m/>
    <m/>
    <m/>
    <m/>
    <m/>
    <m/>
    <m/>
    <m/>
    <x v="5"/>
    <m/>
    <s v="ENGLAND"/>
    <n v="0"/>
    <n v="92"/>
    <s v="FB"/>
    <x v="2"/>
  </r>
  <r>
    <d v="2018-07-23T00:00:00"/>
    <x v="1"/>
    <s v="16s 15s  Entire session"/>
    <n v="106.11"/>
    <n v="6479.4"/>
    <n v="61.06"/>
    <n v="7.31"/>
    <n v="117.12"/>
    <n v="2.85"/>
    <n v="119.97"/>
    <n v="15"/>
    <n v="16"/>
    <n v="82"/>
    <n v="53"/>
    <n v="82"/>
    <n v="53"/>
    <n v="191"/>
    <n v="159.80000000000001"/>
    <n v="33.54"/>
    <n v="0.28999999999999998"/>
    <n v="33.83"/>
    <n v="318.12"/>
    <n v="977.4"/>
    <n v="109.01"/>
    <x v="3"/>
    <m/>
    <s v="Preseason"/>
    <n v="135"/>
    <n v="135"/>
    <s v="CB"/>
    <x v="3"/>
  </r>
  <r>
    <d v="2018-07-23T00:00:00"/>
    <x v="25"/>
    <s v="16s 15s  Entire session"/>
    <n v="106.11"/>
    <n v="6547.94"/>
    <n v="61.71"/>
    <n v="7.44"/>
    <n v="145.85"/>
    <n v="2.89"/>
    <n v="148.74"/>
    <n v="14"/>
    <n v="16"/>
    <n v="90"/>
    <n v="76"/>
    <n v="90"/>
    <n v="76"/>
    <n v="210"/>
    <n v="163.63"/>
    <n v="32.64"/>
    <n v="4.93"/>
    <n v="37.57"/>
    <n v="392.73"/>
    <n v="1122.8599999999999"/>
    <n v="110.64"/>
    <x v="1"/>
    <n v="-5"/>
    <s v="Preseason"/>
    <n v="166"/>
    <n v="166"/>
    <s v="MID"/>
    <x v="3"/>
  </r>
  <r>
    <d v="2018-07-23T00:00:00"/>
    <x v="2"/>
    <s v="16s 15s  Entire session"/>
    <n v="106.11"/>
    <n v="6128.61"/>
    <n v="64.040000000000006"/>
    <n v="7.27"/>
    <n v="82.5"/>
    <n v="0.73"/>
    <n v="83.23"/>
    <n v="5"/>
    <n v="8"/>
    <n v="60"/>
    <n v="57"/>
    <n v="60"/>
    <n v="57"/>
    <n v="207"/>
    <n v="163.95"/>
    <n v="31.29"/>
    <n v="0.11"/>
    <n v="31.39"/>
    <n v="314.8"/>
    <n v="838.81"/>
    <n v="96.87"/>
    <x v="1"/>
    <n v="-5"/>
    <s v="Preseason"/>
    <n v="117"/>
    <n v="117"/>
    <s v="MID"/>
    <x v="3"/>
  </r>
  <r>
    <d v="2018-07-23T00:00:00"/>
    <x v="4"/>
    <s v="16s 15s  Entire session"/>
    <n v="106.11"/>
    <n v="3917.11"/>
    <n v="36.92"/>
    <n v="5.56"/>
    <n v="0.56000000000000005"/>
    <n v="0"/>
    <n v="0.56000000000000005"/>
    <n v="18"/>
    <n v="0"/>
    <n v="92"/>
    <n v="72"/>
    <n v="92"/>
    <n v="72"/>
    <n v="180"/>
    <n v="145.82"/>
    <n v="0.06"/>
    <n v="0"/>
    <n v="0.06"/>
    <n v="194.72"/>
    <n v="289.37"/>
    <n v="70.430000000000007"/>
    <x v="2"/>
    <n v="-5"/>
    <s v="Preseason"/>
    <n v="164"/>
    <n v="164"/>
    <s v="GK"/>
    <x v="3"/>
  </r>
  <r>
    <d v="2018-07-23T00:00:00"/>
    <x v="5"/>
    <s v="16s 15s  Entire session"/>
    <n v="106.11"/>
    <n v="6508.77"/>
    <n v="61.34"/>
    <n v="7.54"/>
    <n v="168.35"/>
    <n v="8"/>
    <n v="176.35"/>
    <n v="24"/>
    <n v="19"/>
    <n v="74"/>
    <n v="98"/>
    <n v="74"/>
    <n v="98"/>
    <n v="206"/>
    <n v="165.67"/>
    <n v="33.840000000000003"/>
    <n v="0.26"/>
    <n v="34.090000000000003"/>
    <n v="359.18"/>
    <n v="1184.93"/>
    <n v="127.41"/>
    <x v="1"/>
    <n v="-5"/>
    <s v="Preseason"/>
    <n v="172"/>
    <n v="172"/>
    <s v="MID"/>
    <x v="3"/>
  </r>
  <r>
    <d v="2018-07-23T00:00:00"/>
    <x v="10"/>
    <s v="16s 15s  Entire session"/>
    <n v="106.11"/>
    <n v="6229.59"/>
    <n v="61.79"/>
    <n v="6.86"/>
    <n v="99.12"/>
    <n v="0"/>
    <n v="99.12"/>
    <n v="13"/>
    <n v="12"/>
    <n v="61"/>
    <n v="63"/>
    <n v="61"/>
    <n v="63"/>
    <n v="118"/>
    <n v="100.3"/>
    <n v="0"/>
    <n v="0"/>
    <n v="0"/>
    <n v="0.95"/>
    <n v="986.87"/>
    <n v="102.68"/>
    <x v="1"/>
    <n v="-5"/>
    <s v="Preseason"/>
    <n v="124"/>
    <n v="124"/>
    <s v="FB"/>
    <x v="3"/>
  </r>
  <r>
    <d v="2018-07-23T00:00:00"/>
    <x v="11"/>
    <s v="16s 15s  Entire session"/>
    <n v="106.11"/>
    <n v="7751.72"/>
    <n v="73.05"/>
    <n v="8.06"/>
    <n v="242.5"/>
    <n v="40.89"/>
    <n v="283.39"/>
    <n v="22"/>
    <n v="23"/>
    <n v="72"/>
    <n v="81"/>
    <n v="72"/>
    <n v="81"/>
    <n v="216"/>
    <n v="162.05000000000001"/>
    <n v="21.5"/>
    <n v="4.41"/>
    <n v="25.92"/>
    <n v="325.74"/>
    <n v="1002.65"/>
    <n v="121.62"/>
    <x v="1"/>
    <n v="-5"/>
    <s v="Preseason"/>
    <n v="153"/>
    <n v="153"/>
    <s v="FOR"/>
    <x v="3"/>
  </r>
  <r>
    <d v="2018-07-23T00:00:00"/>
    <x v="12"/>
    <s v="16s 15s  Entire session"/>
    <n v="106.11"/>
    <n v="5989.42"/>
    <n v="56.8"/>
    <n v="7.46"/>
    <n v="98.36"/>
    <n v="1.47"/>
    <n v="99.83"/>
    <n v="15"/>
    <n v="12"/>
    <n v="66"/>
    <n v="59"/>
    <n v="66"/>
    <n v="59"/>
    <n v="192"/>
    <n v="147.63"/>
    <n v="26.47"/>
    <n v="0.51"/>
    <n v="26.98"/>
    <n v="311.73"/>
    <n v="861.51"/>
    <n v="97.25"/>
    <x v="1"/>
    <n v="-5"/>
    <s v="Preseason"/>
    <n v="125"/>
    <n v="125"/>
    <s v="MID"/>
    <x v="3"/>
  </r>
  <r>
    <d v="2018-07-23T00:00:00"/>
    <x v="13"/>
    <s v="16s 15s  Entire session"/>
    <n v="106.11"/>
    <n v="5838.22"/>
    <n v="55.02"/>
    <n v="6.67"/>
    <n v="66.13"/>
    <n v="0"/>
    <n v="66.13"/>
    <n v="13"/>
    <n v="9"/>
    <n v="76"/>
    <n v="91"/>
    <n v="76"/>
    <n v="91"/>
    <n v="197"/>
    <n v="166.26"/>
    <n v="38.67"/>
    <n v="0"/>
    <n v="38.67"/>
    <n v="379.08"/>
    <n v="759.72"/>
    <n v="78.72"/>
    <x v="1"/>
    <n v="-5"/>
    <s v="Preseason"/>
    <n v="167"/>
    <n v="167"/>
    <s v="CB"/>
    <x v="3"/>
  </r>
  <r>
    <d v="2018-07-23T00:00:00"/>
    <x v="15"/>
    <s v="16s 15s  Entire session"/>
    <n v="106.11"/>
    <n v="2501.94"/>
    <n v="59.27"/>
    <n v="7.9"/>
    <n v="24.76"/>
    <n v="9"/>
    <n v="33.76"/>
    <n v="4"/>
    <n v="3"/>
    <n v="24"/>
    <n v="17"/>
    <n v="24"/>
    <n v="17"/>
    <n v="203"/>
    <n v="162.65"/>
    <n v="4.93"/>
    <n v="0.03"/>
    <n v="4.96"/>
    <n v="87.32"/>
    <n v="241.37"/>
    <n v="44.26"/>
    <x v="1"/>
    <n v="-5"/>
    <s v="Preseason"/>
    <n v="41"/>
    <n v="41"/>
    <s v="MID"/>
    <x v="3"/>
  </r>
  <r>
    <d v="2018-07-23T00:00:00"/>
    <x v="16"/>
    <s v="16s 15s  Entire session"/>
    <n v="106.11"/>
    <n v="6203.28"/>
    <n v="58.46"/>
    <n v="7.41"/>
    <n v="96.59"/>
    <n v="0.74"/>
    <n v="97.33"/>
    <n v="8"/>
    <n v="11"/>
    <n v="59"/>
    <n v="50"/>
    <n v="59"/>
    <n v="50"/>
    <n v="203"/>
    <n v="165.62"/>
    <n v="35.770000000000003"/>
    <n v="1.33"/>
    <n v="37.1"/>
    <n v="390.96"/>
    <n v="838.91"/>
    <n v="99.14"/>
    <x v="1"/>
    <n v="-5"/>
    <s v="Preseason"/>
    <n v="109"/>
    <n v="109"/>
    <s v="MID"/>
    <x v="3"/>
  </r>
  <r>
    <d v="2018-07-23T00:00:00"/>
    <x v="20"/>
    <s v="16s 15s  Entire session"/>
    <n v="106.11"/>
    <n v="5917.26"/>
    <n v="63.65"/>
    <n v="6.54"/>
    <n v="75.430000000000007"/>
    <n v="0"/>
    <n v="75.430000000000007"/>
    <n v="27"/>
    <n v="9"/>
    <n v="76"/>
    <n v="77"/>
    <n v="76"/>
    <n v="77"/>
    <n v="200"/>
    <n v="152.05000000000001"/>
    <n v="14.42"/>
    <n v="0.01"/>
    <n v="14.43"/>
    <n v="202.14"/>
    <n v="1059.8599999999999"/>
    <n v="115.41"/>
    <x v="1"/>
    <n v="-5"/>
    <s v="Preseason"/>
    <n v="153"/>
    <n v="153"/>
    <e v="#N/A"/>
    <x v="3"/>
  </r>
  <r>
    <d v="2018-07-23T00:00:00"/>
    <x v="22"/>
    <s v="16s 15s  Entire session"/>
    <n v="106.11"/>
    <n v="6689.39"/>
    <n v="71.3"/>
    <n v="7.86"/>
    <n v="230.17"/>
    <n v="23.09"/>
    <n v="253.26"/>
    <n v="8"/>
    <n v="20"/>
    <n v="65"/>
    <n v="49"/>
    <n v="65"/>
    <n v="49"/>
    <n v="195"/>
    <n v="151.66999999999999"/>
    <n v="23.31"/>
    <n v="0.06"/>
    <n v="23.37"/>
    <n v="267.61"/>
    <n v="1005.59"/>
    <n v="105.36"/>
    <x v="1"/>
    <n v="-5"/>
    <s v="Preseason"/>
    <n v="114"/>
    <n v="114"/>
    <s v="MID"/>
    <x v="3"/>
  </r>
  <r>
    <d v="2018-07-24T00:00:00"/>
    <x v="0"/>
    <s v="U18s Full Session 240718"/>
    <n v="75.849999999999994"/>
    <n v="3765.41"/>
    <n v="49.65"/>
    <n v="6.99"/>
    <n v="97.07"/>
    <n v="0"/>
    <n v="97.07"/>
    <n v="10"/>
    <n v="12"/>
    <n v="13"/>
    <n v="27"/>
    <n v="49"/>
    <n v="73"/>
    <n v="204"/>
    <n v="160.57"/>
    <n v="8.9700000000000006"/>
    <n v="0"/>
    <n v="9"/>
    <n v="208.17"/>
    <n v="682.58"/>
    <n v="73.040000000000006"/>
    <x v="0"/>
    <m/>
    <m/>
    <n v="40"/>
    <n v="122"/>
    <s v="MID"/>
    <x v="3"/>
  </r>
  <r>
    <d v="2018-07-24T00:00:00"/>
    <x v="2"/>
    <s v="16s 15s  Entire session"/>
    <n v="106.44"/>
    <n v="6824.31"/>
    <n v="64.27"/>
    <n v="6.24"/>
    <n v="44.22"/>
    <n v="0"/>
    <n v="44.22"/>
    <n v="2"/>
    <n v="5"/>
    <n v="67"/>
    <n v="65"/>
    <n v="67"/>
    <n v="65"/>
    <n v="211"/>
    <n v="155.52000000000001"/>
    <n v="16.63"/>
    <n v="2.31"/>
    <n v="18.940000000000001"/>
    <n v="282.14"/>
    <n v="953.49"/>
    <n v="113"/>
    <x v="1"/>
    <n v="-4"/>
    <s v="Preseason"/>
    <n v="132"/>
    <n v="132"/>
    <s v="MID"/>
    <x v="3"/>
  </r>
  <r>
    <d v="2018-07-24T00:00:00"/>
    <x v="5"/>
    <s v="16s 15s  Entire session"/>
    <n v="106.44"/>
    <n v="6217.9"/>
    <n v="58.52"/>
    <n v="7.03"/>
    <n v="130.07"/>
    <n v="0.7"/>
    <n v="130.77000000000001"/>
    <n v="30"/>
    <n v="18"/>
    <n v="87"/>
    <n v="97"/>
    <n v="87"/>
    <n v="97"/>
    <n v="200"/>
    <n v="152.97"/>
    <n v="17.350000000000001"/>
    <n v="0"/>
    <n v="17.350000000000001"/>
    <n v="254.03"/>
    <n v="1228.53"/>
    <n v="127.54"/>
    <x v="1"/>
    <n v="-4"/>
    <s v="Preseason"/>
    <n v="184"/>
    <n v="184"/>
    <s v="MID"/>
    <x v="3"/>
  </r>
  <r>
    <d v="2018-07-24T00:00:00"/>
    <x v="6"/>
    <s v="England MD"/>
    <m/>
    <n v="4997"/>
    <m/>
    <n v="8.3000000000000007"/>
    <n v="261"/>
    <n v="49"/>
    <n v="310"/>
    <m/>
    <m/>
    <m/>
    <m/>
    <n v="24"/>
    <n v="40"/>
    <m/>
    <m/>
    <m/>
    <m/>
    <m/>
    <m/>
    <m/>
    <m/>
    <x v="5"/>
    <m/>
    <s v="ENGLAND"/>
    <n v="0"/>
    <n v="64"/>
    <s v="FB"/>
    <x v="3"/>
  </r>
  <r>
    <d v="2018-07-24T00:00:00"/>
    <x v="7"/>
    <s v="England MD"/>
    <m/>
    <n v="8111"/>
    <m/>
    <n v="7.8"/>
    <n v="248"/>
    <n v="18"/>
    <n v="266"/>
    <m/>
    <m/>
    <m/>
    <m/>
    <n v="64"/>
    <n v="62"/>
    <m/>
    <m/>
    <m/>
    <m/>
    <m/>
    <m/>
    <m/>
    <m/>
    <x v="5"/>
    <m/>
    <s v="ENGLAND"/>
    <n v="0"/>
    <n v="126"/>
    <s v="CB"/>
    <x v="3"/>
  </r>
  <r>
    <d v="2018-07-24T00:00:00"/>
    <x v="10"/>
    <s v="16s 15s  Entire session"/>
    <n v="106.44"/>
    <n v="6487.81"/>
    <n v="61.11"/>
    <n v="6.71"/>
    <n v="39.78"/>
    <n v="0"/>
    <n v="39.78"/>
    <n v="2"/>
    <n v="4"/>
    <n v="71"/>
    <n v="57"/>
    <n v="71"/>
    <n v="57"/>
    <n v="206"/>
    <n v="156.16999999999999"/>
    <n v="20.100000000000001"/>
    <n v="7.19"/>
    <n v="27.3"/>
    <n v="366.69"/>
    <n v="848.18"/>
    <n v="106.9"/>
    <x v="1"/>
    <n v="-4"/>
    <s v="Preseason"/>
    <n v="128"/>
    <n v="128"/>
    <s v="FB"/>
    <x v="3"/>
  </r>
  <r>
    <d v="2018-07-24T00:00:00"/>
    <x v="11"/>
    <s v="16s 15s  Entire session"/>
    <n v="106.44"/>
    <n v="5928.26"/>
    <n v="55.83"/>
    <n v="7.51"/>
    <n v="182.29"/>
    <n v="10.82"/>
    <n v="193.11"/>
    <n v="12"/>
    <n v="19"/>
    <n v="87"/>
    <n v="65"/>
    <n v="87"/>
    <n v="65"/>
    <n v="209"/>
    <n v="141.66999999999999"/>
    <n v="10.59"/>
    <n v="0.11"/>
    <n v="10.7"/>
    <n v="188.61"/>
    <n v="1133.45"/>
    <n v="97.08"/>
    <x v="1"/>
    <n v="-4"/>
    <s v="Preseason"/>
    <n v="152"/>
    <n v="152"/>
    <s v="FOR"/>
    <x v="3"/>
  </r>
  <r>
    <d v="2018-07-24T00:00:00"/>
    <x v="13"/>
    <s v="16s 15s  Entire session"/>
    <n v="106.44"/>
    <n v="6090.88"/>
    <n v="57.3"/>
    <n v="7.02"/>
    <n v="44.21"/>
    <n v="0.7"/>
    <n v="44.91"/>
    <n v="10"/>
    <n v="4"/>
    <n v="99"/>
    <n v="76"/>
    <n v="99"/>
    <n v="76"/>
    <n v="190"/>
    <n v="150.93"/>
    <n v="18.760000000000002"/>
    <n v="0"/>
    <n v="18.760000000000002"/>
    <n v="258.05"/>
    <n v="983"/>
    <n v="87.23"/>
    <x v="1"/>
    <n v="-4"/>
    <s v="Preseason"/>
    <n v="175"/>
    <n v="175"/>
    <s v="CB"/>
    <x v="3"/>
  </r>
  <r>
    <d v="2018-07-24T00:00:00"/>
    <x v="16"/>
    <s v="16s 15s  Entire session"/>
    <n v="106.44"/>
    <n v="6566.41"/>
    <n v="61.85"/>
    <n v="6.64"/>
    <n v="57.97"/>
    <n v="0"/>
    <n v="57.97"/>
    <n v="2"/>
    <n v="10"/>
    <n v="83"/>
    <n v="53"/>
    <n v="83"/>
    <n v="53"/>
    <n v="199"/>
    <n v="158.30000000000001"/>
    <n v="27.07"/>
    <n v="0"/>
    <n v="27.07"/>
    <n v="331.97"/>
    <n v="1072.69"/>
    <n v="115.71"/>
    <x v="1"/>
    <n v="-4"/>
    <s v="Preseason"/>
    <n v="136"/>
    <n v="136"/>
    <s v="MID"/>
    <x v="3"/>
  </r>
  <r>
    <d v="2018-07-24T00:00:00"/>
    <x v="18"/>
    <s v="U18s Full Session 240718"/>
    <n v="75.849999999999994"/>
    <n v="3230.46"/>
    <n v="42.59"/>
    <n v="6.54"/>
    <n v="22.7"/>
    <n v="0"/>
    <n v="22.7"/>
    <n v="2"/>
    <n v="2"/>
    <n v="13"/>
    <n v="13"/>
    <n v="45"/>
    <n v="38"/>
    <n v="197"/>
    <n v="153.1"/>
    <n v="3.88"/>
    <n v="0"/>
    <n v="3.88"/>
    <n v="152.63999999999999"/>
    <n v="370.45"/>
    <n v="46.38"/>
    <x v="3"/>
    <m/>
    <m/>
    <n v="26"/>
    <n v="83"/>
    <s v="FB"/>
    <x v="3"/>
  </r>
  <r>
    <d v="2018-07-24T00:00:00"/>
    <x v="20"/>
    <s v="16s 15s  Entire session"/>
    <n v="106.44"/>
    <n v="5693"/>
    <n v="53.66"/>
    <n v="6.48"/>
    <n v="71.94"/>
    <n v="0"/>
    <n v="71.94"/>
    <n v="10"/>
    <n v="8"/>
    <n v="99"/>
    <n v="81"/>
    <n v="99"/>
    <n v="81"/>
    <n v="194"/>
    <n v="140.46"/>
    <n v="9.91"/>
    <n v="0"/>
    <n v="9.91"/>
    <n v="195.33"/>
    <n v="1147.55"/>
    <n v="108.37"/>
    <x v="1"/>
    <n v="-4"/>
    <s v="Preseason"/>
    <n v="180"/>
    <n v="180"/>
    <e v="#N/A"/>
    <x v="3"/>
  </r>
  <r>
    <d v="2018-07-24T00:00:00"/>
    <x v="22"/>
    <s v="16s 15s  Entire session"/>
    <n v="106.44"/>
    <n v="6944.3"/>
    <n v="65.44"/>
    <n v="6.75"/>
    <n v="77.5"/>
    <n v="0"/>
    <n v="77.5"/>
    <n v="4"/>
    <n v="9"/>
    <n v="82"/>
    <n v="61"/>
    <n v="82"/>
    <n v="61"/>
    <n v="199"/>
    <n v="139.01"/>
    <n v="12.95"/>
    <n v="0.56000000000000005"/>
    <n v="13.52"/>
    <n v="202.46"/>
    <n v="1017.82"/>
    <n v="98.15"/>
    <x v="1"/>
    <n v="-4"/>
    <s v="Preseason"/>
    <n v="143"/>
    <n v="143"/>
    <s v="MID"/>
    <x v="3"/>
  </r>
  <r>
    <d v="2018-07-25T00:00:00"/>
    <x v="1"/>
    <s v="Entire Session"/>
    <n v="137.38999999999999"/>
    <n v="6206.13"/>
    <n v="46.09"/>
    <n v="8.36"/>
    <n v="145.93"/>
    <n v="68.319999999999993"/>
    <n v="214.25"/>
    <n v="7"/>
    <n v="11"/>
    <n v="46"/>
    <n v="38"/>
    <n v="46"/>
    <n v="38"/>
    <n v="192"/>
    <n v="130.69"/>
    <n v="20.66"/>
    <n v="0.34"/>
    <n v="21"/>
    <n v="272.91000000000003"/>
    <n v="751.73"/>
    <n v="107.97"/>
    <x v="1"/>
    <n v="-3"/>
    <s v="Preseason"/>
    <n v="84"/>
    <n v="84"/>
    <s v="CB"/>
    <x v="3"/>
  </r>
  <r>
    <d v="2018-07-25T00:00:00"/>
    <x v="2"/>
    <s v="Entire Session"/>
    <n v="103.69"/>
    <n v="5656.57"/>
    <n v="54.62"/>
    <n v="7.86"/>
    <n v="177.68"/>
    <n v="106.12"/>
    <n v="283.8"/>
    <n v="2"/>
    <n v="13"/>
    <n v="42"/>
    <n v="26"/>
    <n v="42"/>
    <n v="26"/>
    <n v="209"/>
    <n v="156.68"/>
    <n v="18.850000000000001"/>
    <n v="0.44"/>
    <n v="19.29"/>
    <n v="260.31"/>
    <n v="767.38"/>
    <n v="96.09"/>
    <x v="1"/>
    <n v="-3"/>
    <s v="Preseason"/>
    <n v="68"/>
    <n v="68"/>
    <s v="MID"/>
    <x v="3"/>
  </r>
  <r>
    <d v="2018-07-25T00:00:00"/>
    <x v="5"/>
    <s v="Entire Session"/>
    <n v="121.02"/>
    <n v="6141.38"/>
    <n v="59.59"/>
    <n v="8.75"/>
    <n v="278.06"/>
    <n v="108.77"/>
    <n v="386.83"/>
    <n v="19"/>
    <n v="22"/>
    <n v="64"/>
    <n v="52"/>
    <n v="64"/>
    <n v="52"/>
    <n v="204"/>
    <n v="158.26"/>
    <n v="12.24"/>
    <n v="0"/>
    <s v="Poor Trace"/>
    <n v="219.71"/>
    <n v="970.86"/>
    <n v="113.94"/>
    <x v="1"/>
    <n v="-3"/>
    <s v="Preseason"/>
    <n v="116"/>
    <n v="116"/>
    <s v="MID"/>
    <x v="3"/>
  </r>
  <r>
    <d v="2018-07-25T00:00:00"/>
    <x v="10"/>
    <s v="Entire Session"/>
    <n v="98.49"/>
    <n v="5162.1000000000004"/>
    <n v="52.47"/>
    <n v="7.72"/>
    <n v="197.01"/>
    <n v="79.55"/>
    <n v="276.56"/>
    <n v="3"/>
    <n v="14"/>
    <n v="25"/>
    <n v="27"/>
    <n v="25"/>
    <n v="27"/>
    <n v="149"/>
    <n v="86.02"/>
    <n v="0"/>
    <n v="0"/>
    <s v="Poor Trace"/>
    <n v="20.83"/>
    <n v="740.38"/>
    <n v="91"/>
    <x v="1"/>
    <n v="-3"/>
    <s v="Preseason"/>
    <n v="52"/>
    <n v="52"/>
    <s v="FB"/>
    <x v="3"/>
  </r>
  <r>
    <d v="2018-07-25T00:00:00"/>
    <x v="13"/>
    <s v="Entire Session"/>
    <n v="106.38"/>
    <n v="5774"/>
    <n v="54.34"/>
    <n v="8.1300000000000008"/>
    <n v="155.82"/>
    <n v="125.57"/>
    <n v="281.39"/>
    <n v="2"/>
    <n v="11"/>
    <n v="56"/>
    <n v="44"/>
    <n v="56"/>
    <n v="44"/>
    <n v="191"/>
    <n v="154.94"/>
    <n v="21.77"/>
    <n v="0"/>
    <n v="21.77"/>
    <n v="282.58999999999997"/>
    <n v="698.45"/>
    <n v="82.41"/>
    <x v="1"/>
    <n v="-3"/>
    <s v="Preseason"/>
    <n v="100"/>
    <n v="100"/>
    <s v="CB"/>
    <x v="3"/>
  </r>
  <r>
    <d v="2018-07-25T00:00:00"/>
    <x v="16"/>
    <s v="Entire Session"/>
    <n v="105.88"/>
    <n v="4947.53"/>
    <n v="49.96"/>
    <n v="7.14"/>
    <n v="122.73"/>
    <n v="4.24"/>
    <n v="126.97"/>
    <n v="0"/>
    <n v="7"/>
    <n v="34"/>
    <n v="9"/>
    <n v="34"/>
    <n v="9"/>
    <n v="199"/>
    <n v="154.22999999999999"/>
    <n v="22.99"/>
    <n v="0"/>
    <n v="22.99"/>
    <n v="275.25"/>
    <n v="499"/>
    <n v="80.989999999999995"/>
    <x v="1"/>
    <n v="-3"/>
    <s v="Preseason"/>
    <n v="43"/>
    <n v="43"/>
    <s v="MID"/>
    <x v="3"/>
  </r>
  <r>
    <d v="2018-07-25T00:00:00"/>
    <x v="20"/>
    <s v="Entire Session"/>
    <n v="148.47"/>
    <n v="5981.46"/>
    <n v="49.26"/>
    <n v="7.42"/>
    <n v="159.93"/>
    <n v="42.93"/>
    <n v="202.86"/>
    <n v="6"/>
    <n v="10"/>
    <n v="46"/>
    <n v="43"/>
    <n v="46"/>
    <n v="43"/>
    <n v="182"/>
    <n v="129.94"/>
    <n v="1.1399999999999999"/>
    <n v="0"/>
    <s v="Poor Trace"/>
    <n v="137.93"/>
    <n v="795.87"/>
    <n v="106.33"/>
    <x v="1"/>
    <n v="-3"/>
    <s v="Preseason"/>
    <n v="89"/>
    <n v="89"/>
    <e v="#N/A"/>
    <x v="3"/>
  </r>
  <r>
    <d v="2018-07-25T00:00:00"/>
    <x v="22"/>
    <s v="Entire Session"/>
    <n v="148.47"/>
    <n v="6255.08"/>
    <n v="61.83"/>
    <n v="8"/>
    <n v="217.62"/>
    <n v="116.27"/>
    <n v="333.89"/>
    <n v="1"/>
    <n v="18"/>
    <n v="45"/>
    <n v="33"/>
    <n v="45"/>
    <n v="33"/>
    <n v="199"/>
    <n v="151.35"/>
    <n v="19.93"/>
    <n v="1.17"/>
    <n v="21.1"/>
    <n v="265.47000000000003"/>
    <n v="991.02"/>
    <n v="84.57"/>
    <x v="1"/>
    <n v="-3"/>
    <s v="Preseason"/>
    <n v="78"/>
    <n v="78"/>
    <s v="MID"/>
    <x v="3"/>
  </r>
  <r>
    <d v="2018-07-26T00:00:00"/>
    <x v="0"/>
    <s v="Session Plus Top-up OB AR"/>
    <n v="119.56"/>
    <n v="5850.12"/>
    <n v="48.93"/>
    <n v="6.12"/>
    <n v="231.97"/>
    <n v="0"/>
    <n v="231.97"/>
    <n v="12"/>
    <n v="14"/>
    <n v="31"/>
    <n v="14"/>
    <n v="82"/>
    <n v="47"/>
    <n v="199"/>
    <n v="142"/>
    <n v="15.98"/>
    <n v="0"/>
    <n v="15.98"/>
    <n v="248.6"/>
    <n v="981.53"/>
    <n v="111.59"/>
    <x v="6"/>
    <m/>
    <m/>
    <n v="45"/>
    <n v="129"/>
    <s v="MID"/>
    <x v="3"/>
  </r>
  <r>
    <d v="2018-07-26T00:00:00"/>
    <x v="18"/>
    <s v="Session Plus Top-up OB AR"/>
    <n v="119.56"/>
    <n v="5964.59"/>
    <n v="49.95"/>
    <n v="6.23"/>
    <n v="48.19"/>
    <n v="0"/>
    <n v="48.19"/>
    <n v="3"/>
    <n v="2"/>
    <n v="27"/>
    <n v="16"/>
    <n v="63"/>
    <n v="57"/>
    <n v="214"/>
    <n v="149.37"/>
    <n v="22.26"/>
    <n v="0"/>
    <n v="24.94"/>
    <n v="294.45"/>
    <n v="836.3"/>
    <n v="88.91"/>
    <x v="1"/>
    <m/>
    <m/>
    <n v="43"/>
    <n v="120"/>
    <s v="FB"/>
    <x v="3"/>
  </r>
  <r>
    <d v="2018-07-27T00:00:00"/>
    <x v="1"/>
    <s v="Training"/>
    <n v="83.54"/>
    <n v="4350.25"/>
    <n v="52.08"/>
    <n v="7.78"/>
    <n v="32.58"/>
    <n v="10.85"/>
    <n v="43.43"/>
    <n v="6"/>
    <n v="5"/>
    <n v="64"/>
    <n v="30"/>
    <n v="64"/>
    <n v="30"/>
    <n v="188"/>
    <n v="138.01"/>
    <n v="8.44"/>
    <n v="0"/>
    <n v="8.44"/>
    <n v="160.56"/>
    <n v="627.46"/>
    <n v="76.8"/>
    <x v="1"/>
    <m/>
    <s v="Preseason"/>
    <n v="94"/>
    <n v="94"/>
    <s v="CB"/>
    <x v="3"/>
  </r>
  <r>
    <d v="2018-07-27T00:00:00"/>
    <x v="2"/>
    <s v="Training"/>
    <n v="83.54"/>
    <n v="4558.2700000000004"/>
    <n v="55.41"/>
    <n v="6.57"/>
    <n v="35.85"/>
    <n v="0"/>
    <n v="35.85"/>
    <n v="5"/>
    <n v="3"/>
    <n v="58"/>
    <n v="46"/>
    <n v="58"/>
    <n v="46"/>
    <n v="208"/>
    <n v="159.44"/>
    <n v="16.04"/>
    <n v="0.95"/>
    <n v="17"/>
    <n v="241.5"/>
    <n v="618.91"/>
    <n v="77.97"/>
    <x v="1"/>
    <m/>
    <s v="Preseason"/>
    <n v="104"/>
    <n v="104"/>
    <s v="MID"/>
    <x v="3"/>
  </r>
  <r>
    <d v="2018-07-27T00:00:00"/>
    <x v="5"/>
    <s v="Training"/>
    <n v="83.54"/>
    <n v="4584.96"/>
    <n v="54.89"/>
    <n v="7.21"/>
    <n v="76.78"/>
    <n v="3.56"/>
    <n v="80.34"/>
    <n v="19"/>
    <n v="9"/>
    <n v="86"/>
    <n v="87"/>
    <n v="86"/>
    <n v="87"/>
    <n v="204"/>
    <n v="164.78"/>
    <n v="26.39"/>
    <n v="0"/>
    <n v="26.39"/>
    <n v="280.88"/>
    <n v="809.42"/>
    <n v="106.26"/>
    <x v="1"/>
    <m/>
    <s v="Preseason"/>
    <n v="173"/>
    <n v="173"/>
    <s v="MID"/>
    <x v="3"/>
  </r>
  <r>
    <d v="2018-07-27T00:00:00"/>
    <x v="6"/>
    <s v="Training"/>
    <n v="83.54"/>
    <n v="4007.84"/>
    <n v="47.98"/>
    <n v="7.56"/>
    <n v="69.260000000000005"/>
    <n v="10.1"/>
    <n v="79.36"/>
    <n v="5"/>
    <n v="8"/>
    <n v="50"/>
    <n v="31"/>
    <n v="50"/>
    <n v="31"/>
    <n v="203"/>
    <n v="141.31"/>
    <n v="9.2899999999999991"/>
    <n v="0"/>
    <n v="9.2899999999999991"/>
    <n v="147.12"/>
    <n v="481.45"/>
    <n v="60.78"/>
    <x v="1"/>
    <m/>
    <s v="Preseason"/>
    <n v="81"/>
    <n v="81"/>
    <s v="FB"/>
    <x v="3"/>
  </r>
  <r>
    <d v="2018-07-27T00:00:00"/>
    <x v="7"/>
    <s v="Training"/>
    <n v="83.54"/>
    <n v="3711.07"/>
    <n v="44.43"/>
    <n v="5.75"/>
    <n v="2.81"/>
    <n v="0"/>
    <n v="2.81"/>
    <n v="4"/>
    <n v="0"/>
    <n v="73"/>
    <n v="44"/>
    <n v="73"/>
    <n v="44"/>
    <n v="204"/>
    <n v="163.57"/>
    <n v="22.44"/>
    <n v="0.01"/>
    <n v="22.45"/>
    <n v="268.81"/>
    <n v="461.98"/>
    <n v="64.14"/>
    <x v="1"/>
    <m/>
    <s v="Preseason"/>
    <n v="117"/>
    <n v="117"/>
    <s v="CB"/>
    <x v="3"/>
  </r>
  <r>
    <d v="2018-07-27T00:00:00"/>
    <x v="8"/>
    <s v="Training"/>
    <n v="83.54"/>
    <n v="4477.04"/>
    <n v="53.65"/>
    <n v="6.93"/>
    <n v="47.13"/>
    <n v="0"/>
    <n v="47.13"/>
    <n v="14"/>
    <n v="4"/>
    <n v="94"/>
    <n v="55"/>
    <n v="94"/>
    <n v="55"/>
    <n v="192"/>
    <n v="140.63"/>
    <n v="4.0199999999999996"/>
    <n v="0"/>
    <s v="Poor Trace"/>
    <n v="159.05000000000001"/>
    <n v="715.7"/>
    <n v="81.05"/>
    <x v="1"/>
    <m/>
    <s v="Preseason"/>
    <n v="149"/>
    <n v="149"/>
    <s v="FB"/>
    <x v="3"/>
  </r>
  <r>
    <d v="2018-07-27T00:00:00"/>
    <x v="10"/>
    <s v="Training"/>
    <n v="83.54"/>
    <n v="3993.24"/>
    <n v="47.8"/>
    <n v="6.47"/>
    <n v="28.38"/>
    <n v="0"/>
    <n v="28.38"/>
    <n v="1"/>
    <n v="3"/>
    <n v="50"/>
    <n v="45"/>
    <n v="50"/>
    <n v="45"/>
    <n v="200"/>
    <n v="148.25"/>
    <n v="11.71"/>
    <n v="2.16"/>
    <n v="13.87"/>
    <n v="226.81"/>
    <n v="494.85"/>
    <n v="68.31"/>
    <x v="1"/>
    <m/>
    <s v="Preseason"/>
    <n v="95"/>
    <n v="95"/>
    <s v="FB"/>
    <x v="3"/>
  </r>
  <r>
    <d v="2018-07-27T00:00:00"/>
    <x v="11"/>
    <s v="Training"/>
    <n v="83.54"/>
    <n v="3825.16"/>
    <n v="46.67"/>
    <n v="6.08"/>
    <n v="12"/>
    <n v="0"/>
    <n v="12"/>
    <n v="3"/>
    <n v="2"/>
    <n v="58"/>
    <n v="34"/>
    <n v="58"/>
    <n v="34"/>
    <n v="201"/>
    <n v="131.53"/>
    <n v="1.59"/>
    <n v="0"/>
    <n v="1.59"/>
    <n v="102.01"/>
    <n v="464.47"/>
    <n v="56.84"/>
    <x v="1"/>
    <m/>
    <s v="Preseason"/>
    <n v="92"/>
    <n v="92"/>
    <s v="FOR"/>
    <x v="3"/>
  </r>
  <r>
    <d v="2018-07-27T00:00:00"/>
    <x v="13"/>
    <s v="Training"/>
    <n v="83.54"/>
    <n v="3964.9"/>
    <n v="47.46"/>
    <n v="6.26"/>
    <n v="23.06"/>
    <n v="0"/>
    <n v="23.06"/>
    <n v="3"/>
    <n v="3"/>
    <n v="66"/>
    <n v="56"/>
    <n v="66"/>
    <n v="56"/>
    <n v="184"/>
    <n v="140.88"/>
    <n v="1.1399999999999999"/>
    <n v="0"/>
    <n v="1.1399999999999999"/>
    <n v="143.44999999999999"/>
    <n v="501.08"/>
    <n v="53.43"/>
    <x v="1"/>
    <m/>
    <s v="Preseason"/>
    <n v="122"/>
    <n v="122"/>
    <s v="CB"/>
    <x v="3"/>
  </r>
  <r>
    <d v="2018-07-27T00:00:00"/>
    <x v="16"/>
    <s v="Training"/>
    <n v="83.54"/>
    <n v="4429.83"/>
    <n v="53.03"/>
    <n v="7.03"/>
    <n v="64.25"/>
    <n v="1.41"/>
    <n v="65.66"/>
    <n v="5"/>
    <n v="7"/>
    <n v="61"/>
    <n v="29"/>
    <n v="61"/>
    <n v="29"/>
    <n v="201"/>
    <n v="158.91"/>
    <n v="19.18"/>
    <n v="7.0000000000000007E-2"/>
    <n v="19.25"/>
    <n v="251.85"/>
    <n v="592.48"/>
    <n v="79.44"/>
    <x v="1"/>
    <m/>
    <s v="Preseason"/>
    <n v="90"/>
    <n v="90"/>
    <s v="MID"/>
    <x v="3"/>
  </r>
  <r>
    <d v="2018-07-27T00:00:00"/>
    <x v="20"/>
    <s v="Training"/>
    <n v="83.54"/>
    <n v="3949.18"/>
    <n v="47.28"/>
    <n v="5.93"/>
    <n v="15.85"/>
    <n v="0"/>
    <n v="15.85"/>
    <n v="19"/>
    <n v="2"/>
    <n v="60"/>
    <n v="51"/>
    <n v="60"/>
    <n v="51"/>
    <n v="182"/>
    <n v="128.94"/>
    <n v="0.2"/>
    <n v="0"/>
    <s v="Poor Trace"/>
    <n v="91.66"/>
    <n v="649.25"/>
    <n v="90.07"/>
    <x v="1"/>
    <m/>
    <s v="Preseason"/>
    <n v="111"/>
    <n v="111"/>
    <e v="#N/A"/>
    <x v="3"/>
  </r>
  <r>
    <d v="2018-07-27T00:00:00"/>
    <x v="22"/>
    <s v="Training"/>
    <n v="83.54"/>
    <n v="4493.9399999999996"/>
    <n v="53.8"/>
    <n v="7.31"/>
    <n v="79.180000000000007"/>
    <n v="7.12"/>
    <n v="86.3"/>
    <n v="3"/>
    <n v="5"/>
    <n v="61"/>
    <n v="40"/>
    <n v="61"/>
    <n v="40"/>
    <n v="196"/>
    <n v="143.94"/>
    <n v="13.44"/>
    <n v="0.19"/>
    <n v="13.63"/>
    <n v="201.6"/>
    <n v="660.19"/>
    <n v="67.03"/>
    <x v="1"/>
    <m/>
    <s v="Preseason"/>
    <n v="101"/>
    <n v="101"/>
    <s v="MID"/>
    <x v="3"/>
  </r>
  <r>
    <d v="2018-07-28T00:00:00"/>
    <x v="0"/>
    <s v="U18s Warm-up"/>
    <n v="21.61"/>
    <n v="812.15"/>
    <n v="37.58"/>
    <n v="5.35"/>
    <n v="0"/>
    <n v="0"/>
    <n v="0"/>
    <n v="0"/>
    <n v="0"/>
    <n v="4"/>
    <n v="0"/>
    <n v="9"/>
    <n v="2"/>
    <n v="170"/>
    <n v="136.15"/>
    <n v="0"/>
    <n v="0"/>
    <n v="0"/>
    <n v="26.56"/>
    <n v="53.26"/>
    <n v="13.75"/>
    <x v="0"/>
    <m/>
    <m/>
    <n v="4"/>
    <n v="11"/>
    <s v="MID"/>
    <x v="3"/>
  </r>
  <r>
    <d v="2018-07-28T00:00:00"/>
    <x v="0"/>
    <s v="Abel Rodrigues"/>
    <n v="27.48"/>
    <n v="2918.59"/>
    <n v="106.22"/>
    <n v="8.2799999999999994"/>
    <n v="159.09"/>
    <n v="20.97"/>
    <n v="180.06"/>
    <n v="11"/>
    <n v="19"/>
    <n v="5"/>
    <n v="12"/>
    <n v="19"/>
    <n v="28"/>
    <n v="209"/>
    <n v="180.71"/>
    <n v="15.15"/>
    <n v="0.05"/>
    <n v="16.45"/>
    <n v="141.26"/>
    <n v="614.04"/>
    <n v="46.54"/>
    <x v="0"/>
    <m/>
    <s v="Match"/>
    <n v="17"/>
    <n v="47"/>
    <s v="MID"/>
    <x v="3"/>
  </r>
  <r>
    <d v="2018-07-28T00:00:00"/>
    <x v="1"/>
    <s v="Game v Luton"/>
    <n v="121.47"/>
    <n v="5018.9399999999996"/>
    <n v="42.78"/>
    <n v="8.2899999999999991"/>
    <n v="164.47"/>
    <n v="7.31"/>
    <n v="171.78"/>
    <n v="9"/>
    <n v="15"/>
    <n v="38"/>
    <n v="20"/>
    <n v="38"/>
    <n v="20"/>
    <n v="188"/>
    <n v="115.76"/>
    <n v="10.37"/>
    <n v="0"/>
    <n v="10.37"/>
    <n v="158.41999999999999"/>
    <n v="843.97"/>
    <n v="87.73"/>
    <x v="1"/>
    <m/>
    <s v="Preseason"/>
    <n v="58"/>
    <n v="58"/>
    <s v="CB"/>
    <x v="3"/>
  </r>
  <r>
    <d v="2018-07-28T00:00:00"/>
    <x v="2"/>
    <s v="Game v Luton"/>
    <n v="76.75"/>
    <n v="5990.67"/>
    <n v="78.16"/>
    <n v="7.68"/>
    <n v="300.04000000000002"/>
    <n v="20.93"/>
    <n v="320.97000000000003"/>
    <n v="14"/>
    <n v="23"/>
    <n v="62"/>
    <n v="53"/>
    <n v="62"/>
    <n v="53"/>
    <n v="213"/>
    <n v="168.83"/>
    <n v="26.17"/>
    <n v="5"/>
    <n v="31.17"/>
    <n v="302.19"/>
    <n v="1078.4100000000001"/>
    <n v="95.62"/>
    <x v="1"/>
    <m/>
    <s v="Preseason"/>
    <n v="115"/>
    <n v="115"/>
    <s v="MID"/>
    <x v="3"/>
  </r>
  <r>
    <d v="2018-07-28T00:00:00"/>
    <x v="5"/>
    <s v="Game v Luton"/>
    <n v="117.62"/>
    <n v="5289.02"/>
    <n v="45.01"/>
    <n v="7.66"/>
    <n v="263.61"/>
    <n v="33.57"/>
    <n v="297.18"/>
    <n v="10"/>
    <n v="19"/>
    <n v="49"/>
    <n v="50"/>
    <n v="49"/>
    <n v="50"/>
    <n v="205"/>
    <n v="131.05000000000001"/>
    <n v="16.2"/>
    <n v="0.09"/>
    <n v="16.29"/>
    <n v="210.8"/>
    <n v="995.33"/>
    <n v="107.05"/>
    <x v="1"/>
    <m/>
    <s v="Preseason"/>
    <n v="99"/>
    <n v="99"/>
    <s v="MID"/>
    <x v="3"/>
  </r>
  <r>
    <d v="2018-07-28T00:00:00"/>
    <x v="6"/>
    <s v="Game v Luton"/>
    <n v="141.32"/>
    <n v="6817.77"/>
    <n v="48.29"/>
    <n v="8.25"/>
    <n v="196.72"/>
    <n v="53.68"/>
    <n v="250.4"/>
    <n v="8"/>
    <n v="15"/>
    <n v="37"/>
    <n v="35"/>
    <n v="37"/>
    <n v="35"/>
    <n v="182"/>
    <n v="137.19999999999999"/>
    <n v="0"/>
    <n v="0"/>
    <n v="0"/>
    <n v="83.55"/>
    <n v="796.4"/>
    <n v="93.91"/>
    <x v="1"/>
    <m/>
    <s v="Preseason"/>
    <n v="72"/>
    <n v="72"/>
    <s v="FB"/>
    <x v="3"/>
  </r>
  <r>
    <d v="2018-07-28T00:00:00"/>
    <x v="7"/>
    <s v="Game v Luton"/>
    <n v="137.11000000000001"/>
    <n v="7653.63"/>
    <n v="56.28"/>
    <n v="6.87"/>
    <n v="86.65"/>
    <n v="0"/>
    <n v="86.65"/>
    <n v="8"/>
    <n v="9"/>
    <n v="57"/>
    <n v="62"/>
    <n v="57"/>
    <n v="62"/>
    <n v="208"/>
    <n v="156.69"/>
    <n v="44.27"/>
    <n v="0.14000000000000001"/>
    <n v="44.41"/>
    <n v="417.23"/>
    <n v="1072.1300000000001"/>
    <n v="120.58"/>
    <x v="1"/>
    <m/>
    <s v="Preseason"/>
    <n v="119"/>
    <n v="119"/>
    <s v="CB"/>
    <x v="3"/>
  </r>
  <r>
    <d v="2018-07-28T00:00:00"/>
    <x v="8"/>
    <s v="Game v Luton"/>
    <n v="119.82"/>
    <n v="6532.73"/>
    <n v="59.01"/>
    <n v="7.38"/>
    <n v="400.97"/>
    <n v="5.7"/>
    <n v="406.67"/>
    <n v="13"/>
    <n v="31"/>
    <n v="57"/>
    <n v="61"/>
    <n v="57"/>
    <n v="61"/>
    <n v="196"/>
    <n v="128.29"/>
    <n v="9.8000000000000007"/>
    <n v="0.1"/>
    <n v="9.9"/>
    <n v="165.35"/>
    <n v="1419.84"/>
    <n v="102.97"/>
    <x v="1"/>
    <m/>
    <s v="Preseason"/>
    <n v="118"/>
    <n v="118"/>
    <s v="FB"/>
    <x v="3"/>
  </r>
  <r>
    <d v="2018-07-28T00:00:00"/>
    <x v="10"/>
    <s v="Game v Luton"/>
    <n v="119.7"/>
    <n v="8974.33"/>
    <n v="81.78"/>
    <n v="8.1199999999999992"/>
    <n v="222.86"/>
    <n v="18.149999999999999"/>
    <n v="241.01"/>
    <n v="7"/>
    <n v="16"/>
    <n v="35"/>
    <n v="47"/>
    <n v="35"/>
    <n v="47"/>
    <n v="205"/>
    <n v="109.52"/>
    <n v="12.26"/>
    <n v="3.77"/>
    <n v="16.03"/>
    <n v="161.01"/>
    <n v="1255.8499999999999"/>
    <n v="136.96"/>
    <x v="1"/>
    <m/>
    <s v="Preseason"/>
    <n v="82"/>
    <n v="82"/>
    <s v="FB"/>
    <x v="3"/>
  </r>
  <r>
    <d v="2018-07-28T00:00:00"/>
    <x v="11"/>
    <s v="Game v Luton"/>
    <n v="123.86"/>
    <n v="8952.2000000000007"/>
    <n v="74.09"/>
    <n v="9.07"/>
    <n v="610.54"/>
    <n v="273.05"/>
    <n v="883.59"/>
    <n v="26"/>
    <n v="46"/>
    <n v="82"/>
    <n v="89"/>
    <n v="82"/>
    <n v="89"/>
    <n v="208"/>
    <n v="159.9"/>
    <n v="25.16"/>
    <n v="0.06"/>
    <n v="25.21"/>
    <n v="335.27"/>
    <n v="1804.28"/>
    <n v="129.69"/>
    <x v="1"/>
    <m/>
    <s v="Preseason"/>
    <n v="171"/>
    <n v="171"/>
    <s v="FOR"/>
    <x v="3"/>
  </r>
  <r>
    <d v="2018-07-28T00:00:00"/>
    <x v="13"/>
    <s v="Game v Luton"/>
    <n v="127.77"/>
    <n v="10263.700000000001"/>
    <n v="80.819999999999993"/>
    <n v="7.41"/>
    <n v="217.5"/>
    <n v="8.61"/>
    <n v="226.11"/>
    <n v="19"/>
    <n v="21"/>
    <n v="62"/>
    <n v="85"/>
    <n v="62"/>
    <n v="85"/>
    <n v="190"/>
    <n v="164.75"/>
    <n v="38.69"/>
    <n v="0"/>
    <n v="38.69"/>
    <n v="426.49"/>
    <n v="1407.55"/>
    <n v="157.97999999999999"/>
    <x v="1"/>
    <m/>
    <s v="Preseason"/>
    <n v="147"/>
    <n v="147"/>
    <s v="CB"/>
    <x v="3"/>
  </r>
  <r>
    <d v="2018-07-28T00:00:00"/>
    <x v="16"/>
    <s v="Game v Luton"/>
    <n v="121.47"/>
    <n v="8337.59"/>
    <n v="81.36"/>
    <n v="7.97"/>
    <n v="335.15"/>
    <n v="33.299999999999997"/>
    <n v="368.45"/>
    <n v="9"/>
    <n v="27"/>
    <n v="58"/>
    <n v="43"/>
    <n v="58"/>
    <n v="43"/>
    <n v="202"/>
    <n v="169.48"/>
    <n v="49.67"/>
    <n v="0.77"/>
    <n v="50.44"/>
    <n v="432.61"/>
    <n v="1401.96"/>
    <n v="130.74"/>
    <x v="1"/>
    <m/>
    <s v="Preseason"/>
    <n v="101"/>
    <n v="101"/>
    <s v="MID"/>
    <x v="3"/>
  </r>
  <r>
    <d v="2018-07-28T00:00:00"/>
    <x v="18"/>
    <s v="U18s Warm-up"/>
    <n v="21.61"/>
    <n v="952.68"/>
    <n v="44.08"/>
    <n v="5.94"/>
    <n v="3.44"/>
    <n v="0"/>
    <n v="3.44"/>
    <n v="1"/>
    <n v="1"/>
    <n v="3"/>
    <n v="3"/>
    <n v="10"/>
    <n v="11"/>
    <n v="181"/>
    <n v="140.49"/>
    <n v="0"/>
    <n v="0"/>
    <n v="0"/>
    <n v="27.63"/>
    <n v="72.5"/>
    <n v="13.53"/>
    <x v="3"/>
    <m/>
    <m/>
    <n v="6"/>
    <n v="21"/>
    <s v="FB"/>
    <x v="3"/>
  </r>
  <r>
    <d v="2018-07-28T00:00:00"/>
    <x v="18"/>
    <s v="OB Game Time"/>
    <n v="25.23"/>
    <n v="2727.59"/>
    <n v="108.12"/>
    <n v="7.27"/>
    <n v="141.63"/>
    <n v="0.73"/>
    <n v="142.36000000000001"/>
    <n v="5"/>
    <n v="13"/>
    <n v="4"/>
    <n v="12"/>
    <n v="20"/>
    <n v="24"/>
    <n v="220"/>
    <n v="190.99"/>
    <n v="11.17"/>
    <n v="0"/>
    <n v="16.72"/>
    <n v="144.55000000000001"/>
    <n v="551.91999999999996"/>
    <n v="35.42"/>
    <x v="3"/>
    <m/>
    <m/>
    <n v="16"/>
    <n v="44"/>
    <s v="FB"/>
    <x v="3"/>
  </r>
  <r>
    <d v="2018-07-28T00:00:00"/>
    <x v="20"/>
    <s v="Game v Luton"/>
    <n v="117.75"/>
    <n v="11021.06"/>
    <n v="93.69"/>
    <n v="7.23"/>
    <n v="285.3"/>
    <n v="5.71"/>
    <n v="291.01"/>
    <n v="26"/>
    <n v="24"/>
    <n v="70"/>
    <n v="84"/>
    <n v="70"/>
    <n v="84"/>
    <n v="195"/>
    <n v="119.56"/>
    <n v="9.4"/>
    <n v="0"/>
    <n v="9.4"/>
    <n v="130.79"/>
    <n v="1840.52"/>
    <n v="192.34"/>
    <x v="1"/>
    <m/>
    <s v="Preseason"/>
    <n v="154"/>
    <n v="154"/>
    <e v="#N/A"/>
    <x v="3"/>
  </r>
  <r>
    <d v="2018-07-28T00:00:00"/>
    <x v="22"/>
    <s v="Game v Luton"/>
    <n v="119.67"/>
    <n v="11987.71"/>
    <n v="100.27"/>
    <n v="7.53"/>
    <n v="456.44"/>
    <n v="10.72"/>
    <n v="467.16"/>
    <n v="13"/>
    <n v="42"/>
    <n v="73"/>
    <n v="73"/>
    <n v="73"/>
    <n v="73"/>
    <n v="201"/>
    <n v="162.78"/>
    <n v="47.96"/>
    <n v="4.79"/>
    <n v="52.75"/>
    <n v="467.53"/>
    <n v="1967.29"/>
    <n v="158.15"/>
    <x v="1"/>
    <m/>
    <s v="Preseason"/>
    <n v="146"/>
    <n v="146"/>
    <s v="MID"/>
    <x v="3"/>
  </r>
  <r>
    <d v="2018-07-30T00:00:00"/>
    <x v="0"/>
    <s v="U18s Full Session 300718"/>
    <n v="94.59"/>
    <n v="4024.73"/>
    <n v="42.55"/>
    <n v="5.94"/>
    <n v="6.18"/>
    <n v="0"/>
    <n v="6.18"/>
    <n v="5"/>
    <n v="1"/>
    <n v="16"/>
    <n v="8"/>
    <n v="59"/>
    <n v="31"/>
    <n v="189"/>
    <n v="142.09"/>
    <n v="0.72"/>
    <n v="0"/>
    <s v="POOR TRACE"/>
    <n v="120.54"/>
    <n v="396.41"/>
    <n v="76.989999999999995"/>
    <x v="0"/>
    <m/>
    <m/>
    <n v="24"/>
    <n v="90"/>
    <s v="MID"/>
    <x v="4"/>
  </r>
  <r>
    <d v="2018-07-30T00:00:00"/>
    <x v="2"/>
    <s v="16s Session"/>
    <n v="93.93"/>
    <n v="4619.3500000000004"/>
    <n v="49.18"/>
    <n v="6.4"/>
    <n v="29.03"/>
    <n v="0"/>
    <n v="29.03"/>
    <n v="3"/>
    <n v="3"/>
    <n v="86"/>
    <n v="49"/>
    <n v="86"/>
    <n v="49"/>
    <n v="204"/>
    <n v="150.88"/>
    <n v="17.649999999999999"/>
    <n v="0"/>
    <n v="17.649999999999999"/>
    <n v="225.33"/>
    <n v="540.08000000000004"/>
    <n v="84.95"/>
    <x v="1"/>
    <m/>
    <s v="Preseason"/>
    <n v="135"/>
    <n v="135"/>
    <s v="MID"/>
    <x v="4"/>
  </r>
  <r>
    <d v="2018-07-30T00:00:00"/>
    <x v="5"/>
    <s v="16s Session"/>
    <n v="93.93"/>
    <n v="4933.4799999999996"/>
    <n v="52.52"/>
    <n v="6.41"/>
    <n v="31.92"/>
    <n v="0"/>
    <n v="31.92"/>
    <n v="10"/>
    <n v="5"/>
    <n v="54"/>
    <n v="59"/>
    <n v="54"/>
    <n v="59"/>
    <n v="202"/>
    <n v="153.1"/>
    <n v="12.73"/>
    <n v="0"/>
    <n v="12.73"/>
    <n v="226.76"/>
    <n v="626.86"/>
    <n v="121.39"/>
    <x v="1"/>
    <m/>
    <s v="Preseason"/>
    <n v="113"/>
    <n v="113"/>
    <s v="MID"/>
    <x v="4"/>
  </r>
  <r>
    <d v="2018-07-30T00:00:00"/>
    <x v="6"/>
    <s v="16s Session"/>
    <n v="93.93"/>
    <n v="5371.26"/>
    <n v="57.18"/>
    <n v="6.86"/>
    <n v="40.6"/>
    <n v="0"/>
    <n v="40.6"/>
    <n v="3"/>
    <n v="5"/>
    <n v="72"/>
    <n v="29"/>
    <n v="72"/>
    <n v="29"/>
    <n v="205"/>
    <n v="148.16"/>
    <n v="10.49"/>
    <n v="0.01"/>
    <n v="10.49"/>
    <n v="198.98"/>
    <n v="501.74"/>
    <n v="84.22"/>
    <x v="1"/>
    <m/>
    <s v="Preseason"/>
    <n v="101"/>
    <n v="101"/>
    <s v="FB"/>
    <x v="4"/>
  </r>
  <r>
    <d v="2018-07-30T00:00:00"/>
    <x v="7"/>
    <s v="16s Session"/>
    <n v="93.93"/>
    <n v="4094.1"/>
    <n v="43.59"/>
    <n v="5.79"/>
    <n v="4.4800000000000004"/>
    <n v="0"/>
    <n v="4.4800000000000004"/>
    <n v="5"/>
    <n v="0"/>
    <n v="70"/>
    <n v="48"/>
    <n v="70"/>
    <n v="48"/>
    <n v="207"/>
    <n v="166.67"/>
    <n v="30.53"/>
    <n v="0.68"/>
    <n v="31.21"/>
    <n v="332.23"/>
    <n v="468.13"/>
    <n v="77.52"/>
    <x v="1"/>
    <m/>
    <s v="Preseason"/>
    <n v="118"/>
    <n v="118"/>
    <s v="CB"/>
    <x v="4"/>
  </r>
  <r>
    <d v="2018-07-30T00:00:00"/>
    <x v="8"/>
    <s v="16s Session"/>
    <n v="93.93"/>
    <n v="4534.24"/>
    <n v="48.27"/>
    <n v="6.36"/>
    <n v="25.94"/>
    <n v="0"/>
    <n v="25.94"/>
    <n v="6"/>
    <n v="4"/>
    <n v="83"/>
    <n v="49"/>
    <n v="83"/>
    <n v="49"/>
    <n v="175"/>
    <n v="131.24"/>
    <n v="0.02"/>
    <n v="0"/>
    <n v="0.02"/>
    <n v="122.57"/>
    <n v="602.95000000000005"/>
    <n v="93.12"/>
    <x v="1"/>
    <m/>
    <s v="Preseason"/>
    <n v="132"/>
    <n v="132"/>
    <s v="FB"/>
    <x v="4"/>
  </r>
  <r>
    <d v="2018-07-30T00:00:00"/>
    <x v="10"/>
    <s v="16s Session"/>
    <n v="93.93"/>
    <n v="4433.8599999999997"/>
    <n v="47.2"/>
    <n v="5.95"/>
    <n v="2.27"/>
    <n v="0"/>
    <n v="2.27"/>
    <n v="2"/>
    <n v="0"/>
    <n v="30"/>
    <n v="32"/>
    <n v="30"/>
    <n v="32"/>
    <n v="172"/>
    <n v="135.18"/>
    <n v="0"/>
    <n v="0"/>
    <n v="0"/>
    <n v="43.02"/>
    <n v="361.81"/>
    <n v="81.599999999999994"/>
    <x v="1"/>
    <m/>
    <s v="Preseason"/>
    <n v="62"/>
    <n v="62"/>
    <s v="FB"/>
    <x v="4"/>
  </r>
  <r>
    <d v="2018-07-30T00:00:00"/>
    <x v="11"/>
    <s v="16s Session + Extras"/>
    <n v="110.1"/>
    <n v="6686.86"/>
    <n v="60.73"/>
    <n v="6.68"/>
    <n v="36.54"/>
    <n v="0"/>
    <n v="36.54"/>
    <n v="5"/>
    <n v="3"/>
    <n v="64"/>
    <n v="65"/>
    <n v="64"/>
    <n v="65"/>
    <n v="212"/>
    <n v="150.55000000000001"/>
    <n v="14.27"/>
    <n v="3.04"/>
    <n v="17.3"/>
    <n v="255.57"/>
    <n v="797.13"/>
    <n v="101.13"/>
    <x v="1"/>
    <m/>
    <s v="Preseason"/>
    <n v="129"/>
    <n v="129"/>
    <s v="FOR"/>
    <x v="4"/>
  </r>
  <r>
    <d v="2018-07-30T00:00:00"/>
    <x v="13"/>
    <s v="16s Session"/>
    <n v="93.93"/>
    <n v="4194.09"/>
    <n v="44.65"/>
    <n v="6.73"/>
    <n v="12.88"/>
    <n v="0"/>
    <n v="12.88"/>
    <n v="8"/>
    <n v="1"/>
    <n v="58"/>
    <n v="59"/>
    <n v="58"/>
    <n v="59"/>
    <n v="190"/>
    <n v="150.30000000000001"/>
    <n v="7.94"/>
    <n v="0"/>
    <n v="7.94"/>
    <n v="221.09"/>
    <n v="448.12"/>
    <n v="72.400000000000006"/>
    <x v="1"/>
    <m/>
    <s v="Preseason"/>
    <n v="117"/>
    <n v="117"/>
    <s v="CB"/>
    <x v="4"/>
  </r>
  <r>
    <d v="2018-07-30T00:00:00"/>
    <x v="14"/>
    <s v="16s Session"/>
    <n v="93.93"/>
    <n v="3950.48"/>
    <n v="42.06"/>
    <n v="5.34"/>
    <n v="0"/>
    <n v="0"/>
    <n v="0"/>
    <n v="22"/>
    <n v="0"/>
    <n v="51"/>
    <n v="31"/>
    <n v="51"/>
    <n v="31"/>
    <n v="192"/>
    <n v="123.91"/>
    <n v="3.34"/>
    <n v="0"/>
    <n v="3.34"/>
    <n v="117.35"/>
    <n v="373.52"/>
    <n v="100.39"/>
    <x v="1"/>
    <m/>
    <s v="Preseason"/>
    <n v="82"/>
    <n v="82"/>
    <s v="FB"/>
    <x v="4"/>
  </r>
  <r>
    <d v="2018-07-30T00:00:00"/>
    <x v="16"/>
    <s v="16s Session"/>
    <n v="93.93"/>
    <n v="4775.2700000000004"/>
    <n v="50.84"/>
    <n v="6.39"/>
    <n v="21.52"/>
    <n v="0"/>
    <n v="21.52"/>
    <n v="1"/>
    <n v="3"/>
    <n v="69"/>
    <n v="33"/>
    <n v="69"/>
    <n v="33"/>
    <n v="200"/>
    <n v="155.02000000000001"/>
    <n v="16.84"/>
    <n v="0.04"/>
    <n v="16.89"/>
    <n v="256.95999999999998"/>
    <n v="491.91"/>
    <n v="90.16"/>
    <x v="1"/>
    <m/>
    <s v="Preseason"/>
    <n v="102"/>
    <n v="102"/>
    <s v="MID"/>
    <x v="4"/>
  </r>
  <r>
    <d v="2018-07-30T00:00:00"/>
    <x v="18"/>
    <s v="U18s Full Training 300718"/>
    <n v="92.58"/>
    <n v="3965.31"/>
    <n v="43.44"/>
    <n v="5.83"/>
    <n v="6.73"/>
    <n v="0"/>
    <n v="6.73"/>
    <n v="2"/>
    <n v="0"/>
    <n v="16"/>
    <n v="8"/>
    <n v="59"/>
    <n v="41"/>
    <n v="82"/>
    <n v="82"/>
    <n v="0"/>
    <n v="0"/>
    <s v="POOR TRACE"/>
    <n v="17.05"/>
    <n v="382.78"/>
    <n v="53.93"/>
    <x v="3"/>
    <m/>
    <m/>
    <n v="24"/>
    <n v="100"/>
    <s v="FB"/>
    <x v="4"/>
  </r>
  <r>
    <d v="2018-07-30T00:00:00"/>
    <x v="20"/>
    <s v="16s Session"/>
    <n v="93.93"/>
    <n v="3941.07"/>
    <n v="41.96"/>
    <n v="6.55"/>
    <n v="15.34"/>
    <n v="0"/>
    <n v="15.34"/>
    <n v="4"/>
    <n v="2"/>
    <n v="68"/>
    <n v="59"/>
    <n v="68"/>
    <n v="59"/>
    <n v="192"/>
    <n v="141.9"/>
    <n v="7.81"/>
    <n v="0"/>
    <n v="7.81"/>
    <n v="172.27"/>
    <n v="462.49"/>
    <n v="89.86"/>
    <x v="1"/>
    <m/>
    <s v="Preseason"/>
    <n v="127"/>
    <n v="127"/>
    <e v="#N/A"/>
    <x v="4"/>
  </r>
  <r>
    <d v="2018-07-30T00:00:00"/>
    <x v="22"/>
    <s v="16s Session"/>
    <n v="93.93"/>
    <n v="5357.54"/>
    <n v="57.04"/>
    <n v="5.84"/>
    <n v="3.93"/>
    <n v="0"/>
    <n v="3.93"/>
    <n v="1"/>
    <n v="0"/>
    <n v="74"/>
    <n v="25"/>
    <n v="74"/>
    <n v="25"/>
    <n v="193"/>
    <n v="141.69"/>
    <n v="10.68"/>
    <n v="0"/>
    <n v="10.68"/>
    <n v="185.7"/>
    <n v="482.75"/>
    <n v="80.989999999999995"/>
    <x v="1"/>
    <m/>
    <s v="Preseason"/>
    <n v="99"/>
    <n v="99"/>
    <s v="MID"/>
    <x v="4"/>
  </r>
  <r>
    <d v="2018-07-31T00:00:00"/>
    <x v="2"/>
    <s v="16s Session"/>
    <n v="99.64"/>
    <n v="6551.39"/>
    <n v="65.75"/>
    <n v="6.48"/>
    <n v="208.62"/>
    <n v="0"/>
    <n v="208.62"/>
    <n v="3"/>
    <n v="18"/>
    <n v="88"/>
    <n v="47"/>
    <n v="88"/>
    <n v="47"/>
    <n v="211"/>
    <n v="162.01"/>
    <n v="29.88"/>
    <n v="0.5"/>
    <n v="30.37"/>
    <n v="326.61"/>
    <n v="1206.73"/>
    <n v="110.43"/>
    <x v="1"/>
    <m/>
    <s v="Preseason"/>
    <n v="135"/>
    <n v="135"/>
    <s v="MID"/>
    <x v="4"/>
  </r>
  <r>
    <d v="2018-07-31T00:00:00"/>
    <x v="5"/>
    <s v="16s Session"/>
    <n v="99.64"/>
    <n v="6276.05"/>
    <n v="62.99"/>
    <n v="7.95"/>
    <n v="381.57"/>
    <n v="27.38"/>
    <n v="408.95"/>
    <n v="21"/>
    <n v="26"/>
    <n v="88"/>
    <n v="97"/>
    <n v="88"/>
    <n v="97"/>
    <n v="203"/>
    <n v="164.15"/>
    <n v="30"/>
    <n v="0"/>
    <n v="30"/>
    <n v="320.98"/>
    <n v="1340.84"/>
    <n v="135.77000000000001"/>
    <x v="1"/>
    <m/>
    <s v="Preseason"/>
    <n v="185"/>
    <n v="185"/>
    <s v="MID"/>
    <x v="4"/>
  </r>
  <r>
    <d v="2018-07-31T00:00:00"/>
    <x v="6"/>
    <s v="16s Session"/>
    <n v="99.64"/>
    <n v="6616.96"/>
    <n v="66.41"/>
    <n v="7.2"/>
    <n v="266.26"/>
    <n v="0.72"/>
    <n v="266.98"/>
    <n v="13"/>
    <n v="20"/>
    <n v="91"/>
    <n v="82"/>
    <n v="91"/>
    <n v="82"/>
    <n v="203"/>
    <n v="161.07"/>
    <n v="26.42"/>
    <n v="0"/>
    <n v="26.42"/>
    <n v="303.16000000000003"/>
    <n v="1385.26"/>
    <n v="101.77"/>
    <x v="1"/>
    <m/>
    <s v="Preseason"/>
    <n v="173"/>
    <n v="173"/>
    <s v="FB"/>
    <x v="4"/>
  </r>
  <r>
    <d v="2018-07-31T00:00:00"/>
    <x v="7"/>
    <s v="16s Session"/>
    <n v="99.64"/>
    <n v="5888.46"/>
    <n v="62.5"/>
    <n v="6.8"/>
    <n v="238.92"/>
    <n v="0"/>
    <n v="238.92"/>
    <n v="7"/>
    <n v="18"/>
    <n v="71"/>
    <n v="68"/>
    <n v="71"/>
    <n v="68"/>
    <n v="200"/>
    <n v="161.33000000000001"/>
    <n v="28.1"/>
    <n v="0"/>
    <n v="28.1"/>
    <n v="291.91000000000003"/>
    <n v="1340.7"/>
    <n v="94.75"/>
    <x v="1"/>
    <m/>
    <s v="Preseason"/>
    <n v="139"/>
    <n v="139"/>
    <s v="CB"/>
    <x v="4"/>
  </r>
  <r>
    <d v="2018-07-31T00:00:00"/>
    <x v="8"/>
    <s v="16s Session"/>
    <n v="99.64"/>
    <n v="6962.25"/>
    <n v="69.88"/>
    <n v="8.2899999999999991"/>
    <n v="414.07"/>
    <n v="22.26"/>
    <n v="436.33"/>
    <n v="16"/>
    <n v="32"/>
    <n v="87"/>
    <n v="64"/>
    <n v="87"/>
    <n v="64"/>
    <n v="194"/>
    <n v="126.94"/>
    <n v="14.41"/>
    <n v="0"/>
    <n v="14.41"/>
    <n v="171.79"/>
    <n v="1446.14"/>
    <n v="104.67"/>
    <x v="1"/>
    <s v="preseason"/>
    <s v="Preseason"/>
    <n v="151"/>
    <n v="151"/>
    <s v="FB"/>
    <x v="4"/>
  </r>
  <r>
    <d v="2018-07-31T00:00:00"/>
    <x v="10"/>
    <s v="16s Session"/>
    <n v="99.64"/>
    <n v="5859.4"/>
    <n v="58.81"/>
    <n v="7.13"/>
    <n v="128.11000000000001"/>
    <n v="3.53"/>
    <n v="131.63999999999999"/>
    <n v="6"/>
    <n v="11"/>
    <n v="58"/>
    <n v="43"/>
    <n v="58"/>
    <n v="43"/>
    <n v="203"/>
    <n v="158.66"/>
    <n v="28.76"/>
    <n v="8.44"/>
    <n v="37.200000000000003"/>
    <n v="383.9"/>
    <n v="915.49"/>
    <n v="98.21"/>
    <x v="1"/>
    <m/>
    <s v="Preseason"/>
    <n v="101"/>
    <n v="101"/>
    <s v="FB"/>
    <x v="4"/>
  </r>
  <r>
    <d v="2018-07-31T00:00:00"/>
    <x v="11"/>
    <s v="16s Session"/>
    <n v="99.64"/>
    <n v="6018.5"/>
    <n v="60.41"/>
    <n v="7.5"/>
    <n v="357.51"/>
    <n v="11.67"/>
    <n v="369.18"/>
    <n v="12"/>
    <n v="28"/>
    <n v="86"/>
    <n v="49"/>
    <n v="86"/>
    <n v="49"/>
    <n v="206"/>
    <n v="142.27000000000001"/>
    <n v="7.98"/>
    <n v="0"/>
    <n v="7.98"/>
    <n v="176.63"/>
    <n v="1205.57"/>
    <n v="102.36"/>
    <x v="1"/>
    <m/>
    <s v="Preseason"/>
    <n v="135"/>
    <n v="135"/>
    <s v="FOR"/>
    <x v="4"/>
  </r>
  <r>
    <d v="2018-07-31T00:00:00"/>
    <x v="23"/>
    <s v="16s Session"/>
    <n v="99.64"/>
    <n v="5500.82"/>
    <n v="55.21"/>
    <n v="6.88"/>
    <n v="60.3"/>
    <n v="0"/>
    <n v="60.3"/>
    <n v="7"/>
    <n v="5"/>
    <n v="55"/>
    <n v="63"/>
    <n v="55"/>
    <n v="63"/>
    <n v="196"/>
    <n v="150.87"/>
    <n v="26.46"/>
    <n v="14.02"/>
    <n v="40.479999999999997"/>
    <n v="410.4"/>
    <n v="922.5"/>
    <n v="90.77"/>
    <x v="1"/>
    <m/>
    <s v="Preseason"/>
    <n v="118"/>
    <n v="118"/>
    <s v="CB"/>
    <x v="4"/>
  </r>
  <r>
    <d v="2018-07-31T00:00:00"/>
    <x v="13"/>
    <s v="16s Session"/>
    <n v="99.64"/>
    <n v="6525.42"/>
    <n v="65.489999999999995"/>
    <n v="7.2"/>
    <n v="297.52999999999997"/>
    <n v="0.72"/>
    <n v="298.25"/>
    <n v="7"/>
    <n v="20"/>
    <n v="58"/>
    <n v="82"/>
    <n v="58"/>
    <n v="82"/>
    <n v="191"/>
    <n v="158.38"/>
    <n v="12.78"/>
    <n v="0"/>
    <n v="12.78"/>
    <n v="283.49"/>
    <n v="1330.04"/>
    <n v="86.26"/>
    <x v="1"/>
    <m/>
    <s v="Preseason"/>
    <n v="140"/>
    <n v="140"/>
    <s v="CB"/>
    <x v="4"/>
  </r>
  <r>
    <d v="2018-07-31T00:00:00"/>
    <x v="14"/>
    <s v="16s Session"/>
    <n v="99.64"/>
    <n v="5691.11"/>
    <n v="57.12"/>
    <n v="6.83"/>
    <n v="286.02"/>
    <n v="0"/>
    <n v="286.02"/>
    <n v="8"/>
    <n v="22"/>
    <n v="66"/>
    <n v="72"/>
    <n v="66"/>
    <n v="72"/>
    <n v="202"/>
    <n v="163.86"/>
    <n v="27.66"/>
    <n v="14.01"/>
    <n v="41.67"/>
    <n v="425.76"/>
    <n v="1123"/>
    <n v="104.07"/>
    <x v="1"/>
    <m/>
    <s v="Preseason"/>
    <n v="138"/>
    <n v="138"/>
    <s v="FB"/>
    <x v="4"/>
  </r>
  <r>
    <d v="2018-07-31T00:00:00"/>
    <x v="16"/>
    <s v="16s Session"/>
    <n v="99.64"/>
    <n v="6589.36"/>
    <n v="66.13"/>
    <n v="6.99"/>
    <n v="257.83999999999997"/>
    <n v="0"/>
    <n v="257.83999999999997"/>
    <n v="3"/>
    <n v="16"/>
    <n v="90"/>
    <n v="40"/>
    <n v="90"/>
    <n v="40"/>
    <n v="197"/>
    <n v="163.76"/>
    <n v="35.270000000000003"/>
    <n v="0"/>
    <n v="35.270000000000003"/>
    <n v="348.63"/>
    <n v="1087.82"/>
    <n v="107.54"/>
    <x v="1"/>
    <m/>
    <s v="Preseason"/>
    <n v="130"/>
    <n v="130"/>
    <s v="MID"/>
    <x v="4"/>
  </r>
  <r>
    <d v="2018-07-31T00:00:00"/>
    <x v="17"/>
    <s v="16s Session"/>
    <n v="99.64"/>
    <n v="3201.09"/>
    <n v="32.130000000000003"/>
    <n v="4.67"/>
    <n v="0"/>
    <n v="0"/>
    <n v="0"/>
    <n v="7"/>
    <n v="0"/>
    <n v="28"/>
    <n v="28"/>
    <n v="28"/>
    <n v="28"/>
    <n v="197"/>
    <n v="139.18"/>
    <n v="9.66"/>
    <n v="7.0000000000000007E-2"/>
    <n v="9.73"/>
    <n v="199.95"/>
    <n v="135.88999999999999"/>
    <n v="60.41"/>
    <x v="2"/>
    <m/>
    <s v="Preseason"/>
    <n v="56"/>
    <n v="56"/>
    <s v="GK"/>
    <x v="4"/>
  </r>
  <r>
    <d v="2018-07-31T00:00:00"/>
    <x v="20"/>
    <s v="16s Session"/>
    <n v="99.64"/>
    <n v="6612.87"/>
    <n v="66.37"/>
    <n v="7.19"/>
    <n v="342.92"/>
    <n v="0.72"/>
    <n v="343.64"/>
    <n v="9"/>
    <n v="21"/>
    <n v="96"/>
    <n v="73"/>
    <n v="96"/>
    <n v="73"/>
    <n v="195"/>
    <n v="155.21"/>
    <n v="21.88"/>
    <n v="0"/>
    <n v="21.88"/>
    <n v="279.62"/>
    <n v="1448.89"/>
    <n v="126.57"/>
    <x v="1"/>
    <m/>
    <s v="Preseason"/>
    <n v="169"/>
    <n v="169"/>
    <e v="#N/A"/>
    <x v="4"/>
  </r>
  <r>
    <d v="2018-07-31T00:00:00"/>
    <x v="21"/>
    <s v="16s Session"/>
    <n v="99.64"/>
    <n v="7043.56"/>
    <n v="70.69"/>
    <n v="6.41"/>
    <n v="308.79000000000002"/>
    <n v="0"/>
    <n v="308.79000000000002"/>
    <n v="10"/>
    <n v="24"/>
    <n v="122"/>
    <n v="77"/>
    <n v="122"/>
    <n v="77"/>
    <n v="193"/>
    <n v="167.16"/>
    <n v="23.46"/>
    <n v="0"/>
    <n v="23.46"/>
    <n v="246.13"/>
    <n v="1603.19"/>
    <n v="112.69"/>
    <x v="1"/>
    <m/>
    <s v="Preseason"/>
    <n v="199"/>
    <n v="199"/>
    <s v="MID"/>
    <x v="4"/>
  </r>
  <r>
    <d v="2018-07-31T00:00:00"/>
    <x v="22"/>
    <s v="16s Session"/>
    <n v="99.64"/>
    <n v="6755.34"/>
    <n v="67.8"/>
    <n v="6.96"/>
    <n v="293.58"/>
    <n v="0"/>
    <n v="293.58"/>
    <n v="5"/>
    <n v="21"/>
    <n v="74"/>
    <n v="38"/>
    <n v="74"/>
    <n v="38"/>
    <n v="195"/>
    <n v="145.97"/>
    <n v="14.15"/>
    <n v="0.04"/>
    <n v="14.19"/>
    <n v="244.73"/>
    <n v="1284.04"/>
    <n v="88.35"/>
    <x v="1"/>
    <m/>
    <s v="Preseason"/>
    <n v="112"/>
    <n v="112"/>
    <s v="MID"/>
    <x v="4"/>
  </r>
  <r>
    <d v="2018-08-01T00:00:00"/>
    <x v="2"/>
    <s v="16s Session"/>
    <n v="110.81"/>
    <n v="7374.94"/>
    <n v="66.56"/>
    <n v="7.76"/>
    <n v="155.26"/>
    <n v="59.24"/>
    <n v="214.5"/>
    <n v="3"/>
    <n v="10"/>
    <n v="75"/>
    <n v="57"/>
    <n v="75"/>
    <n v="57"/>
    <n v="196"/>
    <n v="152.82"/>
    <n v="19.29"/>
    <n v="0"/>
    <n v="19.29"/>
    <n v="274.11"/>
    <n v="1086.74"/>
    <n v="115.18"/>
    <x v="1"/>
    <m/>
    <s v="Preseason"/>
    <n v="132"/>
    <n v="132"/>
    <s v="MID"/>
    <x v="4"/>
  </r>
  <r>
    <d v="2018-08-01T00:00:00"/>
    <x v="5"/>
    <s v="16s Session"/>
    <n v="110.81"/>
    <n v="7950.87"/>
    <n v="71.760000000000005"/>
    <n v="8.43"/>
    <n v="226.56"/>
    <n v="93.49"/>
    <n v="320.05"/>
    <n v="28"/>
    <n v="17"/>
    <n v="108"/>
    <n v="97"/>
    <n v="108"/>
    <n v="97"/>
    <n v="205"/>
    <n v="164.71"/>
    <n v="36.44"/>
    <n v="0.01"/>
    <n v="36.450000000000003"/>
    <n v="361.49"/>
    <n v="1446.08"/>
    <n v="168.91"/>
    <x v="1"/>
    <m/>
    <s v="Preseason"/>
    <n v="205"/>
    <n v="205"/>
    <s v="MID"/>
    <x v="4"/>
  </r>
  <r>
    <d v="2018-08-01T00:00:00"/>
    <x v="6"/>
    <s v="16s Session"/>
    <n v="110.81"/>
    <n v="7920.95"/>
    <n v="71.489999999999995"/>
    <n v="8.57"/>
    <n v="341.88"/>
    <n v="100.54"/>
    <n v="442.42"/>
    <n v="6"/>
    <n v="28"/>
    <n v="42"/>
    <n v="74"/>
    <n v="42"/>
    <n v="74"/>
    <n v="202"/>
    <n v="156.18"/>
    <n v="17.690000000000001"/>
    <n v="0"/>
    <n v="17.690000000000001"/>
    <n v="288.58"/>
    <n v="1434.26"/>
    <n v="105.93"/>
    <x v="1"/>
    <m/>
    <s v="Preseason"/>
    <n v="116"/>
    <n v="116"/>
    <s v="FB"/>
    <x v="4"/>
  </r>
  <r>
    <d v="2018-08-01T00:00:00"/>
    <x v="7"/>
    <s v="16s Session"/>
    <n v="110.81"/>
    <n v="4629.17"/>
    <n v="41.87"/>
    <n v="7.21"/>
    <n v="73.069999999999993"/>
    <n v="4.25"/>
    <n v="77.319999999999993"/>
    <n v="24"/>
    <n v="7"/>
    <n v="44"/>
    <n v="40"/>
    <n v="44"/>
    <n v="40"/>
    <n v="198"/>
    <n v="144.52000000000001"/>
    <n v="17.21"/>
    <n v="0"/>
    <n v="17.21"/>
    <n v="235.59"/>
    <n v="740.36"/>
    <n v="91.73"/>
    <x v="1"/>
    <m/>
    <s v="Preseason"/>
    <n v="84"/>
    <n v="84"/>
    <s v="CB"/>
    <x v="4"/>
  </r>
  <r>
    <d v="2018-08-01T00:00:00"/>
    <x v="8"/>
    <s v="16s Session"/>
    <n v="110.81"/>
    <n v="8195.39"/>
    <n v="73.97"/>
    <n v="8.4600000000000009"/>
    <n v="275.18"/>
    <n v="90.27"/>
    <n v="365.45"/>
    <n v="13"/>
    <n v="24"/>
    <n v="87"/>
    <n v="98"/>
    <n v="87"/>
    <n v="98"/>
    <n v="192"/>
    <n v="143.69999999999999"/>
    <n v="9.0500000000000007"/>
    <n v="0"/>
    <n v="9.0500000000000007"/>
    <n v="240.14"/>
    <n v="1706.25"/>
    <n v="128.38"/>
    <x v="1"/>
    <m/>
    <s v="Preseason"/>
    <n v="185"/>
    <n v="185"/>
    <s v="FB"/>
    <x v="4"/>
  </r>
  <r>
    <d v="2018-08-01T00:00:00"/>
    <x v="10"/>
    <s v="16s Session"/>
    <n v="110.81"/>
    <n v="7549.82"/>
    <n v="68.19"/>
    <n v="7.75"/>
    <n v="158.27000000000001"/>
    <n v="52.72"/>
    <n v="210.99"/>
    <n v="4"/>
    <n v="14"/>
    <n v="40"/>
    <n v="63"/>
    <n v="40"/>
    <n v="63"/>
    <n v="204"/>
    <n v="161.52000000000001"/>
    <n v="33.85"/>
    <n v="10.8"/>
    <n v="44.65"/>
    <n v="449.54"/>
    <n v="1158.83"/>
    <n v="120.41"/>
    <x v="1"/>
    <m/>
    <s v="Preseason"/>
    <n v="103"/>
    <n v="103"/>
    <s v="FB"/>
    <x v="4"/>
  </r>
  <r>
    <d v="2018-08-01T00:00:00"/>
    <x v="11"/>
    <s v="16s Session + Extras"/>
    <n v="120.29"/>
    <n v="8615.41"/>
    <n v="339.44"/>
    <m/>
    <n v="404.65"/>
    <n v="160.51"/>
    <n v="565.16"/>
    <n v="27"/>
    <n v="36"/>
    <n v="79"/>
    <n v="114"/>
    <n v="79"/>
    <n v="114"/>
    <n v="212"/>
    <n v="167.71499999999997"/>
    <n v="11.39"/>
    <n v="2.04"/>
    <n v="13.45"/>
    <n v="252.79"/>
    <n v="1900.6000000000001"/>
    <n v="139.94999999999999"/>
    <x v="1"/>
    <m/>
    <s v="Preseason"/>
    <n v="193"/>
    <n v="193"/>
    <s v="FOR"/>
    <x v="4"/>
  </r>
  <r>
    <d v="2018-08-01T00:00:00"/>
    <x v="23"/>
    <s v="16s Session"/>
    <n v="110.81"/>
    <n v="6296.61"/>
    <n v="56.83"/>
    <n v="7.77"/>
    <n v="121.35"/>
    <n v="54.81"/>
    <n v="176.16"/>
    <n v="9"/>
    <n v="9"/>
    <n v="56"/>
    <n v="69"/>
    <n v="56"/>
    <n v="69"/>
    <n v="189"/>
    <n v="143.55000000000001"/>
    <n v="30.54"/>
    <n v="3.51"/>
    <n v="34.049999999999997"/>
    <n v="365.74"/>
    <n v="950.6"/>
    <n v="99.42"/>
    <x v="1"/>
    <m/>
    <s v="Preseason"/>
    <n v="125"/>
    <n v="125"/>
    <s v="CB"/>
    <x v="4"/>
  </r>
  <r>
    <d v="2018-08-01T00:00:00"/>
    <x v="13"/>
    <s v="16s Session"/>
    <n v="110.81"/>
    <n v="7474.82"/>
    <n v="67.98"/>
    <n v="8.5299999999999994"/>
    <n v="200.51"/>
    <n v="100.97"/>
    <n v="301.48"/>
    <n v="12"/>
    <n v="16"/>
    <n v="52"/>
    <n v="86"/>
    <n v="52"/>
    <n v="86"/>
    <n v="190"/>
    <n v="161.94999999999999"/>
    <n v="17.100000000000001"/>
    <n v="0"/>
    <n v="17.100000000000001"/>
    <n v="339.82"/>
    <n v="1254.8399999999999"/>
    <n v="105.21"/>
    <x v="1"/>
    <m/>
    <s v="Preseason"/>
    <n v="138"/>
    <n v="138"/>
    <s v="CB"/>
    <x v="4"/>
  </r>
  <r>
    <d v="2018-08-01T00:00:00"/>
    <x v="14"/>
    <s v="16s Session"/>
    <n v="110.81"/>
    <n v="6917.1"/>
    <n v="62.43"/>
    <n v="7.8"/>
    <n v="219.38"/>
    <n v="75.44"/>
    <n v="294.82"/>
    <n v="11"/>
    <n v="21"/>
    <n v="73"/>
    <n v="70"/>
    <n v="73"/>
    <n v="70"/>
    <n v="201"/>
    <n v="152.75"/>
    <n v="21.79"/>
    <n v="3.12"/>
    <n v="24.91"/>
    <n v="335.58"/>
    <n v="1184"/>
    <n v="127.03"/>
    <x v="1"/>
    <m/>
    <s v="Preseason"/>
    <n v="143"/>
    <n v="143"/>
    <s v="FB"/>
    <x v="4"/>
  </r>
  <r>
    <d v="2018-08-01T00:00:00"/>
    <x v="16"/>
    <s v="16s Session"/>
    <n v="110.81"/>
    <n v="7500.76"/>
    <n v="67.69"/>
    <n v="8.0500000000000007"/>
    <n v="118.5"/>
    <n v="68.2"/>
    <n v="186.7"/>
    <n v="2"/>
    <n v="14"/>
    <n v="69"/>
    <n v="34"/>
    <n v="69"/>
    <n v="34"/>
    <n v="205"/>
    <n v="167.6"/>
    <n v="46.3"/>
    <n v="0.51"/>
    <n v="46.81"/>
    <n v="431.78"/>
    <n v="1058.3800000000001"/>
    <n v="122.98"/>
    <x v="1"/>
    <m/>
    <s v="Preseason"/>
    <n v="103"/>
    <n v="103"/>
    <s v="MID"/>
    <x v="4"/>
  </r>
  <r>
    <d v="2018-08-01T00:00:00"/>
    <x v="17"/>
    <s v="16s Session"/>
    <n v="110.81"/>
    <n v="4646.33"/>
    <n v="41.93"/>
    <n v="8.44"/>
    <n v="46.65"/>
    <n v="67.900000000000006"/>
    <n v="114.55"/>
    <n v="9"/>
    <n v="4"/>
    <n v="74"/>
    <n v="63"/>
    <n v="74"/>
    <n v="63"/>
    <n v="206"/>
    <n v="142.12"/>
    <n v="12.18"/>
    <n v="1.1599999999999999"/>
    <n v="13.34"/>
    <n v="240.58"/>
    <n v="460.38"/>
    <n v="70.34"/>
    <x v="2"/>
    <m/>
    <s v="Preseason"/>
    <n v="137"/>
    <n v="137"/>
    <s v="GK"/>
    <x v="4"/>
  </r>
  <r>
    <d v="2018-08-01T00:00:00"/>
    <x v="18"/>
    <s v="OB GT"/>
    <n v="22.86"/>
    <n v="2255"/>
    <n v="98.64"/>
    <n v="7.47"/>
    <n v="114.89"/>
    <n v="13.74"/>
    <n v="128.63"/>
    <n v="5"/>
    <n v="10"/>
    <n v="4"/>
    <n v="8"/>
    <n v="9"/>
    <n v="15"/>
    <n v="0"/>
    <n v="0"/>
    <n v="0"/>
    <n v="0.03"/>
    <s v="POOR TRACE"/>
    <n v="0"/>
    <n v="418.06"/>
    <n v="28.58"/>
    <x v="3"/>
    <m/>
    <m/>
    <n v="12"/>
    <n v="24"/>
    <s v="FB"/>
    <x v="4"/>
  </r>
  <r>
    <d v="2018-08-01T00:00:00"/>
    <x v="20"/>
    <s v="16s Session"/>
    <n v="110.81"/>
    <n v="7619.95"/>
    <n v="68.77"/>
    <n v="7.41"/>
    <n v="128.44"/>
    <n v="20.04"/>
    <n v="148.47999999999999"/>
    <n v="6"/>
    <n v="12"/>
    <n v="79"/>
    <n v="71"/>
    <n v="79"/>
    <n v="71"/>
    <n v="189"/>
    <n v="146.41999999999999"/>
    <n v="5.2"/>
    <n v="0"/>
    <n v="5.2"/>
    <n v="233.2"/>
    <n v="1319.86"/>
    <n v="143.94"/>
    <x v="1"/>
    <m/>
    <s v="Preseason"/>
    <n v="150"/>
    <n v="150"/>
    <e v="#N/A"/>
    <x v="4"/>
  </r>
  <r>
    <d v="2018-08-01T00:00:00"/>
    <x v="21"/>
    <s v="16s Session"/>
    <n v="110.81"/>
    <n v="8539.69"/>
    <n v="77.069999999999993"/>
    <n v="8.39"/>
    <n v="400.6"/>
    <n v="122.84"/>
    <n v="523.44000000000005"/>
    <n v="7"/>
    <n v="33"/>
    <n v="105"/>
    <n v="85"/>
    <n v="105"/>
    <n v="85"/>
    <n v="197"/>
    <n v="165.46"/>
    <n v="20.63"/>
    <n v="0.71"/>
    <n v="21.34"/>
    <n v="259.93"/>
    <n v="1865.7"/>
    <n v="134.38"/>
    <x v="1"/>
    <m/>
    <s v="Preseason"/>
    <n v="190"/>
    <n v="190"/>
    <s v="MID"/>
    <x v="4"/>
  </r>
  <r>
    <d v="2018-08-01T00:00:00"/>
    <x v="22"/>
    <s v="16s Session"/>
    <n v="110.81"/>
    <n v="8160.12"/>
    <n v="73.760000000000005"/>
    <n v="8.11"/>
    <n v="172.32"/>
    <n v="65.849999999999994"/>
    <n v="238.17"/>
    <n v="3"/>
    <n v="19"/>
    <n v="77"/>
    <n v="58"/>
    <n v="77"/>
    <n v="58"/>
    <n v="185"/>
    <n v="143.44999999999999"/>
    <n v="7.05"/>
    <n v="0"/>
    <n v="7.05"/>
    <n v="228.29"/>
    <n v="1295.6500000000001"/>
    <n v="105.03"/>
    <x v="1"/>
    <m/>
    <s v="Preseason"/>
    <n v="135"/>
    <n v="135"/>
    <s v="MID"/>
    <x v="4"/>
  </r>
  <r>
    <d v="2018-08-03T00:00:00"/>
    <x v="0"/>
    <s v="18s full session"/>
    <n v="62.3"/>
    <n v="4188.2700000000004"/>
    <n v="67.23"/>
    <n v="7.35"/>
    <n v="26.59"/>
    <n v="0.73"/>
    <n v="27.32"/>
    <n v="6"/>
    <n v="4"/>
    <n v="18"/>
    <n v="13"/>
    <n v="65"/>
    <n v="59"/>
    <n v="194"/>
    <n v="137.27000000000001"/>
    <n v="1.1299999999999999"/>
    <n v="0"/>
    <n v="1.1299999999999999"/>
    <n v="89.2"/>
    <n v="596.94000000000005"/>
    <n v="78.33"/>
    <x v="0"/>
    <n v="-1"/>
    <s v="Training"/>
    <n v="31"/>
    <n v="124"/>
    <s v="MID"/>
    <x v="4"/>
  </r>
  <r>
    <d v="2018-08-03T00:00:00"/>
    <x v="2"/>
    <s v="16s Session + Extras"/>
    <n v="102.12"/>
    <n v="4838.6400000000003"/>
    <n v="47.6"/>
    <n v="6.48"/>
    <n v="99.67"/>
    <n v="0"/>
    <n v="99.67"/>
    <n v="1"/>
    <n v="12"/>
    <n v="51"/>
    <n v="42"/>
    <n v="51"/>
    <n v="42"/>
    <n v="208"/>
    <n v="144.63999999999999"/>
    <n v="9.91"/>
    <n v="0.48"/>
    <n v="10.4"/>
    <n v="202.15"/>
    <n v="625.54"/>
    <n v="78.87"/>
    <x v="1"/>
    <m/>
    <s v="Preseason"/>
    <n v="93"/>
    <n v="93"/>
    <s v="MID"/>
    <x v="4"/>
  </r>
  <r>
    <d v="2018-08-03T00:00:00"/>
    <x v="5"/>
    <s v="16s Session"/>
    <n v="95.1"/>
    <n v="4157.42"/>
    <n v="43.71"/>
    <n v="6.72"/>
    <n v="25.51"/>
    <n v="0"/>
    <n v="25.51"/>
    <n v="13"/>
    <n v="3"/>
    <n v="59"/>
    <n v="59"/>
    <n v="59"/>
    <n v="59"/>
    <n v="205"/>
    <n v="132.44"/>
    <n v="8.07"/>
    <n v="0.01"/>
    <n v="8.08"/>
    <n v="140.52000000000001"/>
    <n v="527.63"/>
    <n v="87.25"/>
    <x v="1"/>
    <m/>
    <s v="Preseason"/>
    <n v="118"/>
    <n v="118"/>
    <s v="MID"/>
    <x v="4"/>
  </r>
  <r>
    <d v="2018-08-03T00:00:00"/>
    <x v="6"/>
    <s v="16s Session"/>
    <n v="95.1"/>
    <n v="5332.68"/>
    <n v="56.07"/>
    <n v="6.97"/>
    <n v="141.94"/>
    <n v="0"/>
    <n v="141.94"/>
    <n v="11"/>
    <n v="15"/>
    <n v="44"/>
    <n v="33"/>
    <n v="44"/>
    <n v="33"/>
    <n v="205"/>
    <n v="142.47"/>
    <n v="3.48"/>
    <n v="0.04"/>
    <n v="3.51"/>
    <n v="156.5"/>
    <n v="700.51"/>
    <n v="97.18"/>
    <x v="1"/>
    <m/>
    <s v="Preseason"/>
    <n v="77"/>
    <n v="77"/>
    <s v="FB"/>
    <x v="4"/>
  </r>
  <r>
    <d v="2018-08-03T00:00:00"/>
    <x v="7"/>
    <s v="16s Session + Extras"/>
    <n v="102.12"/>
    <n v="4338.84"/>
    <n v="42.49"/>
    <n v="7.69"/>
    <n v="94.43"/>
    <n v="27.75"/>
    <n v="122.18"/>
    <n v="1"/>
    <n v="7"/>
    <n v="49"/>
    <n v="44"/>
    <n v="49"/>
    <n v="44"/>
    <n v="205"/>
    <n v="139.88"/>
    <n v="9.59"/>
    <n v="0.03"/>
    <n v="9.6199999999999992"/>
    <n v="183.14"/>
    <n v="710.11"/>
    <n v="67.36"/>
    <x v="1"/>
    <m/>
    <s v="Preseason"/>
    <n v="93"/>
    <n v="93"/>
    <s v="CB"/>
    <x v="4"/>
  </r>
  <r>
    <d v="2018-08-03T00:00:00"/>
    <x v="10"/>
    <s v="16s Session"/>
    <n v="95.1"/>
    <n v="4294.66"/>
    <n v="45.16"/>
    <n v="6.46"/>
    <n v="83.93"/>
    <n v="0"/>
    <n v="83.93"/>
    <n v="3"/>
    <n v="9"/>
    <n v="34"/>
    <n v="36"/>
    <n v="34"/>
    <n v="36"/>
    <n v="203"/>
    <n v="143.43"/>
    <n v="11.13"/>
    <n v="4.1399999999999997"/>
    <n v="15.27"/>
    <n v="239.11"/>
    <n v="563.26"/>
    <n v="74.790000000000006"/>
    <x v="1"/>
    <m/>
    <s v="Preseason"/>
    <n v="70"/>
    <n v="70"/>
    <s v="FB"/>
    <x v="4"/>
  </r>
  <r>
    <d v="2018-08-03T00:00:00"/>
    <x v="11"/>
    <s v="16s Session"/>
    <n v="95.1"/>
    <n v="3804.33"/>
    <n v="42.94"/>
    <n v="7.1"/>
    <n v="61.05"/>
    <n v="0.71"/>
    <n v="61.76"/>
    <n v="5"/>
    <n v="6"/>
    <n v="50"/>
    <n v="39"/>
    <n v="50"/>
    <n v="39"/>
    <n v="211"/>
    <n v="128.22999999999999"/>
    <n v="4.7"/>
    <n v="0.35"/>
    <n v="5.0599999999999996"/>
    <n v="117.97"/>
    <n v="588.29"/>
    <n v="65.680000000000007"/>
    <x v="1"/>
    <m/>
    <s v="Preseason"/>
    <n v="89"/>
    <n v="89"/>
    <s v="FOR"/>
    <x v="4"/>
  </r>
  <r>
    <d v="2018-08-03T00:00:00"/>
    <x v="23"/>
    <s v="16s Session"/>
    <n v="95.1"/>
    <n v="3380.88"/>
    <n v="35.549999999999997"/>
    <n v="6.13"/>
    <n v="20.41"/>
    <n v="0"/>
    <n v="20.41"/>
    <n v="3"/>
    <n v="3"/>
    <n v="32"/>
    <n v="40"/>
    <n v="32"/>
    <n v="40"/>
    <n v="195"/>
    <n v="133"/>
    <n v="9.6"/>
    <n v="5.85"/>
    <n v="15.45"/>
    <n v="231.58"/>
    <n v="504.02"/>
    <n v="54.43"/>
    <x v="1"/>
    <m/>
    <s v="Preseason"/>
    <n v="72"/>
    <n v="72"/>
    <s v="CB"/>
    <x v="4"/>
  </r>
  <r>
    <d v="2018-08-03T00:00:00"/>
    <x v="13"/>
    <s v="16s Session + Extras"/>
    <n v="102.12"/>
    <n v="4217.95"/>
    <n v="41.31"/>
    <n v="6.86"/>
    <n v="14.79"/>
    <n v="0"/>
    <n v="14.79"/>
    <n v="2"/>
    <n v="2"/>
    <n v="37"/>
    <n v="39"/>
    <n v="37"/>
    <n v="39"/>
    <n v="189"/>
    <n v="133.36000000000001"/>
    <n v="4.8600000000000003"/>
    <n v="0"/>
    <n v="4.8600000000000003"/>
    <n v="156.47999999999999"/>
    <n v="349.79"/>
    <n v="60.45"/>
    <x v="1"/>
    <m/>
    <s v="Preseason"/>
    <n v="76"/>
    <n v="76"/>
    <s v="CB"/>
    <x v="4"/>
  </r>
  <r>
    <d v="2018-08-03T00:00:00"/>
    <x v="14"/>
    <s v="16s Session + Extras"/>
    <n v="102.12"/>
    <n v="4362.0200000000004"/>
    <n v="42.72"/>
    <n v="6.46"/>
    <n v="35.4"/>
    <n v="0"/>
    <n v="35.4"/>
    <n v="24"/>
    <n v="2"/>
    <n v="43"/>
    <n v="38"/>
    <n v="43"/>
    <n v="38"/>
    <n v="203"/>
    <n v="136.31"/>
    <n v="11.82"/>
    <n v="2.94"/>
    <n v="14.76"/>
    <n v="220.1"/>
    <n v="579.89"/>
    <n v="102.72"/>
    <x v="1"/>
    <m/>
    <s v="Preseason"/>
    <n v="81"/>
    <n v="81"/>
    <s v="FB"/>
    <x v="4"/>
  </r>
  <r>
    <d v="2018-08-03T00:00:00"/>
    <x v="16"/>
    <s v="16s Session"/>
    <n v="95.1"/>
    <n v="4749.71"/>
    <n v="49.94"/>
    <n v="6.89"/>
    <n v="55.66"/>
    <n v="0"/>
    <n v="55.66"/>
    <n v="5"/>
    <n v="6"/>
    <n v="39"/>
    <n v="44"/>
    <n v="39"/>
    <n v="44"/>
    <n v="205"/>
    <n v="153.38"/>
    <n v="18.600000000000001"/>
    <n v="2.38"/>
    <n v="20.98"/>
    <n v="268.07"/>
    <n v="744.86"/>
    <n v="80.34"/>
    <x v="1"/>
    <m/>
    <s v="Preseason"/>
    <n v="83"/>
    <n v="83"/>
    <s v="MID"/>
    <x v="4"/>
  </r>
  <r>
    <d v="2018-08-03T00:00:00"/>
    <x v="17"/>
    <s v="16s Session GK"/>
    <n v="95.1"/>
    <n v="4026.46"/>
    <n v="42.34"/>
    <n v="6.05"/>
    <n v="6.9"/>
    <n v="0"/>
    <n v="6.9"/>
    <n v="18"/>
    <n v="1"/>
    <n v="70"/>
    <n v="55"/>
    <n v="70"/>
    <n v="55"/>
    <n v="200"/>
    <n v="153.18"/>
    <n v="15.65"/>
    <n v="0.69"/>
    <n v="16.329999999999998"/>
    <n v="268.31"/>
    <n v="269.43"/>
    <n v="72.87"/>
    <x v="2"/>
    <m/>
    <s v="Preseason"/>
    <n v="125"/>
    <n v="125"/>
    <s v="GK"/>
    <x v="4"/>
  </r>
  <r>
    <d v="2018-08-03T00:00:00"/>
    <x v="18"/>
    <s v="Ob Session"/>
    <n v="79.3"/>
    <n v="3350.06"/>
    <n v="42.25"/>
    <n v="6.57"/>
    <n v="77.88"/>
    <n v="0"/>
    <n v="77.88"/>
    <n v="5"/>
    <n v="8"/>
    <n v="42"/>
    <n v="33"/>
    <n v="42"/>
    <n v="33"/>
    <n v="203"/>
    <n v="130.54"/>
    <n v="2.78"/>
    <n v="0"/>
    <n v="2.78"/>
    <n v="91.29"/>
    <n v="433.68"/>
    <n v="48.84"/>
    <x v="1"/>
    <m/>
    <s v="Preseason"/>
    <n v="75"/>
    <n v="75"/>
    <s v="FB"/>
    <x v="4"/>
  </r>
  <r>
    <d v="2018-08-03T00:00:00"/>
    <x v="20"/>
    <s v="16s Session + Extras"/>
    <n v="102.12"/>
    <n v="4113.8100000000004"/>
    <n v="40.29"/>
    <n v="6.36"/>
    <n v="26.94"/>
    <n v="0"/>
    <n v="26.94"/>
    <n v="6"/>
    <n v="4"/>
    <n v="55"/>
    <n v="60"/>
    <n v="55"/>
    <n v="60"/>
    <n v="197"/>
    <n v="124.27"/>
    <n v="3.65"/>
    <n v="0"/>
    <n v="3.65"/>
    <n v="122.42"/>
    <n v="514.4"/>
    <n v="75.64"/>
    <x v="1"/>
    <m/>
    <s v="Preseason"/>
    <n v="115"/>
    <n v="115"/>
    <e v="#N/A"/>
    <x v="4"/>
  </r>
  <r>
    <d v="2018-08-03T00:00:00"/>
    <x v="21"/>
    <s v="16s Session"/>
    <n v="95.1"/>
    <n v="5070.47"/>
    <n v="53.32"/>
    <n v="6.89"/>
    <n v="163.94"/>
    <n v="0"/>
    <n v="163.94"/>
    <n v="6"/>
    <n v="18"/>
    <n v="66"/>
    <n v="51"/>
    <n v="66"/>
    <n v="51"/>
    <n v="194"/>
    <n v="150.93"/>
    <n v="9.7799999999999994"/>
    <n v="0"/>
    <n v="9.7799999999999994"/>
    <n v="171.47"/>
    <n v="996.75"/>
    <n v="91.12"/>
    <x v="1"/>
    <m/>
    <s v="Preseason"/>
    <n v="117"/>
    <n v="117"/>
    <s v="MID"/>
    <x v="4"/>
  </r>
  <r>
    <d v="2018-08-03T00:00:00"/>
    <x v="22"/>
    <s v="16s Session + Extras"/>
    <n v="102.12"/>
    <n v="4978.82"/>
    <n v="48.76"/>
    <n v="7.03"/>
    <n v="72.819999999999993"/>
    <n v="0.7"/>
    <n v="73.52"/>
    <n v="3"/>
    <n v="9"/>
    <n v="55"/>
    <n v="55"/>
    <n v="55"/>
    <n v="55"/>
    <n v="199"/>
    <n v="134.36000000000001"/>
    <n v="8.5500000000000007"/>
    <n v="0.89"/>
    <n v="9.44"/>
    <n v="185.91"/>
    <n v="750.13"/>
    <n v="70.78"/>
    <x v="1"/>
    <m/>
    <s v="Preseason"/>
    <n v="110"/>
    <n v="110"/>
    <s v="MID"/>
    <x v="4"/>
  </r>
  <r>
    <d v="2018-08-04T00:00:00"/>
    <x v="2"/>
    <s v="16s Vs Palace"/>
    <n v="125.55"/>
    <n v="11607.35"/>
    <n v="92.45"/>
    <n v="7.52"/>
    <n v="328.15"/>
    <n v="20.25"/>
    <n v="348.4"/>
    <n v="11"/>
    <n v="24"/>
    <n v="56"/>
    <n v="83"/>
    <n v="56"/>
    <n v="83"/>
    <n v="209"/>
    <n v="172.72"/>
    <n v="55.07"/>
    <n v="1.32"/>
    <n v="56.39"/>
    <n v="515.36"/>
    <n v="1637.38"/>
    <n v="172.01"/>
    <x v="1"/>
    <m/>
    <s v="Match"/>
    <n v="139"/>
    <n v="139"/>
    <s v="MID"/>
    <x v="4"/>
  </r>
  <r>
    <d v="2018-08-04T00:00:00"/>
    <x v="5"/>
    <s v="16s Vs Palace"/>
    <n v="125.55"/>
    <n v="6962.03"/>
    <n v="55.45"/>
    <n v="8.01"/>
    <n v="478.12"/>
    <n v="87.29"/>
    <n v="565.41"/>
    <n v="24"/>
    <n v="30"/>
    <n v="42"/>
    <n v="70"/>
    <n v="42"/>
    <n v="70"/>
    <n v="208"/>
    <n v="142.59"/>
    <n v="27.55"/>
    <n v="1.42"/>
    <n v="28.97"/>
    <n v="302.58999999999997"/>
    <n v="1329.75"/>
    <n v="132.16999999999999"/>
    <x v="1"/>
    <m/>
    <s v="Match"/>
    <n v="112"/>
    <n v="112"/>
    <s v="MID"/>
    <x v="4"/>
  </r>
  <r>
    <d v="2018-08-04T00:00:00"/>
    <x v="6"/>
    <s v="16s Vs Palace"/>
    <n v="125.55"/>
    <n v="6961.59"/>
    <n v="55.45"/>
    <n v="8.15"/>
    <n v="261.85000000000002"/>
    <n v="56.98"/>
    <n v="318.83"/>
    <n v="9"/>
    <n v="19"/>
    <n v="31"/>
    <n v="36"/>
    <n v="31"/>
    <n v="36"/>
    <n v="208"/>
    <n v="141.59"/>
    <n v="11.39"/>
    <n v="0.16"/>
    <n v="11.55"/>
    <n v="163.15"/>
    <n v="942.76"/>
    <n v="83.76"/>
    <x v="1"/>
    <m/>
    <s v="Match"/>
    <n v="67"/>
    <n v="67"/>
    <s v="FB"/>
    <x v="4"/>
  </r>
  <r>
    <d v="2018-08-04T00:00:00"/>
    <x v="7"/>
    <s v="16s Vs Palace"/>
    <n v="125.55"/>
    <n v="9718.75"/>
    <n v="77.849999999999994"/>
    <n v="6.9"/>
    <n v="279"/>
    <n v="0"/>
    <n v="279"/>
    <n v="12"/>
    <n v="24"/>
    <n v="63"/>
    <n v="69"/>
    <n v="63"/>
    <n v="69"/>
    <n v="208"/>
    <n v="172.22"/>
    <n v="47.98"/>
    <n v="1.23"/>
    <n v="49.21"/>
    <n v="420.49"/>
    <n v="1450.49"/>
    <n v="140.49"/>
    <x v="1"/>
    <m/>
    <s v="Match"/>
    <n v="132"/>
    <n v="132"/>
    <s v="CB"/>
    <x v="4"/>
  </r>
  <r>
    <d v="2018-08-04T00:00:00"/>
    <x v="10"/>
    <s v="16s Vs Palace"/>
    <n v="125.55"/>
    <n v="10887.5"/>
    <n v="87.17"/>
    <n v="7.04"/>
    <n v="321.62"/>
    <n v="0.7"/>
    <n v="322.32"/>
    <n v="16"/>
    <n v="23"/>
    <n v="39"/>
    <n v="67"/>
    <n v="39"/>
    <n v="67"/>
    <n v="206"/>
    <n v="170.23"/>
    <n v="47.92"/>
    <n v="22.57"/>
    <n v="70.489999999999995"/>
    <n v="637.16"/>
    <n v="1701.63"/>
    <n v="168.59"/>
    <x v="1"/>
    <m/>
    <s v="Match"/>
    <n v="106"/>
    <n v="106"/>
    <s v="FB"/>
    <x v="4"/>
  </r>
  <r>
    <d v="2018-08-04T00:00:00"/>
    <x v="11"/>
    <s v="16s Vs Palace"/>
    <n v="125.55"/>
    <n v="9464.06"/>
    <n v="75.38"/>
    <n v="9.4700000000000006"/>
    <n v="552.85"/>
    <n v="277.12"/>
    <n v="829.97"/>
    <n v="36"/>
    <n v="41"/>
    <n v="85"/>
    <n v="85"/>
    <n v="85"/>
    <n v="85"/>
    <n v="207"/>
    <n v="158.28"/>
    <n v="22.71"/>
    <n v="0"/>
    <n v="22.71"/>
    <n v="331.49"/>
    <n v="1660.24"/>
    <n v="141.68"/>
    <x v="1"/>
    <m/>
    <s v="Match"/>
    <n v="170"/>
    <n v="170"/>
    <s v="FOR"/>
    <x v="4"/>
  </r>
  <r>
    <d v="2018-08-04T00:00:00"/>
    <x v="23"/>
    <s v="16s Vs Palace"/>
    <n v="125.55"/>
    <n v="2033.87"/>
    <n v="16.2"/>
    <n v="6.49"/>
    <n v="16.89"/>
    <n v="0"/>
    <n v="16.89"/>
    <n v="1"/>
    <n v="2"/>
    <n v="12"/>
    <n v="6"/>
    <n v="12"/>
    <n v="6"/>
    <n v="173"/>
    <n v="118.57"/>
    <n v="7.07"/>
    <n v="0"/>
    <n v="7.07"/>
    <n v="178.1"/>
    <n v="108.67"/>
    <n v="38.840000000000003"/>
    <x v="1"/>
    <m/>
    <s v="Match"/>
    <n v="18"/>
    <n v="18"/>
    <s v="CB"/>
    <x v="4"/>
  </r>
  <r>
    <d v="2018-08-04T00:00:00"/>
    <x v="13"/>
    <s v="16s Vs Palace"/>
    <n v="125.55"/>
    <n v="10105.89"/>
    <n v="80.489999999999995"/>
    <n v="8.07"/>
    <n v="287.85000000000002"/>
    <n v="34.700000000000003"/>
    <n v="322.55"/>
    <n v="15"/>
    <n v="26"/>
    <n v="76"/>
    <n v="98"/>
    <n v="76"/>
    <n v="98"/>
    <n v="195"/>
    <n v="162.6"/>
    <n v="34.75"/>
    <n v="0"/>
    <n v="34.75"/>
    <n v="403.45"/>
    <n v="1692.78"/>
    <n v="133.29"/>
    <x v="1"/>
    <m/>
    <s v="Match"/>
    <n v="174"/>
    <n v="174"/>
    <s v="CB"/>
    <x v="4"/>
  </r>
  <r>
    <d v="2018-08-04T00:00:00"/>
    <x v="14"/>
    <s v="16s Vs Palace"/>
    <n v="125.55"/>
    <n v="6655.64"/>
    <n v="53.01"/>
    <n v="7.53"/>
    <n v="294.41000000000003"/>
    <n v="58.15"/>
    <n v="352.56"/>
    <n v="11"/>
    <n v="21"/>
    <n v="39"/>
    <n v="48"/>
    <n v="39"/>
    <n v="48"/>
    <n v="205"/>
    <n v="135.15"/>
    <n v="16.010000000000002"/>
    <n v="1.98"/>
    <n v="17.989999999999998"/>
    <n v="252.04"/>
    <n v="1114.95"/>
    <n v="118.31"/>
    <x v="1"/>
    <m/>
    <s v="Match"/>
    <n v="87"/>
    <n v="87"/>
    <s v="FB"/>
    <x v="4"/>
  </r>
  <r>
    <d v="2018-08-04T00:00:00"/>
    <x v="16"/>
    <s v="16s Vs Palace"/>
    <n v="125.55"/>
    <n v="9233.42"/>
    <n v="73.540000000000006"/>
    <n v="7.81"/>
    <n v="215.76"/>
    <n v="42.98"/>
    <n v="258.74"/>
    <n v="4"/>
    <n v="17"/>
    <n v="35"/>
    <n v="36"/>
    <n v="35"/>
    <n v="36"/>
    <n v="205"/>
    <n v="168.94"/>
    <n v="55.8"/>
    <n v="2.57"/>
    <n v="58.36"/>
    <n v="527.30999999999995"/>
    <n v="1157.5999999999999"/>
    <n v="138.44"/>
    <x v="1"/>
    <m/>
    <s v="Match"/>
    <n v="71"/>
    <n v="71"/>
    <s v="MID"/>
    <x v="4"/>
  </r>
  <r>
    <d v="2018-08-04T00:00:00"/>
    <x v="17"/>
    <s v="16s Vs Palace"/>
    <n v="125.55"/>
    <n v="6327.02"/>
    <n v="50.39"/>
    <n v="8.01"/>
    <n v="41.22"/>
    <n v="11.07"/>
    <n v="52.29"/>
    <n v="10"/>
    <n v="4"/>
    <n v="63"/>
    <n v="67"/>
    <n v="63"/>
    <n v="67"/>
    <n v="196"/>
    <n v="151.47"/>
    <n v="17.489999999999998"/>
    <n v="0.05"/>
    <n v="17.54"/>
    <n v="329.56"/>
    <n v="453.84"/>
    <n v="90.49"/>
    <x v="2"/>
    <m/>
    <s v="Match"/>
    <n v="130"/>
    <n v="130"/>
    <s v="GK"/>
    <x v="4"/>
  </r>
  <r>
    <d v="2018-08-04T00:00:00"/>
    <x v="20"/>
    <s v="16s Vs Palace"/>
    <n v="125.55"/>
    <n v="7273.41"/>
    <n v="57.93"/>
    <n v="7.19"/>
    <n v="112.67"/>
    <n v="6.37"/>
    <n v="119.04"/>
    <n v="9"/>
    <n v="10"/>
    <n v="34"/>
    <n v="60"/>
    <n v="34"/>
    <n v="60"/>
    <n v="201"/>
    <n v="164.02"/>
    <n v="28.84"/>
    <n v="0.18"/>
    <n v="29.01"/>
    <n v="244.57"/>
    <n v="946.86"/>
    <n v="118.52"/>
    <x v="1"/>
    <m/>
    <s v="Match"/>
    <n v="94"/>
    <n v="94"/>
    <e v="#N/A"/>
    <x v="4"/>
  </r>
  <r>
    <d v="2018-08-04T00:00:00"/>
    <x v="21"/>
    <s v="16s Vs Palace"/>
    <n v="125.55"/>
    <n v="10672.35"/>
    <n v="85"/>
    <n v="8.5299999999999994"/>
    <n v="612.25"/>
    <n v="114.12"/>
    <n v="726.37"/>
    <n v="11"/>
    <n v="41"/>
    <n v="69"/>
    <n v="92"/>
    <n v="69"/>
    <n v="92"/>
    <n v="202"/>
    <n v="163.80000000000001"/>
    <n v="26.74"/>
    <n v="3.72"/>
    <n v="30.46"/>
    <n v="280.17"/>
    <n v="2275.9699999999998"/>
    <n v="151.04"/>
    <x v="1"/>
    <m/>
    <s v="Match"/>
    <n v="161"/>
    <n v="161"/>
    <s v="MID"/>
    <x v="4"/>
  </r>
  <r>
    <d v="2018-08-04T00:00:00"/>
    <x v="22"/>
    <s v="16s Vs Palace"/>
    <n v="125.55"/>
    <n v="12420.09"/>
    <n v="99.67"/>
    <n v="8.1199999999999992"/>
    <n v="542.9"/>
    <n v="120.35"/>
    <n v="663.25"/>
    <n v="8"/>
    <n v="39"/>
    <n v="67"/>
    <n v="66"/>
    <n v="67"/>
    <n v="66"/>
    <n v="203"/>
    <n v="164.56"/>
    <n v="19.850000000000001"/>
    <n v="1.8"/>
    <n v="21.65"/>
    <n v="199.3"/>
    <n v="2075.2399999999998"/>
    <n v="151.15"/>
    <x v="1"/>
    <m/>
    <s v="Match"/>
    <n v="133"/>
    <n v="133"/>
    <s v="MID"/>
    <x v="4"/>
  </r>
  <r>
    <d v="2018-08-06T00:00:00"/>
    <x v="0"/>
    <s v="18s Entire session"/>
    <n v="83.83"/>
    <n v="5234.42"/>
    <n v="62.44"/>
    <n v="6.77"/>
    <n v="108.39"/>
    <n v="0"/>
    <n v="108.39"/>
    <n v="10"/>
    <n v="13"/>
    <n v="13"/>
    <n v="25"/>
    <n v="57"/>
    <n v="62"/>
    <n v="201"/>
    <n v="163.18"/>
    <n v="17.48"/>
    <n v="0"/>
    <n v="17.48"/>
    <n v="237.33"/>
    <n v="757.81"/>
    <n v="90.45"/>
    <x v="0"/>
    <n v="-5"/>
    <s v="Training"/>
    <n v="38"/>
    <n v="119"/>
    <s v="MID"/>
    <x v="5"/>
  </r>
  <r>
    <d v="2018-08-06T00:00:00"/>
    <x v="2"/>
    <s v="16s Session"/>
    <n v="88.94"/>
    <n v="4639.67"/>
    <n v="52.17"/>
    <n v="6.82"/>
    <n v="28.36"/>
    <n v="0"/>
    <n v="28.36"/>
    <n v="3"/>
    <n v="4"/>
    <n v="62"/>
    <n v="37"/>
    <n v="62"/>
    <n v="37"/>
    <n v="204"/>
    <n v="152.32"/>
    <n v="15.04"/>
    <n v="0"/>
    <n v="15.04"/>
    <n v="213.4"/>
    <n v="513.97"/>
    <n v="80.39"/>
    <x v="1"/>
    <m/>
    <s v="Preseason"/>
    <n v="99"/>
    <n v="99"/>
    <s v="MID"/>
    <x v="5"/>
  </r>
  <r>
    <d v="2018-08-06T00:00:00"/>
    <x v="6"/>
    <s v="16s Session"/>
    <n v="88.94"/>
    <n v="4536.79"/>
    <n v="51.01"/>
    <n v="7.68"/>
    <n v="78.44"/>
    <n v="7.29"/>
    <n v="85.73"/>
    <n v="7"/>
    <n v="10"/>
    <n v="49"/>
    <n v="31"/>
    <n v="49"/>
    <n v="31"/>
    <n v="203"/>
    <n v="141.66"/>
    <n v="11.23"/>
    <n v="0"/>
    <n v="11.23"/>
    <n v="172.02"/>
    <n v="590.85"/>
    <n v="73.55"/>
    <x v="1"/>
    <m/>
    <s v="Preseason"/>
    <n v="80"/>
    <n v="80"/>
    <s v="FB"/>
    <x v="5"/>
  </r>
  <r>
    <d v="2018-08-06T00:00:00"/>
    <x v="7"/>
    <s v="16s Session"/>
    <n v="88.94"/>
    <n v="3946.65"/>
    <n v="44.38"/>
    <n v="6.47"/>
    <n v="27.55"/>
    <n v="0"/>
    <n v="27.55"/>
    <n v="2"/>
    <n v="2"/>
    <n v="60"/>
    <n v="40"/>
    <n v="60"/>
    <n v="40"/>
    <n v="205"/>
    <n v="164.46"/>
    <n v="26.45"/>
    <n v="0.46"/>
    <n v="26.9"/>
    <n v="293.14999999999998"/>
    <n v="588.16"/>
    <n v="66.23"/>
    <x v="1"/>
    <m/>
    <s v="Preseason"/>
    <n v="100"/>
    <n v="100"/>
    <s v="CB"/>
    <x v="5"/>
  </r>
  <r>
    <d v="2018-08-06T00:00:00"/>
    <x v="11"/>
    <s v="16s Session"/>
    <n v="88.94"/>
    <n v="4183.42"/>
    <n v="47.31"/>
    <n v="7.18"/>
    <n v="101.75"/>
    <n v="1.42"/>
    <n v="103.17"/>
    <n v="13"/>
    <n v="13"/>
    <n v="65"/>
    <n v="42"/>
    <n v="65"/>
    <n v="42"/>
    <n v="193"/>
    <n v="126.45"/>
    <n v="1.8"/>
    <n v="0"/>
    <n v="1.8"/>
    <n v="104.81"/>
    <n v="641.01"/>
    <n v="71.430000000000007"/>
    <x v="1"/>
    <m/>
    <s v="Preseason"/>
    <n v="107"/>
    <n v="107"/>
    <s v="FOR"/>
    <x v="5"/>
  </r>
  <r>
    <d v="2018-08-06T00:00:00"/>
    <x v="23"/>
    <s v="16s Session"/>
    <n v="88.94"/>
    <n v="4185.08"/>
    <n v="47.06"/>
    <n v="6.74"/>
    <n v="49.91"/>
    <n v="0"/>
    <n v="49.91"/>
    <n v="5"/>
    <n v="6"/>
    <n v="83"/>
    <n v="58"/>
    <n v="83"/>
    <n v="58"/>
    <n v="195"/>
    <n v="151.13"/>
    <n v="21.75"/>
    <n v="10.62"/>
    <n v="32.369999999999997"/>
    <n v="354.75"/>
    <n v="711.93"/>
    <n v="68.09"/>
    <x v="1"/>
    <m/>
    <s v="Preseason"/>
    <n v="141"/>
    <n v="141"/>
    <s v="CB"/>
    <x v="5"/>
  </r>
  <r>
    <d v="2018-08-06T00:00:00"/>
    <x v="12"/>
    <s v="16s Session"/>
    <n v="88.94"/>
    <n v="4438.9799999999996"/>
    <n v="49.91"/>
    <n v="6.99"/>
    <n v="56.37"/>
    <n v="0"/>
    <n v="56.37"/>
    <n v="4"/>
    <n v="9"/>
    <n v="59"/>
    <n v="27"/>
    <n v="59"/>
    <n v="27"/>
    <n v="197"/>
    <n v="146.72"/>
    <n v="18.670000000000002"/>
    <n v="1.59"/>
    <n v="20.260000000000002"/>
    <n v="257.97000000000003"/>
    <n v="642.21"/>
    <n v="75.44"/>
    <x v="1"/>
    <m/>
    <s v="Preseason"/>
    <n v="86"/>
    <n v="86"/>
    <s v="MID"/>
    <x v="5"/>
  </r>
  <r>
    <d v="2018-08-06T00:00:00"/>
    <x v="13"/>
    <s v="AVG"/>
    <n v="88.94"/>
    <n v="4065.8649999999998"/>
    <n v="45.72"/>
    <n v="6.6050000000000004"/>
    <n v="38.729999999999997"/>
    <n v="0"/>
    <n v="38.729999999999997"/>
    <n v="3.5"/>
    <n v="4"/>
    <n v="71.5"/>
    <n v="49"/>
    <n v="71.5"/>
    <n v="49"/>
    <n v="200"/>
    <n v="157.79500000000002"/>
    <n v="24.1"/>
    <n v="5.54"/>
    <n v="29.634999999999998"/>
    <n v="323.95"/>
    <n v="650.04499999999996"/>
    <n v="67.16"/>
    <x v="3"/>
    <m/>
    <m/>
    <n v="120.5"/>
    <n v="120.5"/>
    <s v="CB"/>
    <x v="5"/>
  </r>
  <r>
    <d v="2018-08-06T00:00:00"/>
    <x v="14"/>
    <s v="16s Session"/>
    <n v="88.94"/>
    <n v="4458.67"/>
    <n v="50.13"/>
    <n v="6.09"/>
    <n v="10.88"/>
    <n v="0"/>
    <n v="10.88"/>
    <n v="5"/>
    <n v="2"/>
    <n v="92"/>
    <n v="65"/>
    <n v="92"/>
    <n v="65"/>
    <n v="189"/>
    <n v="127.77"/>
    <n v="2.04"/>
    <n v="0"/>
    <n v="2.04"/>
    <n v="101.29"/>
    <n v="767.8"/>
    <n v="94.45"/>
    <x v="1"/>
    <m/>
    <s v="Preseason"/>
    <n v="157"/>
    <n v="157"/>
    <s v="FB"/>
    <x v="5"/>
  </r>
  <r>
    <d v="2018-08-06T00:00:00"/>
    <x v="16"/>
    <s v="16s Session"/>
    <n v="88.94"/>
    <n v="4335.45"/>
    <n v="48.98"/>
    <n v="6.46"/>
    <n v="21.94"/>
    <n v="0"/>
    <n v="21.94"/>
    <n v="1"/>
    <n v="3"/>
    <n v="42"/>
    <n v="19"/>
    <n v="42"/>
    <n v="19"/>
    <n v="204"/>
    <n v="157.31"/>
    <n v="19.36"/>
    <n v="1.1499999999999999"/>
    <n v="20.5"/>
    <n v="266.67"/>
    <n v="465.38"/>
    <n v="77.97"/>
    <x v="1"/>
    <m/>
    <s v="Preseason"/>
    <n v="61"/>
    <n v="61"/>
    <s v="MID"/>
    <x v="5"/>
  </r>
  <r>
    <d v="2018-08-06T00:00:00"/>
    <x v="24"/>
    <s v="AVG"/>
    <n v="88.94"/>
    <n v="2864.22"/>
    <n v="32.29"/>
    <n v="5.6"/>
    <n v="0.56000000000000005"/>
    <n v="0"/>
    <n v="0.56000000000000005"/>
    <n v="10"/>
    <n v="0"/>
    <n v="53"/>
    <n v="61"/>
    <n v="53"/>
    <n v="61"/>
    <n v="205"/>
    <n v="146.02000000000001"/>
    <n v="14.4"/>
    <n v="2.11"/>
    <n v="16.510000000000002"/>
    <n v="224.75"/>
    <n v="247.54"/>
    <n v="54.53"/>
    <x v="3"/>
    <m/>
    <m/>
    <n v="114"/>
    <n v="114"/>
    <s v="GK"/>
    <x v="5"/>
  </r>
  <r>
    <d v="2018-08-06T00:00:00"/>
    <x v="17"/>
    <s v="16s Session"/>
    <n v="88.94"/>
    <n v="2864.22"/>
    <n v="32.29"/>
    <n v="5.6"/>
    <n v="0.56000000000000005"/>
    <n v="0"/>
    <n v="0.56000000000000005"/>
    <n v="10"/>
    <n v="0"/>
    <n v="53"/>
    <n v="61"/>
    <n v="53"/>
    <n v="61"/>
    <n v="205"/>
    <n v="146.02000000000001"/>
    <n v="14.4"/>
    <n v="2.11"/>
    <n v="16.510000000000002"/>
    <n v="224.75"/>
    <n v="247.54"/>
    <n v="54.53"/>
    <x v="2"/>
    <m/>
    <s v="Preseason"/>
    <n v="114"/>
    <n v="114"/>
    <s v="GK"/>
    <x v="5"/>
  </r>
  <r>
    <d v="2018-08-06T00:00:00"/>
    <x v="21"/>
    <s v="16s Session"/>
    <n v="88.94"/>
    <n v="4559.1499999999996"/>
    <n v="51.41"/>
    <n v="6.98"/>
    <n v="97.55"/>
    <n v="0"/>
    <n v="97.55"/>
    <n v="6"/>
    <n v="12"/>
    <n v="60"/>
    <n v="55"/>
    <n v="60"/>
    <n v="55"/>
    <n v="196"/>
    <n v="151.07"/>
    <n v="13.2"/>
    <n v="7.0000000000000007E-2"/>
    <n v="13.27"/>
    <n v="165.43"/>
    <n v="788.15"/>
    <n v="74.39"/>
    <x v="1"/>
    <m/>
    <s v="Preseason"/>
    <n v="115"/>
    <n v="115"/>
    <s v="MID"/>
    <x v="5"/>
  </r>
  <r>
    <d v="2018-08-06T00:00:00"/>
    <x v="22"/>
    <s v="16s Session"/>
    <n v="88.94"/>
    <n v="4342.2299999999996"/>
    <n v="49.05"/>
    <n v="7.22"/>
    <n v="56.72"/>
    <n v="1.44"/>
    <n v="58.16"/>
    <n v="0"/>
    <n v="7"/>
    <n v="43"/>
    <n v="27"/>
    <n v="43"/>
    <n v="27"/>
    <n v="195"/>
    <n v="135.03"/>
    <n v="13.2"/>
    <n v="0.01"/>
    <n v="13.21"/>
    <n v="168.74"/>
    <n v="543.44000000000005"/>
    <n v="59.8"/>
    <x v="1"/>
    <m/>
    <s v="Preseason"/>
    <n v="70"/>
    <n v="70"/>
    <s v="MID"/>
    <x v="5"/>
  </r>
  <r>
    <d v="2018-08-07T00:00:00"/>
    <x v="2"/>
    <s v="16s Session + extras"/>
    <n v="104.69"/>
    <n v="5328.22"/>
    <n v="50.9"/>
    <n v="7.12"/>
    <n v="102"/>
    <n v="0.71"/>
    <n v="102.71"/>
    <n v="2"/>
    <n v="12"/>
    <n v="84"/>
    <n v="48"/>
    <n v="84"/>
    <n v="48"/>
    <n v="197"/>
    <n v="150.44999999999999"/>
    <n v="14.72"/>
    <n v="0"/>
    <n v="14.72"/>
    <n v="232.42"/>
    <n v="661.9"/>
    <n v="89.2"/>
    <x v="1"/>
    <m/>
    <s v="Preseason"/>
    <n v="132"/>
    <n v="132"/>
    <s v="MID"/>
    <x v="5"/>
  </r>
  <r>
    <d v="2018-08-07T00:00:00"/>
    <x v="5"/>
    <s v="16s Session"/>
    <n v="83.52"/>
    <n v="4417.7299999999996"/>
    <n v="52.89"/>
    <n v="6.75"/>
    <n v="36.06"/>
    <n v="0"/>
    <n v="36.06"/>
    <n v="19"/>
    <n v="5"/>
    <n v="71"/>
    <n v="73"/>
    <n v="71"/>
    <n v="73"/>
    <n v="203"/>
    <n v="157.25"/>
    <n v="16.190000000000001"/>
    <n v="0"/>
    <n v="16.190000000000001"/>
    <n v="224.12"/>
    <n v="670.11"/>
    <n v="103.15"/>
    <x v="1"/>
    <m/>
    <s v="Preseason"/>
    <n v="144"/>
    <n v="144"/>
    <s v="MID"/>
    <x v="5"/>
  </r>
  <r>
    <d v="2018-08-07T00:00:00"/>
    <x v="6"/>
    <s v="16s Session"/>
    <n v="83.52"/>
    <n v="4518.3"/>
    <n v="54.1"/>
    <n v="6.87"/>
    <n v="38.72"/>
    <n v="0"/>
    <n v="38.72"/>
    <n v="3"/>
    <n v="4"/>
    <n v="66"/>
    <n v="32"/>
    <n v="66"/>
    <n v="32"/>
    <n v="196"/>
    <n v="151.94"/>
    <n v="3.56"/>
    <n v="0"/>
    <n v="3.56"/>
    <n v="177.66"/>
    <n v="466.53"/>
    <n v="68.19"/>
    <x v="1"/>
    <m/>
    <s v="Preseason"/>
    <n v="98"/>
    <n v="98"/>
    <s v="FB"/>
    <x v="5"/>
  </r>
  <r>
    <d v="2018-08-07T00:00:00"/>
    <x v="7"/>
    <s v="16s Session"/>
    <n v="83.52"/>
    <n v="2373.16"/>
    <n v="29.07"/>
    <n v="6.49"/>
    <n v="10.08"/>
    <n v="0"/>
    <n v="10.08"/>
    <n v="2"/>
    <n v="1"/>
    <n v="40"/>
    <n v="33"/>
    <n v="40"/>
    <n v="33"/>
    <n v="197"/>
    <n v="154.01"/>
    <n v="9.76"/>
    <n v="0"/>
    <n v="9.76"/>
    <n v="152.79"/>
    <n v="254.5"/>
    <n v="39.81"/>
    <x v="1"/>
    <m/>
    <s v="Preseason"/>
    <n v="73"/>
    <n v="73"/>
    <s v="CB"/>
    <x v="5"/>
  </r>
  <r>
    <d v="2018-08-07T00:00:00"/>
    <x v="11"/>
    <s v="16s Session + extras"/>
    <n v="104.69"/>
    <n v="5643.86"/>
    <n v="53.91"/>
    <n v="6.33"/>
    <n v="39.6"/>
    <n v="0"/>
    <n v="39.6"/>
    <n v="9"/>
    <n v="4"/>
    <n v="90"/>
    <n v="95"/>
    <n v="90"/>
    <n v="95"/>
    <n v="204"/>
    <n v="135.27000000000001"/>
    <n v="5.43"/>
    <n v="0"/>
    <n v="5.43"/>
    <n v="143.49"/>
    <n v="1216.68"/>
    <n v="84.33"/>
    <x v="1"/>
    <m/>
    <s v="Preseason"/>
    <n v="185"/>
    <n v="185"/>
    <s v="FOR"/>
    <x v="5"/>
  </r>
  <r>
    <d v="2018-08-07T00:00:00"/>
    <x v="23"/>
    <s v="16s Session"/>
    <n v="83.52"/>
    <n v="4234.17"/>
    <n v="50.7"/>
    <n v="6.21"/>
    <n v="15"/>
    <n v="0"/>
    <n v="15"/>
    <n v="7"/>
    <n v="2"/>
    <n v="83"/>
    <n v="52"/>
    <n v="83"/>
    <n v="52"/>
    <n v="183"/>
    <n v="149.44"/>
    <n v="24.95"/>
    <n v="1.73"/>
    <n v="26.68"/>
    <n v="304.38"/>
    <n v="558.52"/>
    <n v="83.72"/>
    <x v="1"/>
    <m/>
    <s v="Preseason"/>
    <n v="135"/>
    <n v="135"/>
    <s v="CB"/>
    <x v="5"/>
  </r>
  <r>
    <d v="2018-08-07T00:00:00"/>
    <x v="13"/>
    <s v="Avg + extras"/>
    <n v="104.69"/>
    <n v="4831.8100000000004"/>
    <n v="46.15"/>
    <n v="7.27"/>
    <n v="46.66"/>
    <n v="0.73"/>
    <n v="47.39"/>
    <n v="12"/>
    <n v="3"/>
    <n v="84"/>
    <n v="71"/>
    <n v="84"/>
    <n v="71"/>
    <n v="188"/>
    <n v="127.79"/>
    <n v="1.84"/>
    <n v="0"/>
    <n v="1.84"/>
    <n v="118.07"/>
    <n v="641.33000000000004"/>
    <n v="98.83"/>
    <x v="3"/>
    <m/>
    <s v="Preseason"/>
    <n v="155"/>
    <n v="155"/>
    <s v="CB"/>
    <x v="5"/>
  </r>
  <r>
    <d v="2018-08-07T00:00:00"/>
    <x v="14"/>
    <s v="16s Session + extras"/>
    <n v="104.69"/>
    <n v="4831.8100000000004"/>
    <n v="46.15"/>
    <n v="7.27"/>
    <n v="46.66"/>
    <n v="0.73"/>
    <n v="47.39"/>
    <n v="12"/>
    <n v="3"/>
    <n v="84"/>
    <n v="71"/>
    <n v="84"/>
    <n v="71"/>
    <n v="188"/>
    <n v="127.79"/>
    <n v="1.84"/>
    <n v="0"/>
    <n v="1.84"/>
    <n v="118.07"/>
    <n v="641.33000000000004"/>
    <n v="98.83"/>
    <x v="1"/>
    <m/>
    <s v="Preseason"/>
    <n v="155"/>
    <n v="155"/>
    <s v="FB"/>
    <x v="5"/>
  </r>
  <r>
    <d v="2018-08-07T00:00:00"/>
    <x v="16"/>
    <s v="16s Session + extras"/>
    <n v="104.69"/>
    <n v="5006.8599999999997"/>
    <n v="47.83"/>
    <n v="7.36"/>
    <n v="91.14"/>
    <n v="4.3099999999999996"/>
    <n v="95.45"/>
    <n v="1"/>
    <n v="9"/>
    <n v="79"/>
    <n v="47"/>
    <n v="79"/>
    <n v="47"/>
    <n v="203"/>
    <n v="159.43"/>
    <n v="19.71"/>
    <n v="0.18"/>
    <n v="19.89"/>
    <n v="293.25"/>
    <n v="616.91"/>
    <n v="90.85"/>
    <x v="1"/>
    <m/>
    <s v="Preseason"/>
    <n v="126"/>
    <n v="126"/>
    <s v="MID"/>
    <x v="5"/>
  </r>
  <r>
    <d v="2018-08-07T00:00:00"/>
    <x v="24"/>
    <s v="16s Session"/>
    <n v="83.52"/>
    <n v="2638.67"/>
    <n v="33.950000000000003"/>
    <n v="6.01"/>
    <n v="2.94"/>
    <n v="0"/>
    <n v="2.94"/>
    <n v="20"/>
    <n v="0"/>
    <n v="109"/>
    <n v="79"/>
    <n v="109"/>
    <n v="79"/>
    <n v="0"/>
    <n v="0"/>
    <n v="0"/>
    <n v="0"/>
    <n v="0"/>
    <n v="0"/>
    <n v="285.79000000000002"/>
    <n v="56.15"/>
    <x v="2"/>
    <m/>
    <s v="Preseason"/>
    <n v="188"/>
    <n v="188"/>
    <s v="GK"/>
    <x v="5"/>
  </r>
  <r>
    <d v="2018-08-07T00:00:00"/>
    <x v="20"/>
    <s v="16s Session + extras"/>
    <n v="104.69"/>
    <n v="4751.12"/>
    <n v="45.38"/>
    <n v="6.72"/>
    <n v="69.37"/>
    <n v="0"/>
    <n v="69.37"/>
    <n v="4"/>
    <n v="10"/>
    <n v="105"/>
    <n v="69"/>
    <n v="105"/>
    <n v="69"/>
    <n v="192"/>
    <n v="145.81"/>
    <n v="7.19"/>
    <n v="0"/>
    <n v="7.19"/>
    <n v="207.91"/>
    <n v="722.65"/>
    <n v="93.84"/>
    <x v="1"/>
    <m/>
    <s v="Preseason"/>
    <n v="174"/>
    <n v="174"/>
    <e v="#N/A"/>
    <x v="5"/>
  </r>
  <r>
    <d v="2018-08-07T00:00:00"/>
    <x v="21"/>
    <s v="16s Session"/>
    <n v="83.52"/>
    <n v="4698.0600000000004"/>
    <n v="56.25"/>
    <n v="7.49"/>
    <n v="45.87"/>
    <n v="4.33"/>
    <n v="50.2"/>
    <n v="6"/>
    <n v="7"/>
    <n v="68"/>
    <n v="71"/>
    <n v="68"/>
    <n v="71"/>
    <n v="185"/>
    <n v="158.79"/>
    <n v="4.6100000000000003"/>
    <n v="0"/>
    <n v="4.6100000000000003"/>
    <n v="117.04"/>
    <n v="804.27"/>
    <n v="79"/>
    <x v="1"/>
    <m/>
    <s v="Preseason"/>
    <n v="139"/>
    <n v="139"/>
    <s v="MID"/>
    <x v="5"/>
  </r>
  <r>
    <d v="2018-08-07T00:00:00"/>
    <x v="22"/>
    <s v="16s Session + extras"/>
    <n v="104.69"/>
    <n v="5426.27"/>
    <n v="51.83"/>
    <n v="7.3"/>
    <n v="114.38"/>
    <n v="4.29"/>
    <n v="118.67"/>
    <n v="2"/>
    <n v="11"/>
    <n v="95"/>
    <n v="72"/>
    <n v="95"/>
    <n v="72"/>
    <n v="192"/>
    <n v="139.38999999999999"/>
    <n v="6.97"/>
    <n v="0"/>
    <n v="6.97"/>
    <n v="203.14"/>
    <n v="708.18"/>
    <n v="78.58"/>
    <x v="1"/>
    <m/>
    <s v="Preseason"/>
    <n v="167"/>
    <n v="167"/>
    <s v="MID"/>
    <x v="5"/>
  </r>
  <r>
    <d v="2018-08-08T00:00:00"/>
    <x v="0"/>
    <s v="18s full session"/>
    <n v="85.34"/>
    <n v="5377.68"/>
    <n v="63.01"/>
    <n v="7.39"/>
    <n v="134.09"/>
    <n v="2.15"/>
    <n v="136.24"/>
    <n v="13"/>
    <n v="14"/>
    <n v="598"/>
    <n v="623"/>
    <n v="64"/>
    <n v="64"/>
    <n v="203"/>
    <n v="155.37"/>
    <n v="14.49"/>
    <n v="0.01"/>
    <n v="14.55"/>
    <n v="215.64"/>
    <n v="898.31"/>
    <n v="98.7"/>
    <x v="0"/>
    <n v="-3"/>
    <s v="Training"/>
    <n v="1221"/>
    <n v="128"/>
    <s v="MID"/>
    <x v="5"/>
  </r>
  <r>
    <d v="2018-08-08T00:00:00"/>
    <x v="25"/>
    <s v="16s Session"/>
    <n v="113.64"/>
    <n v="7466.4"/>
    <n v="65.7"/>
    <n v="8.0399999999999991"/>
    <n v="345.55"/>
    <n v="90.44"/>
    <n v="435.99"/>
    <n v="15"/>
    <n v="23"/>
    <n v="96"/>
    <n v="68"/>
    <n v="96"/>
    <n v="68"/>
    <n v="217"/>
    <n v="172.87"/>
    <n v="35.44"/>
    <n v="14.54"/>
    <n v="49.98"/>
    <n v="515.99"/>
    <n v="1452.53"/>
    <n v="128.13999999999999"/>
    <x v="1"/>
    <m/>
    <s v="Preseason"/>
    <n v="164"/>
    <n v="164"/>
    <s v="MID"/>
    <x v="5"/>
  </r>
  <r>
    <d v="2018-08-08T00:00:00"/>
    <x v="2"/>
    <s v="16S SESSION + Extras"/>
    <n v="132.99"/>
    <n v="8129.65"/>
    <n v="61.13"/>
    <n v="8.06"/>
    <n v="337.92"/>
    <n v="114.23"/>
    <n v="452.15"/>
    <n v="6"/>
    <n v="20"/>
    <n v="58"/>
    <n v="35"/>
    <n v="58"/>
    <n v="35"/>
    <n v="206"/>
    <n v="146.22"/>
    <n v="21.39"/>
    <n v="0.15"/>
    <n v="21.54"/>
    <n v="296.33"/>
    <n v="1216.92"/>
    <n v="129.01"/>
    <x v="1"/>
    <m/>
    <s v="Preseason"/>
    <n v="93"/>
    <n v="93"/>
    <s v="MID"/>
    <x v="5"/>
  </r>
  <r>
    <d v="2018-08-08T00:00:00"/>
    <x v="5"/>
    <s v="16s Session"/>
    <n v="113.64"/>
    <n v="7331.06"/>
    <n v="64.510000000000005"/>
    <n v="8.5299999999999994"/>
    <n v="242.37"/>
    <n v="107.89"/>
    <n v="350.26"/>
    <n v="49"/>
    <n v="18"/>
    <n v="77"/>
    <n v="84"/>
    <n v="77"/>
    <n v="84"/>
    <n v="200"/>
    <n v="155.05000000000001"/>
    <n v="24.91"/>
    <n v="0"/>
    <n v="24.91"/>
    <n v="297.36"/>
    <n v="1289.4000000000001"/>
    <n v="165.85"/>
    <x v="1"/>
    <m/>
    <s v="Preseason"/>
    <n v="161"/>
    <n v="161"/>
    <s v="MID"/>
    <x v="5"/>
  </r>
  <r>
    <d v="2018-08-08T00:00:00"/>
    <x v="8"/>
    <s v="16s Session"/>
    <n v="113.64"/>
    <n v="7835.03"/>
    <n v="68.95"/>
    <n v="7.96"/>
    <n v="363.32"/>
    <n v="108.38"/>
    <n v="471.7"/>
    <n v="22"/>
    <n v="27"/>
    <n v="93"/>
    <n v="84"/>
    <n v="93"/>
    <n v="84"/>
    <n v="186"/>
    <n v="128.88"/>
    <n v="2.72"/>
    <n v="0"/>
    <n v="2.72"/>
    <n v="137.16999999999999"/>
    <n v="1649.18"/>
    <n v="130.75"/>
    <x v="1"/>
    <m/>
    <s v="Preseason"/>
    <n v="177"/>
    <n v="177"/>
    <s v="FB"/>
    <x v="5"/>
  </r>
  <r>
    <d v="2018-08-08T00:00:00"/>
    <x v="10"/>
    <s v="16s Part Session"/>
    <n v="113.64"/>
    <n v="2292.39"/>
    <n v="20.170000000000002"/>
    <n v="5.83"/>
    <n v="2.83"/>
    <n v="0"/>
    <n v="2.83"/>
    <n v="0"/>
    <n v="1"/>
    <n v="17"/>
    <n v="3"/>
    <n v="17"/>
    <n v="3"/>
    <n v="197"/>
    <n v="118.22"/>
    <n v="5.2"/>
    <n v="0.22"/>
    <n v="5.42"/>
    <n v="143.03"/>
    <n v="226.93"/>
    <n v="46.09"/>
    <x v="1"/>
    <m/>
    <s v="Preseason"/>
    <n v="20"/>
    <n v="20"/>
    <s v="FB"/>
    <x v="5"/>
  </r>
  <r>
    <d v="2018-08-08T00:00:00"/>
    <x v="11"/>
    <s v="16S SESSION + Extras"/>
    <n v="132.99"/>
    <n v="7596.64"/>
    <n v="59.08"/>
    <n v="8.99"/>
    <n v="803.36"/>
    <n v="216.53"/>
    <n v="1019.89"/>
    <n v="14"/>
    <n v="31"/>
    <n v="71"/>
    <n v="64"/>
    <n v="71"/>
    <n v="64"/>
    <n v="201"/>
    <n v="126.71"/>
    <n v="3.51"/>
    <n v="0"/>
    <n v="3.51"/>
    <n v="151.44"/>
    <n v="1834.77"/>
    <n v="116.33"/>
    <x v="1"/>
    <m/>
    <s v="Preseason"/>
    <n v="135"/>
    <n v="135"/>
    <s v="FOR"/>
    <x v="5"/>
  </r>
  <r>
    <d v="2018-08-08T00:00:00"/>
    <x v="23"/>
    <s v="16s Session"/>
    <n v="113.64"/>
    <n v="6716.91"/>
    <n v="59.11"/>
    <n v="7.83"/>
    <n v="394.12"/>
    <n v="64.11"/>
    <n v="458.23"/>
    <n v="26"/>
    <n v="28"/>
    <n v="80"/>
    <n v="81"/>
    <n v="80"/>
    <n v="81"/>
    <n v="188"/>
    <n v="146.74"/>
    <n v="31.45"/>
    <n v="4.87"/>
    <n v="36.32"/>
    <n v="403.07"/>
    <n v="1314.94"/>
    <n v="123.06"/>
    <x v="1"/>
    <m/>
    <s v="Preseason"/>
    <n v="161"/>
    <n v="161"/>
    <s v="CB"/>
    <x v="5"/>
  </r>
  <r>
    <d v="2018-08-08T00:00:00"/>
    <x v="12"/>
    <s v="16s Session"/>
    <n v="113.64"/>
    <n v="7837.19"/>
    <n v="68.97"/>
    <n v="7.94"/>
    <n v="333.41"/>
    <n v="78.47"/>
    <n v="411.88"/>
    <n v="13"/>
    <n v="22"/>
    <n v="75"/>
    <n v="70"/>
    <n v="75"/>
    <n v="70"/>
    <n v="187"/>
    <n v="130.69999999999999"/>
    <n v="2.08"/>
    <n v="0"/>
    <n v="2.08"/>
    <n v="179.37"/>
    <n v="1560.24"/>
    <n v="122.01"/>
    <x v="1"/>
    <m/>
    <s v="Preseason"/>
    <n v="145"/>
    <n v="145"/>
    <s v="MID"/>
    <x v="5"/>
  </r>
  <r>
    <d v="2018-08-08T00:00:00"/>
    <x v="13"/>
    <s v="16s Session"/>
    <n v="113.64"/>
    <n v="6747.23"/>
    <n v="59.38"/>
    <n v="8.11"/>
    <n v="190.59"/>
    <n v="86.72"/>
    <n v="277.31"/>
    <n v="10"/>
    <n v="17"/>
    <n v="69"/>
    <n v="64"/>
    <n v="69"/>
    <n v="64"/>
    <n v="186"/>
    <n v="151.43"/>
    <n v="6.02"/>
    <n v="0"/>
    <n v="6.02"/>
    <n v="264.58"/>
    <n v="1015.21"/>
    <n v="86.29"/>
    <x v="1"/>
    <m/>
    <s v="Preseason"/>
    <n v="133"/>
    <n v="133"/>
    <s v="CB"/>
    <x v="5"/>
  </r>
  <r>
    <d v="2018-08-08T00:00:00"/>
    <x v="14"/>
    <s v="16s Session"/>
    <n v="113.64"/>
    <n v="7385.82"/>
    <n v="65"/>
    <n v="7.83"/>
    <n v="397.07"/>
    <n v="64.930000000000007"/>
    <n v="462"/>
    <n v="16"/>
    <n v="29"/>
    <n v="89"/>
    <n v="92"/>
    <n v="89"/>
    <n v="92"/>
    <n v="194"/>
    <n v="122.61"/>
    <n v="3.06"/>
    <n v="0.01"/>
    <n v="3.07"/>
    <n v="109.67"/>
    <n v="1407.11"/>
    <n v="134.94"/>
    <x v="1"/>
    <m/>
    <s v="Preseason"/>
    <n v="181"/>
    <n v="181"/>
    <s v="FB"/>
    <x v="5"/>
  </r>
  <r>
    <d v="2018-08-08T00:00:00"/>
    <x v="16"/>
    <s v="16S SESSION + Extras"/>
    <n v="132.99"/>
    <n v="7901.24"/>
    <n v="60.2"/>
    <n v="8.08"/>
    <n v="234.81"/>
    <n v="65.16"/>
    <n v="299.97000000000003"/>
    <n v="7"/>
    <n v="13"/>
    <n v="59"/>
    <n v="39"/>
    <n v="59"/>
    <n v="39"/>
    <n v="203"/>
    <n v="160.47999999999999"/>
    <n v="40.17"/>
    <n v="0.33"/>
    <n v="40.5"/>
    <n v="429.14"/>
    <n v="1112.3699999999999"/>
    <n v="129.34"/>
    <x v="1"/>
    <m/>
    <s v="Preseason"/>
    <n v="98"/>
    <n v="98"/>
    <s v="MID"/>
    <x v="5"/>
  </r>
  <r>
    <d v="2018-08-08T00:00:00"/>
    <x v="19"/>
    <s v="KL SW Con"/>
    <n v="55.55"/>
    <n v="4173.43"/>
    <n v="78.3"/>
    <n v="7.6"/>
    <n v="150.16999999999999"/>
    <n v="14.55"/>
    <n v="164.72"/>
    <n v="1"/>
    <n v="6"/>
    <n v="25"/>
    <n v="16"/>
    <n v="25"/>
    <n v="16"/>
    <n v="215"/>
    <n v="174.47"/>
    <n v="18.87"/>
    <n v="8.77"/>
    <n v="27.65"/>
    <n v="256.82"/>
    <n v="663.27"/>
    <n v="64.52"/>
    <x v="4"/>
    <m/>
    <s v="Preseason"/>
    <n v="41"/>
    <n v="41"/>
    <s v="FB"/>
    <x v="5"/>
  </r>
  <r>
    <d v="2018-08-08T00:00:00"/>
    <x v="20"/>
    <s v="16S SESSION + Extras"/>
    <n v="132.99"/>
    <n v="7031.99"/>
    <n v="52.87"/>
    <n v="7.89"/>
    <n v="261.39999999999998"/>
    <n v="92.64"/>
    <n v="354.04"/>
    <n v="11"/>
    <n v="19"/>
    <n v="70"/>
    <n v="70"/>
    <n v="70"/>
    <n v="70"/>
    <n v="185"/>
    <n v="133.37"/>
    <n v="1.19"/>
    <n v="0"/>
    <n v="1.19"/>
    <n v="173.76"/>
    <n v="1168.97"/>
    <n v="125.15"/>
    <x v="1"/>
    <m/>
    <s v="Preseason"/>
    <n v="140"/>
    <n v="140"/>
    <e v="#N/A"/>
    <x v="5"/>
  </r>
  <r>
    <d v="2018-08-08T00:00:00"/>
    <x v="21"/>
    <s v="16s Session"/>
    <n v="113.64"/>
    <n v="7898.56"/>
    <n v="69.510000000000005"/>
    <n v="8.3699999999999992"/>
    <n v="308.18"/>
    <n v="145.69"/>
    <n v="453.87"/>
    <n v="5"/>
    <n v="24"/>
    <n v="67"/>
    <n v="68"/>
    <n v="67"/>
    <n v="68"/>
    <n v="195"/>
    <n v="143.82"/>
    <n v="14.34"/>
    <n v="0.01"/>
    <n v="14.35"/>
    <n v="260.3"/>
    <n v="1452.08"/>
    <n v="118.13"/>
    <x v="1"/>
    <m/>
    <s v="Preseason"/>
    <n v="135"/>
    <n v="135"/>
    <s v="MID"/>
    <x v="5"/>
  </r>
  <r>
    <d v="2018-08-08T00:00:00"/>
    <x v="22"/>
    <s v="16S SESSION + Extras"/>
    <n v="132.99"/>
    <n v="7975.67"/>
    <n v="60.15"/>
    <n v="8.41"/>
    <n v="398.62"/>
    <n v="55.8"/>
    <n v="454.42"/>
    <n v="5"/>
    <n v="26"/>
    <n v="48"/>
    <n v="44"/>
    <n v="48"/>
    <n v="44"/>
    <n v="201"/>
    <n v="143.79"/>
    <n v="18.510000000000002"/>
    <n v="6.01"/>
    <n v="24.52"/>
    <n v="341.37"/>
    <n v="1230.97"/>
    <n v="104.94"/>
    <x v="1"/>
    <m/>
    <s v="Preseason"/>
    <n v="92"/>
    <n v="92"/>
    <s v="MID"/>
    <x v="5"/>
  </r>
  <r>
    <d v="2018-08-09T00:00:00"/>
    <x v="25"/>
    <s v="CB Individual Session"/>
    <n v="69.760000000000005"/>
    <n v="3872.23"/>
    <n v="55.51"/>
    <n v="5.67"/>
    <n v="0.56999999999999995"/>
    <n v="0"/>
    <n v="0.56999999999999995"/>
    <n v="14"/>
    <n v="0"/>
    <n v="173"/>
    <n v="83"/>
    <n v="173"/>
    <n v="83"/>
    <n v="213"/>
    <n v="184.64"/>
    <n v="34.33"/>
    <n v="2.37"/>
    <n v="36.700000000000003"/>
    <n v="333.34"/>
    <n v="500.41"/>
    <n v="73.12"/>
    <x v="7"/>
    <m/>
    <s v="Individual"/>
    <n v="256"/>
    <n v="256"/>
    <s v="MID"/>
    <x v="5"/>
  </r>
  <r>
    <d v="2018-08-10T00:00:00"/>
    <x v="0"/>
    <s v="Conditioning"/>
    <n v="16.350000000000001"/>
    <n v="2477.58"/>
    <n v="151.53"/>
    <n v="6.29"/>
    <n v="257.23"/>
    <n v="0"/>
    <n v="257.23"/>
    <n v="2"/>
    <n v="9"/>
    <n v="34"/>
    <n v="51"/>
    <n v="19"/>
    <n v="0"/>
    <n v="205"/>
    <n v="175.71"/>
    <n v="7.31"/>
    <n v="0"/>
    <n v="7.59"/>
    <n v="71.92"/>
    <n v="653.79"/>
    <n v="32.880000000000003"/>
    <x v="3"/>
    <m/>
    <m/>
    <n v="85"/>
    <n v="19"/>
    <s v="MID"/>
    <x v="5"/>
  </r>
  <r>
    <d v="2018-08-10T00:00:00"/>
    <x v="0"/>
    <s v="18s full session"/>
    <n v="73.180000000000007"/>
    <n v="3956.84"/>
    <n v="80"/>
    <n v="6.3"/>
    <n v="41.859999999999957"/>
    <n v="2.12"/>
    <n v="43.979999999999961"/>
    <n v="2"/>
    <n v="5"/>
    <n v="440"/>
    <n v="480"/>
    <n v="52"/>
    <n v="33"/>
    <n v="0"/>
    <n v="-24.180000000000007"/>
    <n v="7.04"/>
    <n v="0.01"/>
    <n v="7.0299999999999994"/>
    <n v="141.26999999999998"/>
    <n v="472.55999999999995"/>
    <n v="62.829999999999991"/>
    <x v="0"/>
    <n v="-1"/>
    <s v="Training"/>
    <n v="920"/>
    <n v="85"/>
    <s v="MID"/>
    <x v="5"/>
  </r>
  <r>
    <d v="2018-08-10T00:00:00"/>
    <x v="25"/>
    <s v="15 16s Session"/>
    <n v="68.12"/>
    <n v="3332.45"/>
    <n v="49.99"/>
    <n v="7.29"/>
    <n v="70.8"/>
    <n v="2.86"/>
    <n v="73.66"/>
    <n v="5"/>
    <n v="9"/>
    <n v="45"/>
    <n v="41"/>
    <n v="45"/>
    <n v="41"/>
    <n v="211"/>
    <n v="156.66999999999999"/>
    <n v="12.75"/>
    <n v="0.46"/>
    <n v="13.2"/>
    <n v="170.57"/>
    <n v="468.46"/>
    <n v="55.5"/>
    <x v="1"/>
    <m/>
    <s v="MD-1"/>
    <n v="86"/>
    <n v="86"/>
    <s v="MID"/>
    <x v="5"/>
  </r>
  <r>
    <d v="2018-08-10T00:00:00"/>
    <x v="2"/>
    <s v="AVG"/>
    <n v="68.12"/>
    <n v="4039.21"/>
    <n v="59.3"/>
    <n v="6.76"/>
    <n v="35.130000000000003"/>
    <n v="0"/>
    <n v="35.130000000000003"/>
    <n v="3"/>
    <n v="4"/>
    <n v="42"/>
    <n v="22"/>
    <n v="42"/>
    <n v="22"/>
    <n v="190"/>
    <n v="139.72999999999999"/>
    <n v="6.31"/>
    <n v="0"/>
    <n v="6.31"/>
    <n v="136.26"/>
    <n v="454.06"/>
    <n v="57.72"/>
    <x v="3"/>
    <m/>
    <m/>
    <n v="64"/>
    <n v="64"/>
    <s v="MID"/>
    <x v="5"/>
  </r>
  <r>
    <d v="2018-08-10T00:00:00"/>
    <x v="5"/>
    <s v="15 16s Session"/>
    <n v="68.12"/>
    <n v="3891.69"/>
    <n v="57.13"/>
    <n v="7.38"/>
    <n v="83.7"/>
    <n v="2.91"/>
    <n v="86.61"/>
    <n v="18"/>
    <n v="11"/>
    <n v="51"/>
    <n v="54"/>
    <n v="51"/>
    <n v="54"/>
    <n v="201"/>
    <n v="150.08000000000001"/>
    <n v="8.68"/>
    <n v="0"/>
    <n v="8.68"/>
    <n v="154.35"/>
    <n v="517.37"/>
    <n v="92.8"/>
    <x v="1"/>
    <m/>
    <s v="MD-1"/>
    <n v="105"/>
    <n v="105"/>
    <s v="MID"/>
    <x v="5"/>
  </r>
  <r>
    <d v="2018-08-10T00:00:00"/>
    <x v="6"/>
    <s v="15 16s Session"/>
    <n v="68.12"/>
    <n v="3798.94"/>
    <n v="55.77"/>
    <n v="6.88"/>
    <n v="48.68"/>
    <n v="0"/>
    <n v="48.68"/>
    <n v="0"/>
    <n v="3"/>
    <n v="33"/>
    <n v="24"/>
    <n v="33"/>
    <n v="24"/>
    <n v="199"/>
    <n v="143.62"/>
    <n v="7.23"/>
    <n v="0"/>
    <n v="7.23"/>
    <n v="135.19999999999999"/>
    <n v="359.2"/>
    <n v="67.650000000000006"/>
    <x v="1"/>
    <m/>
    <s v="MD-1"/>
    <n v="57"/>
    <n v="57"/>
    <s v="FB"/>
    <x v="5"/>
  </r>
  <r>
    <d v="2018-08-10T00:00:00"/>
    <x v="8"/>
    <s v="16s Session + Extras"/>
    <n v="85.68"/>
    <n v="5195.82"/>
    <n v="60.65"/>
    <n v="8.67"/>
    <n v="684.59"/>
    <n v="57.08"/>
    <n v="741.67"/>
    <n v="12"/>
    <n v="29"/>
    <n v="59"/>
    <n v="50"/>
    <n v="59"/>
    <n v="50"/>
    <n v="192"/>
    <n v="127.96"/>
    <n v="3.61"/>
    <n v="0"/>
    <n v="3.61"/>
    <n v="113.5"/>
    <n v="1315.61"/>
    <n v="82.1"/>
    <x v="1"/>
    <m/>
    <m/>
    <n v="109"/>
    <n v="109"/>
    <s v="FB"/>
    <x v="5"/>
  </r>
  <r>
    <d v="2018-08-10T00:00:00"/>
    <x v="10"/>
    <s v="15 16s Session"/>
    <n v="68.12"/>
    <n v="3266.46"/>
    <n v="47.95"/>
    <n v="5.62"/>
    <n v="1.1200000000000001"/>
    <n v="0"/>
    <n v="1.1200000000000001"/>
    <n v="0"/>
    <n v="0"/>
    <n v="18"/>
    <n v="18"/>
    <n v="18"/>
    <n v="18"/>
    <n v="200"/>
    <n v="145.77000000000001"/>
    <n v="12.21"/>
    <n v="1.53"/>
    <n v="13.74"/>
    <n v="180.98"/>
    <n v="279.45"/>
    <n v="60.99"/>
    <x v="1"/>
    <m/>
    <s v="MD-1"/>
    <n v="36"/>
    <n v="36"/>
    <s v="FB"/>
    <x v="5"/>
  </r>
  <r>
    <d v="2018-08-10T00:00:00"/>
    <x v="11"/>
    <s v="15 16s Session"/>
    <n v="68.12"/>
    <n v="3615.82"/>
    <n v="54.16"/>
    <n v="7.51"/>
    <n v="79.36"/>
    <n v="8.7200000000000006"/>
    <n v="88.08"/>
    <n v="3"/>
    <n v="8"/>
    <n v="38"/>
    <n v="41"/>
    <n v="38"/>
    <n v="41"/>
    <n v="183"/>
    <n v="129.9"/>
    <n v="0"/>
    <n v="0"/>
    <n v="0"/>
    <n v="74.180000000000007"/>
    <n v="449.33"/>
    <n v="55.71"/>
    <x v="1"/>
    <m/>
    <s v="MD-1"/>
    <n v="79"/>
    <n v="79"/>
    <s v="FOR"/>
    <x v="5"/>
  </r>
  <r>
    <d v="2018-08-10T00:00:00"/>
    <x v="23"/>
    <s v="16s Session + Extras"/>
    <n v="85.68"/>
    <n v="4638.8"/>
    <n v="54.14"/>
    <n v="7.91"/>
    <n v="570.65"/>
    <n v="44.13"/>
    <n v="614.78"/>
    <n v="6"/>
    <n v="20"/>
    <n v="44"/>
    <n v="41"/>
    <n v="44"/>
    <n v="41"/>
    <n v="191"/>
    <n v="134.03"/>
    <n v="10.91"/>
    <n v="5.14"/>
    <n v="16.05"/>
    <n v="227.65"/>
    <n v="1087.6199999999999"/>
    <n v="70.59"/>
    <x v="1"/>
    <m/>
    <m/>
    <n v="85"/>
    <n v="85"/>
    <s v="CB"/>
    <x v="5"/>
  </r>
  <r>
    <d v="2018-08-10T00:00:00"/>
    <x v="12"/>
    <s v="16s Session + Extras"/>
    <n v="85.68"/>
    <n v="5406.08"/>
    <n v="63.1"/>
    <n v="8.3800000000000008"/>
    <n v="555.5"/>
    <n v="33.71"/>
    <n v="589.21"/>
    <n v="10"/>
    <n v="29"/>
    <n v="60"/>
    <n v="34"/>
    <n v="60"/>
    <n v="34"/>
    <n v="192"/>
    <n v="147.84"/>
    <n v="18.75"/>
    <n v="0.31"/>
    <n v="19.059999999999999"/>
    <n v="252.5"/>
    <n v="1191.42"/>
    <n v="93.99"/>
    <x v="1"/>
    <m/>
    <m/>
    <n v="94"/>
    <n v="94"/>
    <s v="MID"/>
    <x v="5"/>
  </r>
  <r>
    <d v="2018-08-10T00:00:00"/>
    <x v="13"/>
    <s v="15 16s Session"/>
    <n v="68.12"/>
    <n v="3587.74"/>
    <n v="52.99"/>
    <n v="7.41"/>
    <n v="71.650000000000006"/>
    <n v="9.3000000000000007"/>
    <n v="80.95"/>
    <n v="5"/>
    <n v="7"/>
    <n v="30"/>
    <n v="43"/>
    <n v="30"/>
    <n v="43"/>
    <n v="187"/>
    <n v="144.53"/>
    <n v="3.14"/>
    <n v="0"/>
    <n v="3.14"/>
    <n v="134.03"/>
    <n v="452.37"/>
    <n v="53.64"/>
    <x v="1"/>
    <n v="-1"/>
    <s v="MD-1"/>
    <n v="73"/>
    <n v="73"/>
    <s v="CB"/>
    <x v="5"/>
  </r>
  <r>
    <d v="2018-08-10T00:00:00"/>
    <x v="14"/>
    <s v="15 16s Session"/>
    <n v="68.12"/>
    <n v="3293.31"/>
    <n v="48.35"/>
    <n v="6.7"/>
    <n v="37.36"/>
    <n v="0"/>
    <n v="37.36"/>
    <n v="2"/>
    <n v="4"/>
    <n v="33"/>
    <n v="27"/>
    <n v="33"/>
    <n v="27"/>
    <n v="157"/>
    <n v="113.39"/>
    <n v="0"/>
    <n v="0"/>
    <n v="0"/>
    <n v="39.909999999999997"/>
    <n v="326.35000000000002"/>
    <n v="56.59"/>
    <x v="1"/>
    <n v="-1"/>
    <s v="MD-1"/>
    <n v="60"/>
    <n v="60"/>
    <s v="FB"/>
    <x v="5"/>
  </r>
  <r>
    <d v="2018-08-10T00:00:00"/>
    <x v="16"/>
    <s v="15 16s Session"/>
    <n v="68.12"/>
    <n v="3961.87"/>
    <n v="58.99"/>
    <n v="6.06"/>
    <n v="12.63"/>
    <n v="0"/>
    <n v="12.63"/>
    <n v="0"/>
    <n v="1"/>
    <n v="35"/>
    <n v="26"/>
    <n v="35"/>
    <n v="26"/>
    <n v="203"/>
    <n v="168.71"/>
    <n v="21.88"/>
    <n v="1.73"/>
    <n v="23.6"/>
    <n v="262.19"/>
    <n v="418.25"/>
    <n v="74.17"/>
    <x v="1"/>
    <n v="-1"/>
    <s v="MD-1"/>
    <n v="61"/>
    <n v="61"/>
    <s v="MID"/>
    <x v="5"/>
  </r>
  <r>
    <d v="2018-08-10T00:00:00"/>
    <x v="19"/>
    <s v="SW ENTIRE SESSION"/>
    <n v="55.01"/>
    <n v="6553.75"/>
    <n v="119.14"/>
    <n v="5.86"/>
    <n v="70.84"/>
    <n v="0"/>
    <n v="70.84"/>
    <n v="7"/>
    <n v="3"/>
    <n v="36"/>
    <n v="53"/>
    <n v="36"/>
    <n v="53"/>
    <n v="214"/>
    <n v="170.32"/>
    <n v="12.36"/>
    <n v="13.94"/>
    <n v="26.3"/>
    <n v="263.74"/>
    <n v="850.99"/>
    <n v="84.78"/>
    <x v="4"/>
    <m/>
    <s v="CONDITIONING"/>
    <n v="89"/>
    <n v="89"/>
    <s v="FB"/>
    <x v="5"/>
  </r>
  <r>
    <d v="2018-08-10T00:00:00"/>
    <x v="20"/>
    <s v="15 16s Session"/>
    <n v="68.12"/>
    <n v="3118.43"/>
    <n v="45.78"/>
    <n v="6.24"/>
    <n v="16.760000000000002"/>
    <n v="0"/>
    <n v="16.760000000000002"/>
    <n v="1"/>
    <n v="2"/>
    <n v="25"/>
    <n v="20"/>
    <n v="25"/>
    <n v="20"/>
    <n v="182"/>
    <n v="124.67"/>
    <n v="0.27"/>
    <n v="0"/>
    <n v="0.27"/>
    <n v="72.89"/>
    <n v="252.07"/>
    <n v="57.63"/>
    <x v="1"/>
    <n v="-1"/>
    <s v="MD-1"/>
    <n v="45"/>
    <n v="45"/>
    <e v="#N/A"/>
    <x v="5"/>
  </r>
  <r>
    <d v="2018-08-10T00:00:00"/>
    <x v="21"/>
    <s v="15 16s Session"/>
    <n v="68.12"/>
    <n v="4112.17"/>
    <n v="60.37"/>
    <n v="6.99"/>
    <n v="110.23"/>
    <n v="0"/>
    <n v="110.23"/>
    <n v="4"/>
    <n v="9"/>
    <n v="38"/>
    <n v="40"/>
    <n v="38"/>
    <n v="40"/>
    <n v="193"/>
    <n v="145.24"/>
    <n v="6.27"/>
    <n v="0"/>
    <n v="6.27"/>
    <n v="149.34"/>
    <n v="591.92999999999995"/>
    <n v="68.14"/>
    <x v="1"/>
    <n v="-1"/>
    <s v="MD-1"/>
    <n v="78"/>
    <n v="78"/>
    <s v="MID"/>
    <x v="5"/>
  </r>
  <r>
    <d v="2018-08-10T00:00:00"/>
    <x v="22"/>
    <s v="15 16s Session"/>
    <n v="68.12"/>
    <n v="4039.21"/>
    <n v="59.3"/>
    <n v="6.76"/>
    <n v="35.130000000000003"/>
    <n v="0"/>
    <n v="35.130000000000003"/>
    <n v="3"/>
    <n v="4"/>
    <n v="42"/>
    <n v="22"/>
    <n v="42"/>
    <n v="22"/>
    <n v="190"/>
    <n v="139.72999999999999"/>
    <n v="6.31"/>
    <n v="0"/>
    <n v="6.31"/>
    <n v="136.26"/>
    <n v="454.06"/>
    <n v="57.72"/>
    <x v="1"/>
    <n v="-1"/>
    <s v="MD-1"/>
    <n v="64"/>
    <n v="64"/>
    <s v="MID"/>
    <x v="5"/>
  </r>
  <r>
    <d v="2018-08-11T00:00:00"/>
    <x v="25"/>
    <s v="16s vs Sunderland"/>
    <n v="126.92"/>
    <n v="11569.2"/>
    <n v="92.62"/>
    <n v="8.91"/>
    <n v="614.52"/>
    <n v="149.84"/>
    <n v="764.36"/>
    <n v="16"/>
    <n v="55"/>
    <n v="101"/>
    <n v="114"/>
    <n v="101"/>
    <n v="114"/>
    <n v="211"/>
    <n v="177.39"/>
    <n v="54.96"/>
    <n v="0.3"/>
    <n v="55.26"/>
    <n v="498.58"/>
    <n v="2276.5300000000002"/>
    <n v="184.51"/>
    <x v="1"/>
    <m/>
    <m/>
    <n v="215"/>
    <n v="215"/>
    <s v="MID"/>
    <x v="5"/>
  </r>
  <r>
    <d v="2018-08-11T00:00:00"/>
    <x v="2"/>
    <s v="16s vs Sunderland"/>
    <n v="126.92"/>
    <n v="10476.69"/>
    <n v="86.03"/>
    <n v="7.85"/>
    <n v="301.27"/>
    <n v="47.73"/>
    <n v="349"/>
    <n v="5"/>
    <n v="24"/>
    <n v="55"/>
    <n v="53"/>
    <n v="55"/>
    <n v="53"/>
    <n v="211"/>
    <n v="174.97"/>
    <n v="54.28"/>
    <n v="3.76"/>
    <n v="58.04"/>
    <n v="482.3"/>
    <n v="1429.63"/>
    <n v="151.5"/>
    <x v="1"/>
    <m/>
    <m/>
    <n v="108"/>
    <n v="108"/>
    <s v="MID"/>
    <x v="5"/>
  </r>
  <r>
    <d v="2018-08-11T00:00:00"/>
    <x v="5"/>
    <s v="16s vs Sunderland"/>
    <n v="126.92"/>
    <n v="10384.09"/>
    <n v="85.53"/>
    <n v="8.58"/>
    <n v="653.54999999999995"/>
    <n v="175.4"/>
    <n v="828.95"/>
    <n v="32"/>
    <n v="53"/>
    <n v="78"/>
    <n v="118"/>
    <n v="78"/>
    <n v="118"/>
    <n v="203"/>
    <n v="163.69999999999999"/>
    <n v="31.65"/>
    <n v="0"/>
    <n v="31.65"/>
    <n v="353.61"/>
    <n v="2269.86"/>
    <n v="158.77000000000001"/>
    <x v="1"/>
    <m/>
    <m/>
    <n v="196"/>
    <n v="196"/>
    <s v="MID"/>
    <x v="5"/>
  </r>
  <r>
    <d v="2018-08-11T00:00:00"/>
    <x v="6"/>
    <s v="16s vs Sunderland"/>
    <n v="126.92"/>
    <n v="10783.69"/>
    <n v="88.85"/>
    <n v="8.18"/>
    <n v="480.86"/>
    <n v="74.91"/>
    <n v="555.77"/>
    <n v="8"/>
    <n v="34"/>
    <n v="49"/>
    <n v="64"/>
    <n v="49"/>
    <n v="64"/>
    <n v="204"/>
    <n v="149.5"/>
    <n v="15.97"/>
    <n v="0"/>
    <n v="15.97"/>
    <n v="236.01"/>
    <n v="1571.73"/>
    <n v="130.02000000000001"/>
    <x v="1"/>
    <m/>
    <m/>
    <n v="113"/>
    <n v="113"/>
    <s v="FB"/>
    <x v="5"/>
  </r>
  <r>
    <d v="2018-08-11T00:00:00"/>
    <x v="10"/>
    <s v="16s vs Sunderland"/>
    <n v="126.92"/>
    <n v="2712.46"/>
    <n v="21.96"/>
    <n v="5.67"/>
    <n v="1.1299999999999999"/>
    <n v="0"/>
    <n v="1.1299999999999999"/>
    <n v="0"/>
    <n v="0"/>
    <n v="10"/>
    <n v="3"/>
    <n v="10"/>
    <n v="3"/>
    <n v="185"/>
    <n v="124.85"/>
    <n v="2.38"/>
    <n v="0"/>
    <n v="2.38"/>
    <n v="149.56"/>
    <n v="122.79"/>
    <n v="53.2"/>
    <x v="1"/>
    <m/>
    <m/>
    <n v="13"/>
    <n v="13"/>
    <s v="FB"/>
    <x v="5"/>
  </r>
  <r>
    <d v="2018-08-11T00:00:00"/>
    <x v="11"/>
    <s v="16s vs Sunderland"/>
    <n v="126.92"/>
    <n v="9751.6200000000008"/>
    <n v="81.59"/>
    <n v="9.41"/>
    <n v="604.9"/>
    <n v="297.56"/>
    <n v="902.46"/>
    <n v="30"/>
    <n v="53"/>
    <n v="84"/>
    <n v="73"/>
    <n v="84"/>
    <n v="73"/>
    <n v="210"/>
    <n v="165.64"/>
    <n v="31.72"/>
    <n v="0.15"/>
    <n v="31.88"/>
    <n v="377.53"/>
    <n v="1879.42"/>
    <n v="125.6"/>
    <x v="1"/>
    <m/>
    <m/>
    <n v="157"/>
    <n v="157"/>
    <s v="FOR"/>
    <x v="5"/>
  </r>
  <r>
    <d v="2018-08-11T00:00:00"/>
    <x v="13"/>
    <s v="16s vs Sunderland"/>
    <n v="126.92"/>
    <n v="10574.76"/>
    <n v="86.84"/>
    <n v="8.5399999999999991"/>
    <n v="471.7"/>
    <n v="58.91"/>
    <n v="530.61"/>
    <n v="12"/>
    <n v="32"/>
    <n v="71"/>
    <n v="87"/>
    <n v="71"/>
    <n v="87"/>
    <n v="192"/>
    <n v="154.69"/>
    <n v="9.48"/>
    <n v="0"/>
    <n v="9.48"/>
    <n v="292.64999999999998"/>
    <n v="1827.92"/>
    <n v="135.77000000000001"/>
    <x v="1"/>
    <m/>
    <m/>
    <n v="158"/>
    <n v="158"/>
    <s v="CB"/>
    <x v="5"/>
  </r>
  <r>
    <d v="2018-08-11T00:00:00"/>
    <x v="14"/>
    <s v="16s vs Sunderland"/>
    <n v="126.92"/>
    <n v="4046.53"/>
    <n v="31.88"/>
    <n v="6.92"/>
    <n v="67.12"/>
    <n v="0"/>
    <n v="67.12"/>
    <n v="3"/>
    <n v="7"/>
    <n v="23"/>
    <n v="17"/>
    <n v="23"/>
    <n v="17"/>
    <n v="182"/>
    <n v="110.06"/>
    <n v="0.96"/>
    <n v="0"/>
    <n v="0.96"/>
    <n v="80.41"/>
    <n v="408.52"/>
    <n v="74.13"/>
    <x v="1"/>
    <m/>
    <m/>
    <n v="40"/>
    <n v="40"/>
    <s v="FB"/>
    <x v="5"/>
  </r>
  <r>
    <d v="2018-08-11T00:00:00"/>
    <x v="16"/>
    <s v="16s vs Sunderland"/>
    <n v="126.92"/>
    <n v="4116.21"/>
    <n v="32.93"/>
    <n v="7.16"/>
    <n v="104.12"/>
    <n v="1.42"/>
    <n v="105.54"/>
    <n v="3"/>
    <n v="7"/>
    <n v="14"/>
    <n v="12"/>
    <n v="14"/>
    <n v="12"/>
    <n v="202"/>
    <n v="130.29"/>
    <n v="3.55"/>
    <n v="0.75"/>
    <n v="4.3099999999999996"/>
    <n v="168.52"/>
    <n v="382.03"/>
    <n v="70.02"/>
    <x v="1"/>
    <m/>
    <m/>
    <n v="26"/>
    <n v="26"/>
    <s v="MID"/>
    <x v="5"/>
  </r>
  <r>
    <d v="2018-08-11T00:00:00"/>
    <x v="17"/>
    <s v="16s vs Sunderland"/>
    <n v="126.92"/>
    <n v="1991.64"/>
    <n v="16.29"/>
    <n v="5.54"/>
    <n v="0.55000000000000004"/>
    <n v="0"/>
    <n v="0.55000000000000004"/>
    <n v="3"/>
    <n v="0"/>
    <n v="25"/>
    <n v="13"/>
    <n v="25"/>
    <n v="13"/>
    <n v="180"/>
    <n v="95.32"/>
    <n v="0.3"/>
    <n v="0"/>
    <n v="0.3"/>
    <n v="65.13"/>
    <n v="95.61"/>
    <n v="35.020000000000003"/>
    <x v="2"/>
    <m/>
    <m/>
    <n v="38"/>
    <n v="38"/>
    <s v="GK"/>
    <x v="5"/>
  </r>
  <r>
    <d v="2018-08-11T00:00:00"/>
    <x v="20"/>
    <s v="16s vs Sunderland"/>
    <n v="126.92"/>
    <n v="9982.25"/>
    <n v="82.14"/>
    <n v="8.42"/>
    <n v="224.2"/>
    <n v="62.36"/>
    <n v="286.56"/>
    <n v="11"/>
    <n v="21"/>
    <n v="60"/>
    <n v="82"/>
    <n v="60"/>
    <n v="82"/>
    <n v="204"/>
    <n v="173.41"/>
    <n v="60.65"/>
    <n v="0.16"/>
    <n v="60.81"/>
    <n v="473.04"/>
    <n v="1582.06"/>
    <n v="181.77"/>
    <x v="1"/>
    <m/>
    <m/>
    <n v="142"/>
    <n v="142"/>
    <e v="#N/A"/>
    <x v="5"/>
  </r>
  <r>
    <d v="2018-08-11T00:00:00"/>
    <x v="21"/>
    <s v="16s vs Sunderland"/>
    <n v="126.92"/>
    <n v="12301.12"/>
    <n v="101.43"/>
    <n v="7.98"/>
    <n v="494.18"/>
    <n v="58.41"/>
    <n v="552.59"/>
    <n v="12"/>
    <n v="49"/>
    <n v="93"/>
    <n v="108"/>
    <n v="93"/>
    <n v="108"/>
    <n v="200"/>
    <n v="167.78"/>
    <n v="58.84"/>
    <n v="1.51"/>
    <n v="60.35"/>
    <n v="524.20000000000005"/>
    <n v="2645.74"/>
    <n v="156.32"/>
    <x v="1"/>
    <m/>
    <m/>
    <n v="201"/>
    <n v="201"/>
    <s v="MID"/>
    <x v="5"/>
  </r>
  <r>
    <d v="2018-08-11T00:00:00"/>
    <x v="22"/>
    <s v="16s vs Sunderland"/>
    <n v="126.92"/>
    <n v="12503.48"/>
    <n v="104.86"/>
    <n v="8.07"/>
    <n v="578.07000000000005"/>
    <n v="87.17"/>
    <n v="665.24"/>
    <n v="8"/>
    <n v="45"/>
    <n v="73"/>
    <n v="64"/>
    <n v="73"/>
    <n v="64"/>
    <n v="203"/>
    <n v="168.7"/>
    <n v="57.57"/>
    <n v="8.35"/>
    <n v="65.930000000000007"/>
    <n v="563.04999999999995"/>
    <n v="2170.36"/>
    <n v="162.59"/>
    <x v="1"/>
    <m/>
    <m/>
    <n v="137"/>
    <n v="137"/>
    <s v="MID"/>
    <x v="5"/>
  </r>
  <r>
    <d v="2018-08-13T00:00:00"/>
    <x v="0"/>
    <s v="Full session"/>
    <n v="78.290000000000006"/>
    <n v="4578.63"/>
    <n v="58.49"/>
    <n v="5.44"/>
    <n v="0"/>
    <n v="0"/>
    <n v="0"/>
    <n v="4"/>
    <n v="0"/>
    <n v="577"/>
    <n v="640"/>
    <n v="77"/>
    <n v="86"/>
    <n v="199"/>
    <n v="162.41"/>
    <n v="12.73"/>
    <n v="0"/>
    <n v="12.73"/>
    <n v="226.63"/>
    <n v="575.78"/>
    <n v="76.709999999999994"/>
    <x v="0"/>
    <m/>
    <s v="Training"/>
    <n v="1217"/>
    <n v="163"/>
    <s v="MID"/>
    <x v="6"/>
  </r>
  <r>
    <d v="2018-08-13T00:00:00"/>
    <x v="25"/>
    <s v="Session"/>
    <n v="75.36"/>
    <n v="3716.86"/>
    <n v="49.32"/>
    <n v="9.2799999999999994"/>
    <n v="58.48"/>
    <n v="2.5299999999999998"/>
    <n v="61.01"/>
    <n v="6"/>
    <n v="8"/>
    <n v="62"/>
    <n v="61"/>
    <n v="62"/>
    <n v="61"/>
    <n v="208"/>
    <n v="153.97"/>
    <n v="12"/>
    <n v="0"/>
    <n v="12"/>
    <n v="185.37"/>
    <n v="737.06"/>
    <n v="63.71"/>
    <x v="1"/>
    <n v="-5"/>
    <s v="Training"/>
    <n v="123"/>
    <n v="123"/>
    <s v="MID"/>
    <x v="6"/>
  </r>
  <r>
    <d v="2018-08-13T00:00:00"/>
    <x v="2"/>
    <s v="Session"/>
    <n v="75.36"/>
    <n v="4066.02"/>
    <n v="53.96"/>
    <n v="6.51"/>
    <n v="31.15"/>
    <n v="0"/>
    <n v="31.15"/>
    <n v="5"/>
    <n v="3"/>
    <n v="49"/>
    <n v="56"/>
    <n v="49"/>
    <n v="56"/>
    <n v="204"/>
    <n v="146.63999999999999"/>
    <n v="8.42"/>
    <n v="0"/>
    <n v="8.42"/>
    <n v="153.68"/>
    <n v="599.47"/>
    <n v="71.16"/>
    <x v="1"/>
    <n v="-5"/>
    <s v="Training"/>
    <n v="105"/>
    <n v="105"/>
    <s v="MID"/>
    <x v="6"/>
  </r>
  <r>
    <d v="2018-08-13T00:00:00"/>
    <x v="5"/>
    <s v="Session"/>
    <n v="75.36"/>
    <n v="3716.66"/>
    <n v="49.32"/>
    <n v="6.53"/>
    <n v="77.59"/>
    <n v="0"/>
    <n v="77.59"/>
    <n v="9"/>
    <n v="10"/>
    <n v="54"/>
    <n v="60"/>
    <n v="54"/>
    <n v="60"/>
    <n v="200"/>
    <n v="144.87"/>
    <n v="9.0299999999999994"/>
    <n v="0"/>
    <n v="9.0299999999999994"/>
    <n v="154.96"/>
    <n v="635.55999999999995"/>
    <n v="81.48"/>
    <x v="1"/>
    <n v="-5"/>
    <s v="Training"/>
    <n v="114"/>
    <n v="114"/>
    <s v="MID"/>
    <x v="6"/>
  </r>
  <r>
    <d v="2018-08-13T00:00:00"/>
    <x v="6"/>
    <s v="Session"/>
    <n v="75.36"/>
    <n v="4039.55"/>
    <n v="53.6"/>
    <n v="7.77"/>
    <n v="79.64"/>
    <n v="5.05"/>
    <n v="84.69"/>
    <n v="7"/>
    <n v="10"/>
    <n v="45"/>
    <n v="45"/>
    <n v="45"/>
    <n v="45"/>
    <n v="205"/>
    <n v="150.18"/>
    <n v="12.17"/>
    <n v="0.19"/>
    <n v="12.36"/>
    <n v="179.66"/>
    <n v="519.15"/>
    <n v="71.819999999999993"/>
    <x v="1"/>
    <n v="-5"/>
    <s v="Training"/>
    <n v="90"/>
    <n v="90"/>
    <s v="FB"/>
    <x v="6"/>
  </r>
  <r>
    <d v="2018-08-13T00:00:00"/>
    <x v="8"/>
    <s v="Session + Extras"/>
    <n v="99"/>
    <n v="5577.89"/>
    <n v="56.34"/>
    <n v="6.43"/>
    <n v="55.13"/>
    <n v="0"/>
    <n v="55.13"/>
    <n v="9"/>
    <n v="7"/>
    <n v="84"/>
    <n v="73"/>
    <n v="84"/>
    <n v="73"/>
    <n v="192"/>
    <n v="127.55"/>
    <n v="0.77"/>
    <n v="0"/>
    <n v="0.77"/>
    <n v="119.8"/>
    <n v="966.03"/>
    <n v="96.72"/>
    <x v="1"/>
    <m/>
    <m/>
    <n v="157"/>
    <n v="157"/>
    <s v="FB"/>
    <x v="6"/>
  </r>
  <r>
    <d v="2018-08-13T00:00:00"/>
    <x v="10"/>
    <s v="Session + Extras"/>
    <n v="99"/>
    <n v="5034.25"/>
    <n v="50.85"/>
    <n v="6.39"/>
    <n v="49.23"/>
    <n v="0"/>
    <n v="49.23"/>
    <n v="8"/>
    <n v="5"/>
    <n v="62"/>
    <n v="83"/>
    <n v="62"/>
    <n v="83"/>
    <n v="211"/>
    <n v="158.59"/>
    <n v="20.38"/>
    <n v="12.1"/>
    <n v="32.479999999999997"/>
    <n v="374.89"/>
    <n v="747.79"/>
    <n v="96.94"/>
    <x v="1"/>
    <m/>
    <m/>
    <n v="145"/>
    <n v="145"/>
    <s v="FB"/>
    <x v="6"/>
  </r>
  <r>
    <d v="2018-08-13T00:00:00"/>
    <x v="11"/>
    <s v="Session"/>
    <n v="75.36"/>
    <n v="3491.85"/>
    <n v="46.34"/>
    <n v="7.04"/>
    <n v="77.53"/>
    <n v="0.7"/>
    <n v="78.23"/>
    <n v="16"/>
    <n v="10"/>
    <n v="62"/>
    <n v="53"/>
    <n v="62"/>
    <n v="53"/>
    <n v="208"/>
    <n v="138.11000000000001"/>
    <n v="6.58"/>
    <n v="0.02"/>
    <n v="6.6"/>
    <n v="127.13"/>
    <n v="600.5"/>
    <n v="73.959999999999994"/>
    <x v="1"/>
    <n v="-5"/>
    <s v="Training"/>
    <n v="115"/>
    <n v="115"/>
    <s v="FOR"/>
    <x v="6"/>
  </r>
  <r>
    <d v="2018-08-13T00:00:00"/>
    <x v="12"/>
    <s v="Session + Extras"/>
    <n v="99"/>
    <n v="5321.78"/>
    <n v="53.76"/>
    <n v="6.44"/>
    <n v="35.9"/>
    <n v="0"/>
    <n v="35.9"/>
    <n v="6"/>
    <n v="5"/>
    <n v="56"/>
    <n v="69"/>
    <n v="56"/>
    <n v="69"/>
    <n v="191"/>
    <n v="139.04"/>
    <n v="3.61"/>
    <n v="0.01"/>
    <n v="3.63"/>
    <n v="187.82"/>
    <n v="798.01"/>
    <n v="91.28"/>
    <x v="1"/>
    <m/>
    <m/>
    <n v="125"/>
    <n v="125"/>
    <s v="MID"/>
    <x v="6"/>
  </r>
  <r>
    <d v="2018-08-13T00:00:00"/>
    <x v="13"/>
    <s v="Session"/>
    <n v="75.36"/>
    <n v="3901.67"/>
    <n v="51.77"/>
    <n v="6.96"/>
    <n v="51.01"/>
    <n v="0"/>
    <n v="51.01"/>
    <n v="9"/>
    <n v="5"/>
    <n v="79"/>
    <n v="76"/>
    <n v="79"/>
    <n v="76"/>
    <n v="192"/>
    <n v="147.54"/>
    <n v="5.89"/>
    <n v="0"/>
    <n v="5.89"/>
    <n v="160"/>
    <n v="629.77"/>
    <n v="55.55"/>
    <x v="1"/>
    <n v="-5"/>
    <s v="Training"/>
    <n v="155"/>
    <n v="155"/>
    <s v="CB"/>
    <x v="6"/>
  </r>
  <r>
    <d v="2018-08-13T00:00:00"/>
    <x v="14"/>
    <s v="Session + Extras"/>
    <n v="99"/>
    <n v="5107.57"/>
    <n v="51.59"/>
    <n v="6.77"/>
    <n v="46.07"/>
    <n v="0"/>
    <n v="46.07"/>
    <n v="5"/>
    <n v="5"/>
    <n v="73"/>
    <n v="77"/>
    <n v="73"/>
    <n v="77"/>
    <n v="156"/>
    <n v="112.47"/>
    <n v="0"/>
    <n v="0"/>
    <n v="0"/>
    <n v="58.32"/>
    <n v="777.52"/>
    <n v="104.93"/>
    <x v="1"/>
    <m/>
    <m/>
    <n v="150"/>
    <n v="150"/>
    <s v="FB"/>
    <x v="6"/>
  </r>
  <r>
    <d v="2018-08-13T00:00:00"/>
    <x v="16"/>
    <s v="Session + Extras"/>
    <n v="99"/>
    <n v="5307.63"/>
    <n v="54.12"/>
    <n v="7.04"/>
    <n v="78.45"/>
    <n v="0.7"/>
    <n v="79.150000000000006"/>
    <n v="5"/>
    <n v="9"/>
    <n v="67"/>
    <n v="52"/>
    <n v="67"/>
    <n v="52"/>
    <n v="208"/>
    <n v="168.68"/>
    <n v="37.26"/>
    <n v="0.89"/>
    <n v="38.15"/>
    <n v="387.45"/>
    <n v="749.73"/>
    <n v="101.3"/>
    <x v="1"/>
    <m/>
    <m/>
    <n v="119"/>
    <n v="119"/>
    <s v="MID"/>
    <x v="6"/>
  </r>
  <r>
    <d v="2018-08-13T00:00:00"/>
    <x v="17"/>
    <s v="Session"/>
    <n v="75.36"/>
    <n v="3012.13"/>
    <n v="39.97"/>
    <n v="7.55"/>
    <n v="42.33"/>
    <n v="7.25"/>
    <n v="49.58"/>
    <n v="4"/>
    <n v="6"/>
    <n v="43"/>
    <n v="33"/>
    <n v="43"/>
    <n v="33"/>
    <n v="209"/>
    <n v="149.15"/>
    <n v="5.09"/>
    <n v="1.35"/>
    <n v="6.44"/>
    <n v="183.04"/>
    <n v="268.31"/>
    <n v="57.77"/>
    <x v="2"/>
    <n v="-5"/>
    <s v="Training"/>
    <n v="76"/>
    <n v="76"/>
    <s v="GK"/>
    <x v="6"/>
  </r>
  <r>
    <d v="2018-08-13T00:00:00"/>
    <x v="19"/>
    <s v="SW Entire session"/>
    <n v="67.59"/>
    <n v="5667.11"/>
    <n v="83.85"/>
    <n v="7"/>
    <n v="467.19"/>
    <n v="0"/>
    <n v="467.19"/>
    <n v="3"/>
    <n v="17"/>
    <n v="499"/>
    <n v="507"/>
    <n v="45"/>
    <n v="41"/>
    <n v="204"/>
    <n v="169.1"/>
    <n v="21.24"/>
    <n v="0"/>
    <n v="26.49"/>
    <n v="285.54000000000002"/>
    <n v="1158.57"/>
    <n v="80.59"/>
    <x v="4"/>
    <m/>
    <m/>
    <n v="1006"/>
    <n v="86"/>
    <s v="FB"/>
    <x v="6"/>
  </r>
  <r>
    <d v="2018-08-13T00:00:00"/>
    <x v="20"/>
    <s v="Session"/>
    <n v="75.36"/>
    <n v="3445.19"/>
    <n v="45.72"/>
    <n v="6.35"/>
    <n v="58.88"/>
    <n v="0"/>
    <n v="58.88"/>
    <n v="20"/>
    <n v="7"/>
    <n v="60"/>
    <n v="78"/>
    <n v="60"/>
    <n v="78"/>
    <n v="194"/>
    <n v="142.05000000000001"/>
    <n v="7.71"/>
    <n v="0"/>
    <n v="7.71"/>
    <n v="149.52000000000001"/>
    <n v="657.18"/>
    <n v="74.3"/>
    <x v="1"/>
    <n v="-5"/>
    <s v="Training"/>
    <n v="138"/>
    <n v="138"/>
    <e v="#N/A"/>
    <x v="6"/>
  </r>
  <r>
    <d v="2018-08-13T00:00:00"/>
    <x v="21"/>
    <s v="Session"/>
    <n v="75.36"/>
    <n v="4168.0600000000004"/>
    <n v="55.31"/>
    <n v="6.94"/>
    <n v="117.54"/>
    <n v="0"/>
    <n v="117.54"/>
    <n v="10"/>
    <n v="15"/>
    <n v="81"/>
    <n v="75"/>
    <n v="81"/>
    <n v="75"/>
    <n v="192"/>
    <n v="142.43"/>
    <n v="9.1999999999999993"/>
    <n v="0"/>
    <n v="9.1999999999999993"/>
    <n v="166.8"/>
    <n v="837.87"/>
    <n v="67.930000000000007"/>
    <x v="1"/>
    <n v="-5"/>
    <s v="Training"/>
    <n v="156"/>
    <n v="156"/>
    <s v="MID"/>
    <x v="6"/>
  </r>
  <r>
    <d v="2018-08-13T00:00:00"/>
    <x v="22"/>
    <s v="Session"/>
    <n v="75.36"/>
    <n v="3974.72"/>
    <n v="52.74"/>
    <n v="6.69"/>
    <n v="69.400000000000006"/>
    <n v="0"/>
    <n v="69.400000000000006"/>
    <n v="3"/>
    <n v="12"/>
    <n v="42"/>
    <n v="47"/>
    <n v="42"/>
    <n v="47"/>
    <n v="198"/>
    <n v="145.09"/>
    <n v="13.28"/>
    <n v="0.53"/>
    <n v="13.8"/>
    <n v="187.41"/>
    <n v="602.41999999999996"/>
    <n v="59.75"/>
    <x v="1"/>
    <n v="-5"/>
    <s v="Training"/>
    <n v="89"/>
    <n v="89"/>
    <s v="MID"/>
    <x v="6"/>
  </r>
  <r>
    <d v="2018-08-14T00:00:00"/>
    <x v="25"/>
    <s v="16s Session"/>
    <n v="103.2"/>
    <n v="4783.21"/>
    <n v="46.35"/>
    <n v="7.99"/>
    <n v="168.67"/>
    <n v="12.48"/>
    <n v="181.15"/>
    <n v="7"/>
    <n v="19"/>
    <n v="61"/>
    <n v="70"/>
    <n v="61"/>
    <n v="70"/>
    <n v="206"/>
    <n v="156.65"/>
    <n v="11.8"/>
    <n v="0"/>
    <n v="11.8"/>
    <n v="242.91"/>
    <n v="995.29"/>
    <n v="78.7"/>
    <x v="1"/>
    <n v="-4"/>
    <s v="Training"/>
    <n v="131"/>
    <n v="131"/>
    <s v="MID"/>
    <x v="6"/>
  </r>
  <r>
    <d v="2018-08-14T00:00:00"/>
    <x v="2"/>
    <s v="16s Session"/>
    <n v="103.2"/>
    <n v="5036.74"/>
    <n v="48.81"/>
    <n v="6.96"/>
    <n v="157.33000000000001"/>
    <n v="0"/>
    <n v="157.33000000000001"/>
    <n v="8"/>
    <n v="13"/>
    <n v="61"/>
    <n v="62"/>
    <n v="61"/>
    <n v="62"/>
    <n v="204"/>
    <n v="153.15"/>
    <n v="14.77"/>
    <n v="0"/>
    <n v="14.77"/>
    <n v="247.92"/>
    <n v="758.5"/>
    <n v="93.65"/>
    <x v="1"/>
    <n v="-4"/>
    <s v="Training"/>
    <n v="123"/>
    <n v="123"/>
    <s v="MID"/>
    <x v="6"/>
  </r>
  <r>
    <d v="2018-08-14T00:00:00"/>
    <x v="5"/>
    <s v="16s Session"/>
    <n v="103.2"/>
    <n v="4431.93"/>
    <n v="42.95"/>
    <n v="7.18"/>
    <n v="123.84"/>
    <n v="1.42"/>
    <n v="125.26"/>
    <n v="26"/>
    <n v="13"/>
    <n v="67"/>
    <n v="75"/>
    <n v="67"/>
    <n v="75"/>
    <n v="199"/>
    <n v="144.91"/>
    <n v="12.93"/>
    <n v="0"/>
    <n v="12.93"/>
    <n v="205.08"/>
    <n v="824.71"/>
    <n v="115.39"/>
    <x v="1"/>
    <n v="-4"/>
    <s v="Training"/>
    <n v="142"/>
    <n v="142"/>
    <s v="MID"/>
    <x v="6"/>
  </r>
  <r>
    <d v="2018-08-14T00:00:00"/>
    <x v="6"/>
    <s v="16s Session"/>
    <n v="103.2"/>
    <n v="5165.8900000000003"/>
    <n v="50.06"/>
    <n v="7.45"/>
    <n v="166.44"/>
    <n v="7.2"/>
    <n v="173.64"/>
    <n v="7"/>
    <n v="19"/>
    <n v="56"/>
    <n v="56"/>
    <n v="56"/>
    <n v="56"/>
    <n v="115"/>
    <n v="82.37"/>
    <n v="0"/>
    <n v="0"/>
    <n v="0"/>
    <n v="17.27"/>
    <n v="788.82"/>
    <n v="89.86"/>
    <x v="1"/>
    <n v="-4"/>
    <s v="Training"/>
    <n v="112"/>
    <n v="112"/>
    <s v="FB"/>
    <x v="6"/>
  </r>
  <r>
    <d v="2018-08-14T00:00:00"/>
    <x v="8"/>
    <s v="16s Session"/>
    <n v="103.2"/>
    <n v="4932.59"/>
    <n v="47.8"/>
    <n v="8.32"/>
    <n v="37.9"/>
    <n v="10.38"/>
    <n v="48.28"/>
    <n v="7"/>
    <n v="6"/>
    <n v="77"/>
    <n v="59"/>
    <n v="77"/>
    <n v="59"/>
    <n v="158"/>
    <n v="112.21"/>
    <n v="0"/>
    <n v="0"/>
    <n v="0"/>
    <n v="69.680000000000007"/>
    <n v="775.67"/>
    <n v="89.81"/>
    <x v="1"/>
    <n v="-4"/>
    <s v="Training"/>
    <n v="136"/>
    <n v="136"/>
    <s v="FB"/>
    <x v="6"/>
  </r>
  <r>
    <d v="2018-08-14T00:00:00"/>
    <x v="10"/>
    <s v="16s Session"/>
    <n v="103.2"/>
    <n v="4485.72"/>
    <n v="43.47"/>
    <n v="6.87"/>
    <n v="70.61"/>
    <n v="0"/>
    <n v="70.61"/>
    <n v="5"/>
    <n v="6"/>
    <n v="43"/>
    <n v="49"/>
    <n v="43"/>
    <n v="49"/>
    <n v="205"/>
    <n v="152.1"/>
    <n v="13.98"/>
    <n v="7.86"/>
    <n v="21.84"/>
    <n v="314.45"/>
    <n v="720.74"/>
    <n v="85.19"/>
    <x v="1"/>
    <n v="-4"/>
    <s v="Training"/>
    <n v="92"/>
    <n v="92"/>
    <s v="FB"/>
    <x v="6"/>
  </r>
  <r>
    <d v="2018-08-14T00:00:00"/>
    <x v="11"/>
    <s v="16s Session"/>
    <n v="103.2"/>
    <n v="4514.7299999999996"/>
    <n v="43.75"/>
    <n v="6.87"/>
    <n v="179.47"/>
    <n v="0"/>
    <n v="179.47"/>
    <n v="11"/>
    <n v="24"/>
    <n v="49"/>
    <n v="53"/>
    <n v="49"/>
    <n v="53"/>
    <n v="198"/>
    <n v="133.69999999999999"/>
    <n v="3.34"/>
    <n v="0"/>
    <n v="3.34"/>
    <n v="130.93"/>
    <n v="778.98"/>
    <n v="69.83"/>
    <x v="1"/>
    <n v="-4"/>
    <s v="Training"/>
    <n v="102"/>
    <n v="102"/>
    <s v="FOR"/>
    <x v="6"/>
  </r>
  <r>
    <d v="2018-08-14T00:00:00"/>
    <x v="23"/>
    <s v="16s Session"/>
    <n v="103.2"/>
    <n v="4047.32"/>
    <n v="39.22"/>
    <n v="6.55"/>
    <n v="31.27"/>
    <n v="0"/>
    <n v="31.27"/>
    <n v="4"/>
    <n v="4"/>
    <n v="62"/>
    <n v="71"/>
    <n v="62"/>
    <n v="71"/>
    <n v="186"/>
    <n v="140.77000000000001"/>
    <n v="16.66"/>
    <n v="1.76"/>
    <n v="18.420000000000002"/>
    <n v="287.89999999999998"/>
    <n v="558.63"/>
    <n v="71.400000000000006"/>
    <x v="1"/>
    <n v="-4"/>
    <s v="Training"/>
    <n v="133"/>
    <n v="133"/>
    <s v="CB"/>
    <x v="6"/>
  </r>
  <r>
    <d v="2018-08-14T00:00:00"/>
    <x v="12"/>
    <s v="16s Session"/>
    <n v="103.2"/>
    <n v="4904.38"/>
    <n v="47.52"/>
    <n v="7.12"/>
    <n v="127.95"/>
    <n v="0.71"/>
    <n v="128.66"/>
    <n v="8"/>
    <n v="15"/>
    <n v="55"/>
    <n v="56"/>
    <n v="55"/>
    <n v="56"/>
    <n v="197"/>
    <n v="146.97999999999999"/>
    <n v="16.72"/>
    <n v="2.13"/>
    <n v="18.86"/>
    <n v="292.37"/>
    <n v="891.01"/>
    <n v="89.2"/>
    <x v="1"/>
    <n v="-4"/>
    <s v="Training"/>
    <n v="111"/>
    <n v="111"/>
    <s v="MID"/>
    <x v="6"/>
  </r>
  <r>
    <d v="2018-08-14T00:00:00"/>
    <x v="13"/>
    <s v="16s Session"/>
    <n v="103.2"/>
    <n v="4710.3599999999997"/>
    <n v="45.64"/>
    <n v="6.36"/>
    <n v="52.42"/>
    <n v="0"/>
    <n v="52.42"/>
    <n v="6"/>
    <n v="6"/>
    <n v="58"/>
    <n v="85"/>
    <n v="58"/>
    <n v="85"/>
    <n v="188"/>
    <n v="149.9"/>
    <n v="3.94"/>
    <n v="0"/>
    <n v="3.94"/>
    <n v="221.63"/>
    <n v="677.01"/>
    <n v="73.27"/>
    <x v="1"/>
    <n v="-4"/>
    <s v="Training"/>
    <n v="143"/>
    <n v="143"/>
    <s v="CB"/>
    <x v="6"/>
  </r>
  <r>
    <d v="2018-08-14T00:00:00"/>
    <x v="14"/>
    <s v="16s Session"/>
    <n v="103.2"/>
    <n v="4837.3999999999996"/>
    <n v="46.87"/>
    <n v="6.47"/>
    <n v="50.34"/>
    <n v="0"/>
    <n v="50.34"/>
    <n v="6"/>
    <n v="4"/>
    <n v="64"/>
    <n v="66"/>
    <n v="64"/>
    <n v="66"/>
    <n v="163"/>
    <n v="104.13"/>
    <n v="0"/>
    <n v="0"/>
    <n v="0"/>
    <n v="40.35"/>
    <n v="730.61"/>
    <n v="98.75"/>
    <x v="1"/>
    <n v="-4"/>
    <s v="Training"/>
    <n v="130"/>
    <n v="130"/>
    <s v="FB"/>
    <x v="6"/>
  </r>
  <r>
    <d v="2018-08-14T00:00:00"/>
    <x v="16"/>
    <s v="16s Session"/>
    <n v="103.2"/>
    <n v="4796.16"/>
    <n v="46.47"/>
    <n v="6.35"/>
    <n v="67.67"/>
    <n v="0"/>
    <n v="67.67"/>
    <n v="3"/>
    <n v="10"/>
    <n v="46"/>
    <n v="36"/>
    <n v="46"/>
    <n v="36"/>
    <n v="199"/>
    <n v="162.30000000000001"/>
    <n v="21.02"/>
    <n v="0"/>
    <n v="21.02"/>
    <n v="324.33"/>
    <n v="677.63"/>
    <n v="89.93"/>
    <x v="1"/>
    <n v="-4"/>
    <s v="Training"/>
    <n v="82"/>
    <n v="82"/>
    <s v="MID"/>
    <x v="6"/>
  </r>
  <r>
    <d v="2018-08-14T00:00:00"/>
    <x v="17"/>
    <s v="16s Session"/>
    <n v="103.2"/>
    <n v="3965.76"/>
    <n v="38.43"/>
    <n v="4.95"/>
    <n v="0"/>
    <n v="0"/>
    <n v="0"/>
    <n v="20"/>
    <n v="0"/>
    <n v="49"/>
    <n v="49"/>
    <n v="49"/>
    <n v="49"/>
    <n v="202"/>
    <n v="148.37"/>
    <n v="12.92"/>
    <n v="0.87"/>
    <n v="13.79"/>
    <n v="256.45999999999998"/>
    <n v="162.46"/>
    <n v="78.86"/>
    <x v="2"/>
    <n v="-4"/>
    <s v="Training"/>
    <n v="98"/>
    <n v="98"/>
    <s v="GK"/>
    <x v="6"/>
  </r>
  <r>
    <d v="2018-08-14T00:00:00"/>
    <x v="20"/>
    <s v="16s Session"/>
    <n v="103.2"/>
    <n v="4005.36"/>
    <n v="38.81"/>
    <n v="6.3"/>
    <n v="41.93"/>
    <n v="0"/>
    <n v="41.93"/>
    <n v="11"/>
    <n v="6"/>
    <n v="87"/>
    <n v="73"/>
    <n v="87"/>
    <n v="73"/>
    <n v="201"/>
    <n v="145.61000000000001"/>
    <n v="5.63"/>
    <n v="0.02"/>
    <n v="5.65"/>
    <n v="206.69"/>
    <n v="668.56"/>
    <n v="89"/>
    <x v="1"/>
    <n v="-4"/>
    <s v="Training"/>
    <n v="160"/>
    <n v="160"/>
    <e v="#N/A"/>
    <x v="6"/>
  </r>
  <r>
    <d v="2018-08-14T00:00:00"/>
    <x v="21"/>
    <s v="16s Session"/>
    <n v="103.2"/>
    <n v="4563.8999999999996"/>
    <n v="44.22"/>
    <n v="7.14"/>
    <n v="147.83000000000001"/>
    <n v="0.71"/>
    <n v="148.54"/>
    <n v="4"/>
    <n v="15"/>
    <n v="66"/>
    <n v="63"/>
    <n v="66"/>
    <n v="63"/>
    <n v="189"/>
    <n v="133.57"/>
    <n v="5.63"/>
    <n v="0"/>
    <n v="5.63"/>
    <n v="168.74"/>
    <n v="819.65"/>
    <n v="74.69"/>
    <x v="1"/>
    <n v="-4"/>
    <s v="Training"/>
    <n v="129"/>
    <n v="129"/>
    <s v="MID"/>
    <x v="6"/>
  </r>
  <r>
    <d v="2018-08-14T00:00:00"/>
    <x v="22"/>
    <s v="16s Session"/>
    <n v="103.2"/>
    <n v="4783.34"/>
    <n v="46.35"/>
    <n v="6.81"/>
    <n v="154.44"/>
    <n v="0"/>
    <n v="154.44"/>
    <n v="9"/>
    <n v="18"/>
    <n v="78"/>
    <n v="63"/>
    <n v="78"/>
    <n v="63"/>
    <n v="195"/>
    <n v="142.69"/>
    <n v="13.91"/>
    <n v="0.01"/>
    <n v="13.92"/>
    <n v="229.9"/>
    <n v="808.74"/>
    <n v="72.44"/>
    <x v="1"/>
    <n v="-4"/>
    <s v="Training"/>
    <n v="141"/>
    <n v="141"/>
    <s v="MID"/>
    <x v="6"/>
  </r>
  <r>
    <d v="2018-08-15T00:00:00"/>
    <x v="0"/>
    <s v="16s Session"/>
    <n v="110.18"/>
    <n v="7794.63"/>
    <n v="70.75"/>
    <n v="7.95"/>
    <n v="322.3"/>
    <n v="28.74"/>
    <n v="351.04"/>
    <n v="9"/>
    <n v="23"/>
    <n v="746"/>
    <n v="773"/>
    <n v="52"/>
    <n v="57"/>
    <n v="200"/>
    <n v="156.44999999999999"/>
    <n v="17.239999999999998"/>
    <n v="7.0000000000000007E-2"/>
    <n v="17.239999999999998"/>
    <n v="266.52"/>
    <n v="1199.93"/>
    <n v="120.74"/>
    <x v="1"/>
    <n v="-3"/>
    <s v="Training"/>
    <n v="1519"/>
    <n v="109"/>
    <s v="MID"/>
    <x v="6"/>
  </r>
  <r>
    <d v="2018-08-15T00:00:00"/>
    <x v="25"/>
    <s v="16s Session"/>
    <n v="101.3"/>
    <n v="8250.5400000000009"/>
    <n v="81.45"/>
    <n v="8.5"/>
    <n v="470.95"/>
    <n v="129.52000000000001"/>
    <n v="600.47"/>
    <n v="8"/>
    <n v="27"/>
    <n v="60"/>
    <n v="54"/>
    <n v="60"/>
    <n v="54"/>
    <n v="205"/>
    <n v="156.19"/>
    <n v="15.61"/>
    <n v="0"/>
    <n v="15.61"/>
    <n v="245.45"/>
    <n v="1485.31"/>
    <n v="119.08"/>
    <x v="1"/>
    <n v="-3"/>
    <s v="Training"/>
    <n v="114"/>
    <n v="114"/>
    <s v="MID"/>
    <x v="6"/>
  </r>
  <r>
    <d v="2018-08-15T00:00:00"/>
    <x v="2"/>
    <s v="16s Session"/>
    <n v="101.3"/>
    <n v="7490.17"/>
    <n v="73.94"/>
    <n v="8.02"/>
    <n v="377.13"/>
    <n v="98.29"/>
    <n v="475.42"/>
    <n v="3"/>
    <n v="21"/>
    <n v="33"/>
    <n v="28"/>
    <n v="33"/>
    <n v="28"/>
    <n v="200"/>
    <n v="149.31"/>
    <n v="13.38"/>
    <n v="0"/>
    <n v="13.38"/>
    <n v="224.06"/>
    <n v="983.7"/>
    <n v="112.37"/>
    <x v="1"/>
    <n v="-3"/>
    <s v="Training"/>
    <n v="61"/>
    <n v="61"/>
    <s v="MID"/>
    <x v="6"/>
  </r>
  <r>
    <d v="2018-08-15T00:00:00"/>
    <x v="5"/>
    <s v="16s Session"/>
    <n v="101.3"/>
    <n v="7693.97"/>
    <n v="75.959999999999994"/>
    <n v="8.0399999999999991"/>
    <n v="533.5"/>
    <n v="123.99"/>
    <n v="657.49"/>
    <n v="49"/>
    <n v="36"/>
    <n v="61"/>
    <n v="84"/>
    <n v="61"/>
    <n v="84"/>
    <n v="202"/>
    <n v="150.68"/>
    <n v="15.46"/>
    <n v="0"/>
    <n v="15.46"/>
    <n v="217.13"/>
    <n v="1568.76"/>
    <n v="157.35"/>
    <x v="1"/>
    <n v="-3"/>
    <s v="Training"/>
    <n v="145"/>
    <n v="145"/>
    <s v="MID"/>
    <x v="6"/>
  </r>
  <r>
    <d v="2018-08-15T00:00:00"/>
    <x v="6"/>
    <s v="16s Session"/>
    <n v="101.3"/>
    <n v="8189.04"/>
    <n v="80.84"/>
    <n v="8.02"/>
    <n v="397.07"/>
    <n v="151.93"/>
    <n v="549"/>
    <n v="9"/>
    <n v="23"/>
    <n v="43"/>
    <n v="53"/>
    <n v="43"/>
    <n v="53"/>
    <n v="211"/>
    <n v="161.07"/>
    <n v="22.42"/>
    <n v="3.68"/>
    <n v="26.1"/>
    <n v="322.77"/>
    <n v="1348.03"/>
    <n v="103.75"/>
    <x v="1"/>
    <n v="-3"/>
    <s v="Training"/>
    <n v="96"/>
    <n v="96"/>
    <s v="FB"/>
    <x v="6"/>
  </r>
  <r>
    <d v="2018-08-15T00:00:00"/>
    <x v="8"/>
    <s v="16s Session"/>
    <n v="101.3"/>
    <n v="8087.69"/>
    <n v="79.84"/>
    <n v="8.27"/>
    <n v="590.89"/>
    <n v="91.54"/>
    <n v="682.43"/>
    <n v="12"/>
    <n v="32"/>
    <n v="39"/>
    <n v="45"/>
    <n v="39"/>
    <n v="45"/>
    <n v="169"/>
    <n v="119.09"/>
    <n v="0"/>
    <n v="0"/>
    <n v="0"/>
    <n v="58.47"/>
    <n v="1544.04"/>
    <n v="123.33"/>
    <x v="1"/>
    <n v="-3"/>
    <s v="Training"/>
    <n v="84"/>
    <n v="84"/>
    <s v="FB"/>
    <x v="6"/>
  </r>
  <r>
    <d v="2018-08-15T00:00:00"/>
    <x v="10"/>
    <s v="16s Session"/>
    <n v="101.3"/>
    <n v="7673.38"/>
    <n v="75.75"/>
    <n v="7.27"/>
    <n v="257.92"/>
    <n v="3.6"/>
    <n v="261.52"/>
    <n v="3"/>
    <n v="15"/>
    <n v="45"/>
    <n v="45"/>
    <n v="45"/>
    <n v="45"/>
    <n v="208"/>
    <n v="160.61000000000001"/>
    <n v="28.73"/>
    <n v="10.3"/>
    <n v="39.020000000000003"/>
    <n v="408.83"/>
    <n v="1122.25"/>
    <n v="121.41"/>
    <x v="1"/>
    <n v="-3"/>
    <s v="Training"/>
    <n v="90"/>
    <n v="90"/>
    <s v="FB"/>
    <x v="6"/>
  </r>
  <r>
    <d v="2018-08-15T00:00:00"/>
    <x v="11"/>
    <s v="16s Session"/>
    <n v="101.3"/>
    <n v="6408.46"/>
    <n v="63.27"/>
    <n v="9.36"/>
    <n v="402.15"/>
    <n v="221.86"/>
    <n v="624.01"/>
    <n v="11"/>
    <n v="28"/>
    <n v="53"/>
    <n v="47"/>
    <n v="53"/>
    <n v="47"/>
    <n v="205"/>
    <n v="133.37"/>
    <n v="4.42"/>
    <n v="0"/>
    <n v="4.42"/>
    <n v="140.97999999999999"/>
    <n v="1147.1600000000001"/>
    <n v="91.1"/>
    <x v="1"/>
    <n v="-3"/>
    <s v="Training"/>
    <n v="100"/>
    <n v="100"/>
    <s v="FOR"/>
    <x v="6"/>
  </r>
  <r>
    <d v="2018-08-15T00:00:00"/>
    <x v="23"/>
    <s v="16s Session"/>
    <n v="101.3"/>
    <n v="6988.95"/>
    <n v="69"/>
    <n v="7.77"/>
    <n v="366.12"/>
    <n v="104.46"/>
    <n v="470.58"/>
    <n v="8"/>
    <n v="20"/>
    <n v="53"/>
    <n v="57"/>
    <n v="53"/>
    <n v="57"/>
    <n v="193"/>
    <n v="147.27000000000001"/>
    <n v="28.67"/>
    <n v="2.25"/>
    <n v="30.92"/>
    <n v="351.83"/>
    <n v="1123"/>
    <n v="104.67"/>
    <x v="1"/>
    <n v="-3"/>
    <s v="Training"/>
    <n v="110"/>
    <n v="110"/>
    <s v="CB"/>
    <x v="6"/>
  </r>
  <r>
    <d v="2018-08-15T00:00:00"/>
    <x v="12"/>
    <s v="16s Session"/>
    <n v="101.3"/>
    <n v="8056.56"/>
    <n v="79.540000000000006"/>
    <n v="7.79"/>
    <n v="384.18"/>
    <n v="47.09"/>
    <n v="431.27"/>
    <n v="11"/>
    <n v="22"/>
    <n v="35"/>
    <n v="33"/>
    <n v="35"/>
    <n v="33"/>
    <n v="197"/>
    <n v="150.91999999999999"/>
    <n v="26.2"/>
    <n v="2.11"/>
    <n v="28.3"/>
    <n v="331.22"/>
    <n v="1217.9000000000001"/>
    <n v="114.83"/>
    <x v="1"/>
    <n v="-3"/>
    <s v="Training"/>
    <n v="68"/>
    <n v="68"/>
    <s v="MID"/>
    <x v="6"/>
  </r>
  <r>
    <d v="2018-08-15T00:00:00"/>
    <x v="13"/>
    <s v="16s Session"/>
    <n v="101.3"/>
    <n v="7030.04"/>
    <n v="70.7"/>
    <n v="8.24"/>
    <n v="311.31"/>
    <n v="75.75"/>
    <n v="387.06"/>
    <n v="8"/>
    <n v="22"/>
    <n v="44"/>
    <n v="61"/>
    <n v="44"/>
    <n v="61"/>
    <n v="182"/>
    <n v="140.99"/>
    <n v="0.37"/>
    <n v="0"/>
    <n v="0.37"/>
    <n v="144.16999999999999"/>
    <n v="1157.3499999999999"/>
    <n v="92.27"/>
    <x v="1"/>
    <n v="-3"/>
    <s v="Training"/>
    <n v="105"/>
    <n v="105"/>
    <s v="CB"/>
    <x v="6"/>
  </r>
  <r>
    <d v="2018-08-15T00:00:00"/>
    <x v="14"/>
    <s v="16s Session"/>
    <n v="101.3"/>
    <n v="7782.74"/>
    <n v="76.83"/>
    <n v="7.98"/>
    <n v="321.7"/>
    <n v="81.92"/>
    <n v="403.62"/>
    <n v="7"/>
    <n v="22"/>
    <n v="48"/>
    <n v="50"/>
    <n v="48"/>
    <n v="50"/>
    <n v="190"/>
    <n v="115.47"/>
    <n v="2.91"/>
    <n v="0"/>
    <n v="2.91"/>
    <n v="84.61"/>
    <n v="1149.43"/>
    <n v="132.28"/>
    <x v="1"/>
    <n v="-3"/>
    <s v="Training"/>
    <n v="98"/>
    <n v="98"/>
    <s v="FB"/>
    <x v="6"/>
  </r>
  <r>
    <d v="2018-08-15T00:00:00"/>
    <x v="16"/>
    <s v="16s Session"/>
    <n v="101.3"/>
    <n v="7613.9"/>
    <n v="75.17"/>
    <n v="8.07"/>
    <n v="344.83"/>
    <n v="102.38"/>
    <n v="447.21"/>
    <n v="5"/>
    <n v="22"/>
    <n v="35"/>
    <n v="19"/>
    <n v="35"/>
    <n v="19"/>
    <n v="201"/>
    <n v="162.88999999999999"/>
    <n v="29.62"/>
    <n v="0.11"/>
    <n v="29.73"/>
    <n v="343.08"/>
    <n v="1053.24"/>
    <n v="124.5"/>
    <x v="1"/>
    <n v="-3"/>
    <s v="Training"/>
    <n v="54"/>
    <n v="54"/>
    <s v="MID"/>
    <x v="6"/>
  </r>
  <r>
    <d v="2018-08-15T00:00:00"/>
    <x v="24"/>
    <s v="16s Session"/>
    <n v="101.3"/>
    <n v="4676.59"/>
    <n v="46.17"/>
    <n v="6.57"/>
    <n v="16.93"/>
    <n v="0"/>
    <n v="16.93"/>
    <n v="16"/>
    <n v="1"/>
    <n v="66"/>
    <n v="70"/>
    <n v="66"/>
    <n v="70"/>
    <n v="177"/>
    <n v="136.15"/>
    <n v="0.28000000000000003"/>
    <n v="0"/>
    <n v="0.28000000000000003"/>
    <n v="167.27"/>
    <n v="338.44"/>
    <n v="64.19"/>
    <x v="2"/>
    <n v="-3"/>
    <s v="Training"/>
    <n v="136"/>
    <n v="136"/>
    <s v="GK"/>
    <x v="6"/>
  </r>
  <r>
    <d v="2018-08-15T00:00:00"/>
    <x v="17"/>
    <s v="16s Session"/>
    <n v="101.3"/>
    <n v="5447.89"/>
    <n v="53.78"/>
    <n v="7.61"/>
    <n v="79.150000000000006"/>
    <n v="28.23"/>
    <n v="107.38"/>
    <n v="13"/>
    <n v="6"/>
    <n v="41"/>
    <n v="43"/>
    <n v="41"/>
    <n v="43"/>
    <n v="196"/>
    <n v="137.97"/>
    <n v="3.92"/>
    <n v="0.01"/>
    <n v="3.93"/>
    <n v="174.45"/>
    <n v="445.7"/>
    <n v="80.040000000000006"/>
    <x v="2"/>
    <n v="-3"/>
    <s v="Training"/>
    <n v="84"/>
    <n v="84"/>
    <s v="GK"/>
    <x v="6"/>
  </r>
  <r>
    <d v="2018-08-15T00:00:00"/>
    <x v="19"/>
    <s v="SW ENTIRE SESSION"/>
    <n v="96.02"/>
    <n v="6795.19"/>
    <n v="70.77"/>
    <n v="7.99"/>
    <n v="429.47"/>
    <n v="40.450000000000003"/>
    <n v="469.92"/>
    <n v="1"/>
    <n v="18"/>
    <n v="39"/>
    <n v="22"/>
    <n v="39"/>
    <n v="22"/>
    <n v="199"/>
    <n v="143.16"/>
    <n v="15.55"/>
    <n v="0"/>
    <n v="15.55"/>
    <n v="209.13"/>
    <n v="936.41"/>
    <n v="99.41"/>
    <x v="4"/>
    <n v="-3"/>
    <s v="Training"/>
    <n v="61"/>
    <n v="61"/>
    <s v="FB"/>
    <x v="6"/>
  </r>
  <r>
    <d v="2018-08-15T00:00:00"/>
    <x v="20"/>
    <s v="16s Session"/>
    <n v="101.3"/>
    <n v="7269.17"/>
    <n v="71.760000000000005"/>
    <n v="7.64"/>
    <n v="364.2"/>
    <n v="99.91"/>
    <n v="464.11"/>
    <n v="12"/>
    <n v="24"/>
    <n v="43"/>
    <n v="50"/>
    <n v="43"/>
    <n v="50"/>
    <n v="199"/>
    <n v="147.85"/>
    <n v="6.52"/>
    <n v="0"/>
    <n v="6.52"/>
    <n v="182.74"/>
    <n v="1327.34"/>
    <n v="126.48"/>
    <x v="1"/>
    <n v="-3"/>
    <s v="Training"/>
    <n v="93"/>
    <n v="93"/>
    <e v="#N/A"/>
    <x v="6"/>
  </r>
  <r>
    <d v="2018-08-15T00:00:00"/>
    <x v="21"/>
    <s v="16s Session"/>
    <n v="101.3"/>
    <n v="8161.23"/>
    <n v="80.569999999999993"/>
    <n v="8.26"/>
    <n v="558.89"/>
    <n v="111.87"/>
    <n v="670.76"/>
    <n v="14"/>
    <n v="35"/>
    <n v="54"/>
    <n v="52"/>
    <n v="54"/>
    <n v="52"/>
    <n v="194"/>
    <n v="142.49"/>
    <n v="9.48"/>
    <n v="0"/>
    <n v="9.48"/>
    <n v="218.81"/>
    <n v="1534.42"/>
    <n v="111.92"/>
    <x v="1"/>
    <n v="-3"/>
    <s v="Training"/>
    <n v="106"/>
    <n v="106"/>
    <s v="MID"/>
    <x v="6"/>
  </r>
  <r>
    <d v="2018-08-15T00:00:00"/>
    <x v="22"/>
    <s v="16s Session"/>
    <n v="101.3"/>
    <n v="7860.68"/>
    <n v="77.599999999999994"/>
    <n v="8.16"/>
    <n v="510.28"/>
    <n v="146.93"/>
    <n v="657.21"/>
    <n v="7"/>
    <n v="32"/>
    <n v="36"/>
    <n v="40"/>
    <n v="36"/>
    <n v="40"/>
    <n v="194"/>
    <n v="144.78"/>
    <n v="15.26"/>
    <n v="0"/>
    <n v="15.26"/>
    <n v="240.08"/>
    <n v="1321.12"/>
    <n v="100.19"/>
    <x v="1"/>
    <n v="-3"/>
    <s v="Training"/>
    <n v="76"/>
    <n v="76"/>
    <s v="MID"/>
    <x v="6"/>
  </r>
  <r>
    <d v="2018-08-17T00:00:00"/>
    <x v="0"/>
    <s v="16s Session"/>
    <n v="76.2"/>
    <n v="3768.45"/>
    <n v="49.45"/>
    <n v="7"/>
    <n v="73.97"/>
    <n v="0"/>
    <n v="73.97"/>
    <n v="2"/>
    <n v="6"/>
    <n v="33"/>
    <n v="35"/>
    <n v="33"/>
    <n v="35"/>
    <n v="192"/>
    <n v="145.85"/>
    <n v="4.5"/>
    <n v="0"/>
    <n v="4.5"/>
    <n v="140.54"/>
    <n v="496.69"/>
    <n v="61.38"/>
    <x v="1"/>
    <n v="-1"/>
    <s v="Training"/>
    <n v="68"/>
    <n v="68"/>
    <s v="MID"/>
    <x v="6"/>
  </r>
  <r>
    <d v="2018-08-17T00:00:00"/>
    <x v="25"/>
    <s v="16s Session"/>
    <n v="76.2"/>
    <n v="3922.2"/>
    <n v="51.47"/>
    <n v="7.72"/>
    <n v="138.33000000000001"/>
    <n v="23.16"/>
    <n v="161.49"/>
    <n v="8"/>
    <n v="12"/>
    <n v="61"/>
    <n v="52"/>
    <n v="61"/>
    <n v="52"/>
    <n v="207"/>
    <n v="152.86000000000001"/>
    <n v="11.94"/>
    <n v="0"/>
    <n v="11.94"/>
    <n v="174.23"/>
    <n v="792.48"/>
    <n v="62.77"/>
    <x v="1"/>
    <n v="-1"/>
    <s v="Training"/>
    <n v="113"/>
    <n v="113"/>
    <s v="MID"/>
    <x v="6"/>
  </r>
  <r>
    <d v="2018-08-17T00:00:00"/>
    <x v="2"/>
    <s v="16s Session"/>
    <n v="76.2"/>
    <n v="4123.63"/>
    <n v="54.11"/>
    <n v="7.76"/>
    <n v="100.22"/>
    <n v="15.33"/>
    <n v="115.55"/>
    <n v="4"/>
    <n v="7"/>
    <n v="62"/>
    <n v="48"/>
    <n v="62"/>
    <n v="48"/>
    <n v="201"/>
    <n v="149.9"/>
    <n v="6.38"/>
    <n v="0"/>
    <n v="6.38"/>
    <n v="163.59"/>
    <n v="694.75"/>
    <n v="71.180000000000007"/>
    <x v="1"/>
    <n v="-1"/>
    <s v="Training"/>
    <n v="110"/>
    <n v="110"/>
    <s v="MID"/>
    <x v="6"/>
  </r>
  <r>
    <d v="2018-08-17T00:00:00"/>
    <x v="5"/>
    <s v="16s Session"/>
    <n v="76.2"/>
    <n v="4108.1899999999996"/>
    <n v="53.91"/>
    <n v="7.44"/>
    <n v="146.32"/>
    <n v="5.03"/>
    <n v="151.35"/>
    <n v="20"/>
    <n v="16"/>
    <n v="68"/>
    <n v="52"/>
    <n v="68"/>
    <n v="52"/>
    <n v="202"/>
    <n v="145.81"/>
    <n v="6.13"/>
    <n v="0"/>
    <n v="6.13"/>
    <n v="143.83000000000001"/>
    <n v="835.17"/>
    <n v="87.82"/>
    <x v="1"/>
    <n v="-1"/>
    <s v="Training"/>
    <n v="120"/>
    <n v="120"/>
    <s v="MID"/>
    <x v="6"/>
  </r>
  <r>
    <d v="2018-08-17T00:00:00"/>
    <x v="6"/>
    <s v="16s Session"/>
    <n v="76.2"/>
    <n v="4800.47"/>
    <n v="63"/>
    <n v="8.34"/>
    <n v="182.34"/>
    <n v="48.96"/>
    <n v="231.3"/>
    <n v="8"/>
    <n v="18"/>
    <n v="52"/>
    <n v="37"/>
    <n v="52"/>
    <n v="37"/>
    <n v="203"/>
    <n v="153.56"/>
    <n v="11.64"/>
    <n v="0"/>
    <n v="11.64"/>
    <n v="189.65"/>
    <n v="751.63"/>
    <n v="65.989999999999995"/>
    <x v="1"/>
    <n v="-1"/>
    <s v="Training"/>
    <n v="89"/>
    <n v="89"/>
    <s v="FB"/>
    <x v="6"/>
  </r>
  <r>
    <d v="2018-08-17T00:00:00"/>
    <x v="8"/>
    <s v="16s Session"/>
    <n v="76.2"/>
    <n v="4601.03"/>
    <n v="60.38"/>
    <n v="7.7"/>
    <n v="162.26"/>
    <n v="3.62"/>
    <n v="165.88"/>
    <n v="4"/>
    <n v="17"/>
    <n v="52"/>
    <n v="50"/>
    <n v="52"/>
    <n v="50"/>
    <n v="195"/>
    <n v="131.32"/>
    <n v="4.12"/>
    <n v="0.09"/>
    <n v="4.22"/>
    <n v="115.01"/>
    <n v="792.45"/>
    <n v="76.44"/>
    <x v="1"/>
    <n v="-1"/>
    <s v="Training"/>
    <n v="102"/>
    <n v="102"/>
    <s v="FB"/>
    <x v="6"/>
  </r>
  <r>
    <d v="2018-08-17T00:00:00"/>
    <x v="10"/>
    <s v="16s Session"/>
    <n v="76.2"/>
    <n v="4073.32"/>
    <n v="53.45"/>
    <n v="6.89"/>
    <n v="90.13"/>
    <n v="0"/>
    <n v="90.13"/>
    <n v="4"/>
    <n v="5"/>
    <n v="29"/>
    <n v="35"/>
    <n v="29"/>
    <n v="35"/>
    <n v="203"/>
    <n v="152.25"/>
    <n v="13.98"/>
    <n v="4.01"/>
    <n v="17.98"/>
    <n v="236.56"/>
    <n v="568.85"/>
    <n v="73.599999999999994"/>
    <x v="1"/>
    <n v="-1"/>
    <s v="Training"/>
    <n v="64"/>
    <n v="64"/>
    <s v="FB"/>
    <x v="6"/>
  </r>
  <r>
    <d v="2018-08-17T00:00:00"/>
    <x v="23"/>
    <s v="16s Session"/>
    <n v="76.2"/>
    <n v="4143.7700000000004"/>
    <n v="54.38"/>
    <n v="6.42"/>
    <n v="61.82"/>
    <n v="0"/>
    <n v="61.82"/>
    <n v="4"/>
    <n v="8"/>
    <n v="39"/>
    <n v="43"/>
    <n v="39"/>
    <n v="43"/>
    <n v="186"/>
    <n v="140.38"/>
    <n v="16.690000000000001"/>
    <n v="1.69"/>
    <n v="18.38"/>
    <n v="225.48"/>
    <n v="634.80999999999995"/>
    <n v="63.89"/>
    <x v="1"/>
    <n v="-1"/>
    <s v="Training"/>
    <n v="82"/>
    <n v="82"/>
    <s v="CB"/>
    <x v="6"/>
  </r>
  <r>
    <d v="2018-08-17T00:00:00"/>
    <x v="12"/>
    <s v="16s Session"/>
    <n v="76.2"/>
    <n v="4559.97"/>
    <n v="59.84"/>
    <n v="6.84"/>
    <n v="95.89"/>
    <n v="0"/>
    <n v="95.89"/>
    <n v="4"/>
    <n v="11"/>
    <n v="31"/>
    <n v="35"/>
    <n v="31"/>
    <n v="35"/>
    <n v="191"/>
    <n v="144.94999999999999"/>
    <n v="13.99"/>
    <n v="0.19"/>
    <n v="14.18"/>
    <n v="205.15"/>
    <n v="716.79"/>
    <n v="70.489999999999995"/>
    <x v="1"/>
    <n v="-1"/>
    <s v="Training"/>
    <n v="66"/>
    <n v="66"/>
    <s v="MID"/>
    <x v="6"/>
  </r>
  <r>
    <d v="2018-08-17T00:00:00"/>
    <x v="13"/>
    <s v="16s Session"/>
    <n v="76.2"/>
    <n v="4330.3100000000004"/>
    <n v="56.83"/>
    <n v="6.73"/>
    <n v="70.75"/>
    <n v="0"/>
    <n v="70.75"/>
    <n v="8"/>
    <n v="10"/>
    <n v="52"/>
    <n v="62"/>
    <n v="52"/>
    <n v="62"/>
    <n v="185"/>
    <n v="140.80000000000001"/>
    <n v="3.18"/>
    <n v="0"/>
    <n v="3.18"/>
    <n v="136.94"/>
    <n v="688.67"/>
    <n v="61.34"/>
    <x v="1"/>
    <n v="-1"/>
    <s v="Training"/>
    <n v="114"/>
    <n v="114"/>
    <s v="CB"/>
    <x v="6"/>
  </r>
  <r>
    <d v="2018-08-17T00:00:00"/>
    <x v="14"/>
    <s v="16s Session"/>
    <n v="76.2"/>
    <n v="4496.78"/>
    <n v="59.01"/>
    <n v="7.74"/>
    <n v="91.68"/>
    <n v="10.220000000000001"/>
    <n v="101.9"/>
    <n v="4"/>
    <n v="11"/>
    <n v="44"/>
    <n v="44"/>
    <n v="44"/>
    <n v="44"/>
    <n v="202"/>
    <n v="145.13999999999999"/>
    <n v="17.29"/>
    <n v="1.02"/>
    <n v="18.309999999999999"/>
    <n v="209.49"/>
    <n v="660.62"/>
    <n v="82.85"/>
    <x v="1"/>
    <n v="-1"/>
    <s v="Training"/>
    <n v="88"/>
    <n v="88"/>
    <s v="FB"/>
    <x v="6"/>
  </r>
  <r>
    <d v="2018-08-17T00:00:00"/>
    <x v="16"/>
    <s v="16s Session"/>
    <n v="76.2"/>
    <n v="4238.0600000000004"/>
    <n v="55.62"/>
    <n v="6.52"/>
    <n v="65.31"/>
    <n v="0"/>
    <n v="65.31"/>
    <n v="2"/>
    <n v="7"/>
    <n v="43"/>
    <n v="25"/>
    <n v="43"/>
    <n v="25"/>
    <n v="198"/>
    <n v="156.54"/>
    <n v="18.13"/>
    <n v="0"/>
    <n v="18.13"/>
    <n v="218.34"/>
    <n v="672.65"/>
    <n v="73.680000000000007"/>
    <x v="1"/>
    <n v="-1"/>
    <s v="Training"/>
    <n v="68"/>
    <n v="68"/>
    <s v="MID"/>
    <x v="6"/>
  </r>
  <r>
    <d v="2018-08-17T00:00:00"/>
    <x v="24"/>
    <s v="16s Session"/>
    <n v="76.2"/>
    <n v="2703.55"/>
    <n v="35.479999999999997"/>
    <n v="7.94"/>
    <n v="20.9"/>
    <n v="13.33"/>
    <n v="34.229999999999997"/>
    <n v="15"/>
    <n v="1"/>
    <n v="82"/>
    <n v="64"/>
    <n v="82"/>
    <n v="64"/>
    <n v="179"/>
    <n v="137.33000000000001"/>
    <n v="2.52"/>
    <n v="0"/>
    <n v="2.52"/>
    <n v="134.15"/>
    <n v="243.3"/>
    <n v="49.35"/>
    <x v="2"/>
    <n v="-1"/>
    <s v="Training"/>
    <n v="146"/>
    <n v="146"/>
    <s v="GK"/>
    <x v="6"/>
  </r>
  <r>
    <d v="2018-08-17T00:00:00"/>
    <x v="17"/>
    <s v="16s Session"/>
    <n v="76.2"/>
    <n v="3060.16"/>
    <n v="40.159999999999997"/>
    <n v="6.36"/>
    <n v="8.44"/>
    <n v="0"/>
    <n v="8.44"/>
    <n v="9"/>
    <n v="1"/>
    <n v="71"/>
    <n v="45"/>
    <n v="71"/>
    <n v="45"/>
    <n v="197"/>
    <n v="143.18"/>
    <n v="8.69"/>
    <n v="0.09"/>
    <n v="8.7899999999999991"/>
    <n v="162.33000000000001"/>
    <n v="225.11"/>
    <n v="49.07"/>
    <x v="2"/>
    <n v="-1"/>
    <s v="Training"/>
    <n v="116"/>
    <n v="116"/>
    <s v="GK"/>
    <x v="6"/>
  </r>
  <r>
    <d v="2018-08-17T00:00:00"/>
    <x v="18"/>
    <s v="16s Session AVG"/>
    <n v="76.2"/>
    <n v="4011.3741176470589"/>
    <n v="52.642704955998148"/>
    <n v="7.9"/>
    <n v="172.7835294117647"/>
    <n v="21.022352941176468"/>
    <n v="193.80588235294115"/>
    <n v="6.0588235294117645"/>
    <n v="16.117647058823529"/>
    <n v="56.764705882352942"/>
    <n v="44.470588235294116"/>
    <n v="56.764705882352942"/>
    <n v="44.470588235294116"/>
    <n v="208"/>
    <n v="152.65"/>
    <n v="9.1788235294117637"/>
    <n v="0.47882352941176476"/>
    <n v="9.657058823529411"/>
    <n v="177.76470588235293"/>
    <n v="760.99941176470588"/>
    <n v="60.702941176470588"/>
    <x v="3"/>
    <n v="-1"/>
    <s v="Training"/>
    <n v="101.23529411764706"/>
    <n v="101.23529411764706"/>
    <s v="FB"/>
    <x v="6"/>
  </r>
  <r>
    <d v="2018-08-17T00:00:00"/>
    <x v="19"/>
    <s v="16s Session + Extras"/>
    <n v="98.04"/>
    <n v="5993.86"/>
    <n v="61.14"/>
    <n v="7.06"/>
    <n v="99.51"/>
    <n v="1.41"/>
    <n v="100.92"/>
    <n v="0"/>
    <n v="12"/>
    <n v="50"/>
    <n v="37"/>
    <n v="50"/>
    <n v="37"/>
    <n v="211"/>
    <n v="144.21"/>
    <n v="13.25"/>
    <n v="6.54"/>
    <n v="19.79"/>
    <n v="247.95"/>
    <n v="657.87"/>
    <n v="76.930000000000007"/>
    <x v="1"/>
    <n v="-1"/>
    <s v="Training"/>
    <n v="87"/>
    <n v="87"/>
    <s v="FB"/>
    <x v="6"/>
  </r>
  <r>
    <d v="2018-08-17T00:00:00"/>
    <x v="20"/>
    <s v="16s Session"/>
    <n v="76.2"/>
    <n v="3701.27"/>
    <n v="48.57"/>
    <n v="6.88"/>
    <n v="111.26"/>
    <n v="0"/>
    <n v="111.26"/>
    <n v="7"/>
    <n v="16"/>
    <n v="44"/>
    <n v="52"/>
    <n v="44"/>
    <n v="52"/>
    <n v="192"/>
    <n v="134.22999999999999"/>
    <n v="4.1399999999999997"/>
    <n v="0"/>
    <n v="4.1399999999999997"/>
    <n v="113.15"/>
    <n v="762.82"/>
    <n v="70.22"/>
    <x v="1"/>
    <n v="-1"/>
    <s v="Training"/>
    <n v="96"/>
    <n v="96"/>
    <e v="#N/A"/>
    <x v="6"/>
  </r>
  <r>
    <d v="2018-08-17T00:00:00"/>
    <x v="21"/>
    <s v="16s Session"/>
    <n v="76.2"/>
    <n v="4368.8"/>
    <n v="57.33"/>
    <n v="7.49"/>
    <n v="268.14"/>
    <n v="20.05"/>
    <n v="288.19"/>
    <n v="9"/>
    <n v="25"/>
    <n v="53"/>
    <n v="51"/>
    <n v="53"/>
    <n v="51"/>
    <n v="197"/>
    <n v="144.18"/>
    <n v="6.71"/>
    <n v="0.14000000000000001"/>
    <n v="6.85"/>
    <n v="165.16"/>
    <n v="1049.3599999999999"/>
    <n v="68.94"/>
    <x v="1"/>
    <n v="-1"/>
    <s v="Training"/>
    <n v="104"/>
    <n v="104"/>
    <s v="MID"/>
    <x v="6"/>
  </r>
  <r>
    <d v="2018-08-17T00:00:00"/>
    <x v="22"/>
    <s v="16s Session"/>
    <n v="76.2"/>
    <n v="4236.0600000000004"/>
    <n v="55.59"/>
    <n v="6.83"/>
    <n v="87.7"/>
    <n v="0"/>
    <n v="87.7"/>
    <n v="2"/>
    <n v="13"/>
    <n v="38"/>
    <n v="38"/>
    <n v="38"/>
    <n v="38"/>
    <n v="192"/>
    <n v="137.62"/>
    <n v="7.27"/>
    <n v="0"/>
    <n v="7.27"/>
    <n v="142.34"/>
    <n v="718.97"/>
    <n v="59.18"/>
    <x v="1"/>
    <n v="-1"/>
    <s v="Training"/>
    <n v="76"/>
    <n v="76"/>
    <s v="MID"/>
    <x v="6"/>
  </r>
  <r>
    <d v="2018-08-18T00:00:00"/>
    <x v="25"/>
    <s v="16s vs Leicester"/>
    <n v="119.92"/>
    <n v="10986.8"/>
    <n v="91.62"/>
    <n v="8.31"/>
    <n v="616.29"/>
    <n v="95.9"/>
    <n v="712.19"/>
    <n v="48"/>
    <n v="53"/>
    <n v="101"/>
    <n v="83"/>
    <n v="101"/>
    <n v="83"/>
    <n v="211"/>
    <n v="172.26"/>
    <n v="35.979999999999997"/>
    <n v="0.11"/>
    <n v="36.090000000000003"/>
    <n v="422.32"/>
    <n v="2013.08"/>
    <n v="197.21"/>
    <x v="1"/>
    <m/>
    <s v="Match"/>
    <n v="184"/>
    <n v="184"/>
    <s v="MID"/>
    <x v="6"/>
  </r>
  <r>
    <d v="2018-08-18T00:00:00"/>
    <x v="2"/>
    <s v="16s vs Leicester"/>
    <n v="119.92"/>
    <n v="6586.3"/>
    <n v="68.44"/>
    <n v="7.54"/>
    <n v="157.97"/>
    <n v="12.25"/>
    <n v="170.22"/>
    <n v="5"/>
    <n v="10"/>
    <n v="44"/>
    <n v="54"/>
    <n v="44"/>
    <n v="54"/>
    <n v="215"/>
    <n v="165.2"/>
    <n v="34.49"/>
    <n v="8.5399999999999991"/>
    <n v="43.03"/>
    <n v="392.11"/>
    <n v="806.09"/>
    <n v="100.32"/>
    <x v="1"/>
    <m/>
    <s v="Match"/>
    <n v="98"/>
    <n v="98"/>
    <s v="MID"/>
    <x v="6"/>
  </r>
  <r>
    <d v="2018-08-18T00:00:00"/>
    <x v="5"/>
    <s v="16s vs Leicester"/>
    <n v="119.92"/>
    <n v="9549.26"/>
    <n v="79.63"/>
    <n v="9.01"/>
    <n v="599.25"/>
    <n v="181.11"/>
    <n v="780.36"/>
    <n v="35"/>
    <n v="44"/>
    <n v="70"/>
    <n v="107"/>
    <n v="70"/>
    <n v="107"/>
    <n v="208"/>
    <n v="169.76"/>
    <n v="51.98"/>
    <n v="1.46"/>
    <n v="53.43"/>
    <n v="474.56"/>
    <n v="2032.1"/>
    <n v="168.7"/>
    <x v="1"/>
    <m/>
    <s v="Match"/>
    <n v="177"/>
    <n v="177"/>
    <s v="MID"/>
    <x v="6"/>
  </r>
  <r>
    <d v="2018-08-18T00:00:00"/>
    <x v="6"/>
    <s v="16s vs Leicester"/>
    <n v="119.92"/>
    <n v="10311.65"/>
    <n v="85.99"/>
    <n v="8.17"/>
    <n v="735.78"/>
    <n v="97.35"/>
    <n v="833.13"/>
    <n v="21"/>
    <n v="37"/>
    <n v="57"/>
    <n v="66"/>
    <n v="57"/>
    <n v="66"/>
    <n v="214"/>
    <n v="170.65"/>
    <n v="30.69"/>
    <n v="1.65"/>
    <n v="32.340000000000003"/>
    <n v="372.6"/>
    <n v="1816.36"/>
    <n v="148.22"/>
    <x v="1"/>
    <m/>
    <s v="Match"/>
    <n v="123"/>
    <n v="123"/>
    <s v="FB"/>
    <x v="6"/>
  </r>
  <r>
    <d v="2018-08-18T00:00:00"/>
    <x v="8"/>
    <s v="15s Session"/>
    <n v="75.81"/>
    <n v="5123.3999999999996"/>
    <n v="67.58"/>
    <n v="7.61"/>
    <n v="226.61"/>
    <n v="6.52"/>
    <n v="233.13"/>
    <n v="12"/>
    <n v="19"/>
    <n v="98"/>
    <n v="63"/>
    <n v="98"/>
    <n v="63"/>
    <n v="194"/>
    <n v="142.22999999999999"/>
    <n v="8.9"/>
    <n v="0"/>
    <n v="8.9"/>
    <n v="152.66999999999999"/>
    <n v="1096.8399999999999"/>
    <n v="97.49"/>
    <x v="8"/>
    <m/>
    <s v="Training"/>
    <n v="161"/>
    <n v="161"/>
    <s v="FB"/>
    <x v="6"/>
  </r>
  <r>
    <d v="2018-08-18T00:00:00"/>
    <x v="10"/>
    <s v="15s Session"/>
    <n v="75.81"/>
    <n v="4473.9799999999996"/>
    <n v="59.02"/>
    <n v="7.08"/>
    <n v="126.19"/>
    <n v="1.41"/>
    <n v="127.6"/>
    <n v="9"/>
    <n v="13"/>
    <n v="64"/>
    <n v="34"/>
    <n v="64"/>
    <n v="34"/>
    <n v="210"/>
    <n v="171.36"/>
    <n v="17.78"/>
    <n v="19.89"/>
    <n v="37.67"/>
    <n v="390.33"/>
    <n v="765.12"/>
    <n v="89.57"/>
    <x v="8"/>
    <m/>
    <s v="Training"/>
    <n v="98"/>
    <n v="98"/>
    <s v="FB"/>
    <x v="6"/>
  </r>
  <r>
    <d v="2018-08-18T00:00:00"/>
    <x v="23"/>
    <s v="15s Session"/>
    <n v="75.81"/>
    <n v="4927.5200000000004"/>
    <n v="65"/>
    <n v="7.53"/>
    <n v="225.4"/>
    <n v="5.04"/>
    <n v="230.44"/>
    <n v="16"/>
    <n v="21"/>
    <n v="85"/>
    <n v="69"/>
    <n v="85"/>
    <n v="69"/>
    <n v="188"/>
    <n v="155.36000000000001"/>
    <n v="28.21"/>
    <n v="6.2"/>
    <n v="34.409999999999997"/>
    <n v="336.97"/>
    <n v="1009.44"/>
    <n v="84.58"/>
    <x v="8"/>
    <m/>
    <s v="Training"/>
    <n v="154"/>
    <n v="154"/>
    <s v="CB"/>
    <x v="6"/>
  </r>
  <r>
    <d v="2018-08-18T00:00:00"/>
    <x v="12"/>
    <s v="15s Session"/>
    <n v="75.81"/>
    <n v="4958.88"/>
    <n v="65.41"/>
    <n v="7.01"/>
    <n v="227.63"/>
    <n v="0.7"/>
    <n v="228.33"/>
    <n v="9"/>
    <n v="22"/>
    <n v="76"/>
    <n v="46"/>
    <n v="76"/>
    <n v="46"/>
    <n v="195"/>
    <n v="161.56"/>
    <n v="27.15"/>
    <n v="4.92"/>
    <n v="32.07"/>
    <n v="329.69"/>
    <n v="931.2"/>
    <n v="90.43"/>
    <x v="8"/>
    <m/>
    <s v="Training"/>
    <n v="122"/>
    <n v="122"/>
    <s v="MID"/>
    <x v="6"/>
  </r>
  <r>
    <d v="2018-08-18T00:00:00"/>
    <x v="13"/>
    <s v="16s vs Leicester"/>
    <n v="119.92"/>
    <n v="10586.38"/>
    <n v="88.28"/>
    <n v="8.08"/>
    <n v="371.45"/>
    <n v="39.75"/>
    <n v="411.2"/>
    <n v="17"/>
    <n v="25"/>
    <n v="79"/>
    <n v="88"/>
    <n v="79"/>
    <n v="88"/>
    <n v="195"/>
    <n v="151.47"/>
    <n v="16.920000000000002"/>
    <n v="0"/>
    <n v="16.920000000000002"/>
    <n v="282.60000000000002"/>
    <n v="1666.72"/>
    <n v="137.22"/>
    <x v="1"/>
    <m/>
    <s v="Match"/>
    <n v="167"/>
    <n v="167"/>
    <s v="CB"/>
    <x v="6"/>
  </r>
  <r>
    <d v="2018-08-18T00:00:00"/>
    <x v="14"/>
    <s v="15s Session"/>
    <n v="75.81"/>
    <n v="4934.63"/>
    <n v="65.09"/>
    <n v="7.84"/>
    <n v="226.29"/>
    <n v="2.21"/>
    <n v="228.5"/>
    <n v="9"/>
    <n v="19"/>
    <n v="89"/>
    <n v="58"/>
    <n v="89"/>
    <n v="58"/>
    <n v="197"/>
    <n v="143.91999999999999"/>
    <n v="4.9400000000000004"/>
    <n v="0.42"/>
    <n v="5.36"/>
    <n v="157.86000000000001"/>
    <n v="1009.87"/>
    <n v="105.59"/>
    <x v="8"/>
    <m/>
    <s v="Training"/>
    <n v="147"/>
    <n v="147"/>
    <s v="FB"/>
    <x v="6"/>
  </r>
  <r>
    <d v="2018-08-18T00:00:00"/>
    <x v="16"/>
    <s v="16s vs Leicester"/>
    <n v="119.92"/>
    <n v="6407.48"/>
    <n v="53.43"/>
    <n v="7.2"/>
    <n v="153.19"/>
    <n v="4.26"/>
    <n v="157.44999999999999"/>
    <n v="5"/>
    <n v="11"/>
    <n v="32"/>
    <n v="24"/>
    <n v="32"/>
    <n v="24"/>
    <n v="206"/>
    <n v="155.11000000000001"/>
    <n v="32.92"/>
    <n v="6.32"/>
    <n v="39.229999999999997"/>
    <n v="392.07"/>
    <n v="896.74"/>
    <n v="100.39"/>
    <x v="1"/>
    <m/>
    <s v="Match"/>
    <n v="56"/>
    <n v="56"/>
    <s v="MID"/>
    <x v="6"/>
  </r>
  <r>
    <d v="2018-08-18T00:00:00"/>
    <x v="24"/>
    <s v="16s vs Leicester"/>
    <n v="119.92"/>
    <n v="2374.21"/>
    <n v="46.92"/>
    <n v="5.99"/>
    <n v="4.05"/>
    <n v="0"/>
    <n v="4.05"/>
    <n v="3"/>
    <n v="1"/>
    <n v="22"/>
    <n v="10"/>
    <n v="22"/>
    <n v="10"/>
    <n v="170"/>
    <n v="141.16"/>
    <n v="0"/>
    <n v="0"/>
    <n v="0"/>
    <n v="93.17"/>
    <n v="147.16999999999999"/>
    <n v="30.36"/>
    <x v="1"/>
    <m/>
    <s v="Match"/>
    <n v="32"/>
    <n v="32"/>
    <s v="GK"/>
    <x v="6"/>
  </r>
  <r>
    <d v="2018-08-18T00:00:00"/>
    <x v="17"/>
    <s v="16s vs Leicester"/>
    <n v="119.92"/>
    <n v="3979.04"/>
    <n v="51.24"/>
    <n v="5.58"/>
    <n v="0.56000000000000005"/>
    <n v="0"/>
    <n v="0.56000000000000005"/>
    <n v="3"/>
    <n v="0"/>
    <n v="34"/>
    <n v="26"/>
    <n v="34"/>
    <n v="26"/>
    <n v="201"/>
    <n v="148.02000000000001"/>
    <n v="9.3699999999999992"/>
    <n v="0.61"/>
    <n v="9.9700000000000006"/>
    <n v="184.21"/>
    <n v="232.74"/>
    <n v="49.56"/>
    <x v="1"/>
    <m/>
    <s v="Match"/>
    <n v="60"/>
    <n v="60"/>
    <s v="GK"/>
    <x v="6"/>
  </r>
  <r>
    <d v="2018-08-18T00:00:00"/>
    <x v="19"/>
    <s v="16s vs Leicester + Extras"/>
    <n v="151.87"/>
    <n v="7197.47"/>
    <n v="47.39"/>
    <n v="7.54"/>
    <n v="347.86"/>
    <n v="15.91"/>
    <n v="363.77"/>
    <n v="7"/>
    <n v="19"/>
    <n v="45"/>
    <n v="27"/>
    <n v="45"/>
    <n v="27"/>
    <n v="210"/>
    <n v="132.01"/>
    <n v="24.17"/>
    <n v="6.08"/>
    <n v="30.25"/>
    <n v="340.03"/>
    <n v="991.83"/>
    <n v="104.44"/>
    <x v="1"/>
    <m/>
    <s v="Match"/>
    <n v="72"/>
    <n v="72"/>
    <s v="FB"/>
    <x v="6"/>
  </r>
  <r>
    <d v="2018-08-18T00:00:00"/>
    <x v="20"/>
    <s v="16s vs Leicester"/>
    <n v="119.92"/>
    <n v="10017.120000000001"/>
    <n v="83.53"/>
    <n v="8.16"/>
    <n v="221.96"/>
    <n v="38.19"/>
    <n v="260.14999999999998"/>
    <n v="13"/>
    <n v="18"/>
    <n v="64"/>
    <n v="74"/>
    <n v="64"/>
    <n v="74"/>
    <n v="192"/>
    <n v="147.05000000000001"/>
    <n v="7.57"/>
    <n v="0"/>
    <n v="7.57"/>
    <n v="134.54"/>
    <n v="1568.48"/>
    <n v="171.95"/>
    <x v="1"/>
    <m/>
    <s v="Match"/>
    <n v="138"/>
    <n v="138"/>
    <e v="#N/A"/>
    <x v="6"/>
  </r>
  <r>
    <d v="2018-08-18T00:00:00"/>
    <x v="21"/>
    <s v="16s vs Leicester"/>
    <n v="119.92"/>
    <n v="12512.34"/>
    <n v="104.34"/>
    <n v="7.83"/>
    <n v="808.76"/>
    <n v="57.94"/>
    <n v="866.7"/>
    <n v="17"/>
    <n v="60"/>
    <n v="85"/>
    <n v="91"/>
    <n v="85"/>
    <n v="91"/>
    <n v="203"/>
    <n v="170.23"/>
    <n v="57.93"/>
    <n v="4.47"/>
    <n v="62.39"/>
    <n v="551.19000000000005"/>
    <n v="2735.27"/>
    <n v="160.63999999999999"/>
    <x v="1"/>
    <m/>
    <s v="Match"/>
    <n v="176"/>
    <n v="176"/>
    <s v="MID"/>
    <x v="6"/>
  </r>
  <r>
    <d v="2018-08-18T00:00:00"/>
    <x v="22"/>
    <s v="16s vs Leicester"/>
    <n v="119.92"/>
    <n v="12469.67"/>
    <n v="103.98"/>
    <n v="8.06"/>
    <n v="557.4"/>
    <n v="73.06"/>
    <n v="630.46"/>
    <n v="7"/>
    <n v="43"/>
    <n v="82"/>
    <n v="70"/>
    <n v="82"/>
    <n v="70"/>
    <n v="209"/>
    <n v="182.45"/>
    <n v="47.88"/>
    <n v="32.36"/>
    <n v="80.23"/>
    <n v="696.49"/>
    <n v="1968.16"/>
    <n v="147.79"/>
    <x v="1"/>
    <m/>
    <s v="Match"/>
    <n v="152"/>
    <n v="152"/>
    <s v="MID"/>
    <x v="6"/>
  </r>
  <r>
    <d v="2018-08-20T00:00:00"/>
    <x v="0"/>
    <s v="18s full session"/>
    <n v="79.959999999999994"/>
    <n v="5335.59"/>
    <n v="66.73"/>
    <n v="6.39"/>
    <n v="14.36"/>
    <n v="0"/>
    <n v="14.36"/>
    <n v="5"/>
    <n v="3"/>
    <n v="80"/>
    <n v="63"/>
    <n v="80"/>
    <n v="63"/>
    <n v="204"/>
    <n v="166.82"/>
    <n v="19.260000000000002"/>
    <n v="0.09"/>
    <n v="19.36"/>
    <n v="273.75"/>
    <n v="730.35"/>
    <n v="88.06"/>
    <x v="0"/>
    <n v="-5"/>
    <s v="Training"/>
    <n v="143"/>
    <n v="143"/>
    <s v="MID"/>
    <x v="7"/>
  </r>
  <r>
    <d v="2018-08-20T00:00:00"/>
    <x v="5"/>
    <s v="16s Session "/>
    <n v="59.07"/>
    <n v="3631.47"/>
    <n v="61.48"/>
    <n v="6.67"/>
    <n v="30.65"/>
    <n v="0"/>
    <n v="30.65"/>
    <n v="18"/>
    <n v="4"/>
    <n v="96"/>
    <n v="80"/>
    <n v="96"/>
    <n v="80"/>
    <n v="204"/>
    <n v="161.81"/>
    <n v="13.4"/>
    <n v="0"/>
    <n v="13.4"/>
    <n v="177.45"/>
    <n v="669.03"/>
    <n v="87.2"/>
    <x v="1"/>
    <m/>
    <s v="Training"/>
    <n v="176"/>
    <n v="176"/>
    <s v="MID"/>
    <x v="7"/>
  </r>
  <r>
    <d v="2018-08-20T00:00:00"/>
    <x v="6"/>
    <s v="16s Session "/>
    <n v="59.07"/>
    <n v="3600.66"/>
    <n v="60.96"/>
    <n v="6.57"/>
    <n v="21.96"/>
    <n v="0"/>
    <n v="21.96"/>
    <n v="8"/>
    <n v="2"/>
    <n v="65"/>
    <n v="33"/>
    <n v="65"/>
    <n v="33"/>
    <n v="199"/>
    <n v="155.33000000000001"/>
    <n v="11.29"/>
    <n v="0"/>
    <n v="11.29"/>
    <n v="153.75"/>
    <n v="469.13"/>
    <n v="61.05"/>
    <x v="1"/>
    <m/>
    <s v="Training"/>
    <n v="98"/>
    <n v="98"/>
    <s v="FB"/>
    <x v="7"/>
  </r>
  <r>
    <d v="2018-08-20T00:00:00"/>
    <x v="23"/>
    <s v="16s Session + Extras"/>
    <n v="79.3"/>
    <n v="4471.09"/>
    <n v="56.38"/>
    <n v="6.07"/>
    <n v="13.66"/>
    <n v="0"/>
    <n v="13.66"/>
    <n v="14"/>
    <n v="2"/>
    <n v="116"/>
    <n v="66"/>
    <n v="116"/>
    <n v="66"/>
    <n v="186"/>
    <n v="151.85"/>
    <n v="28.67"/>
    <n v="2.5"/>
    <n v="31.17"/>
    <n v="312.08"/>
    <n v="750.67"/>
    <n v="88.61"/>
    <x v="1"/>
    <m/>
    <s v="Training"/>
    <n v="182"/>
    <n v="182"/>
    <s v="CB"/>
    <x v="7"/>
  </r>
  <r>
    <d v="2018-08-20T00:00:00"/>
    <x v="12"/>
    <s v="16s Session + Extras"/>
    <n v="79.3"/>
    <n v="5401.93"/>
    <n v="68.12"/>
    <n v="6.17"/>
    <n v="13.77"/>
    <n v="0"/>
    <n v="13.77"/>
    <n v="6"/>
    <n v="2"/>
    <n v="74"/>
    <n v="48"/>
    <n v="74"/>
    <n v="48"/>
    <n v="195"/>
    <n v="158.4"/>
    <n v="18.09"/>
    <n v="10.039999999999999"/>
    <n v="28.13"/>
    <n v="322"/>
    <n v="802.1"/>
    <n v="90.68"/>
    <x v="1"/>
    <m/>
    <s v="Training"/>
    <n v="122"/>
    <n v="122"/>
    <s v="MID"/>
    <x v="7"/>
  </r>
  <r>
    <d v="2018-08-20T00:00:00"/>
    <x v="13"/>
    <s v="16s Session "/>
    <n v="59.07"/>
    <n v="3587.84"/>
    <n v="60.74"/>
    <n v="5.91"/>
    <n v="5.65"/>
    <n v="0"/>
    <n v="5.65"/>
    <n v="5"/>
    <n v="0"/>
    <n v="102"/>
    <n v="74"/>
    <n v="102"/>
    <n v="74"/>
    <n v="190"/>
    <n v="141.84"/>
    <n v="2.69"/>
    <n v="0"/>
    <n v="2.69"/>
    <n v="100.86"/>
    <n v="598.42999999999995"/>
    <n v="51.49"/>
    <x v="1"/>
    <m/>
    <s v="Training"/>
    <n v="176"/>
    <n v="176"/>
    <s v="CB"/>
    <x v="7"/>
  </r>
  <r>
    <d v="2018-08-20T00:00:00"/>
    <x v="14"/>
    <s v="16s Session + Extras"/>
    <n v="79.3"/>
    <n v="5171.8500000000004"/>
    <n v="65.22"/>
    <n v="6.03"/>
    <n v="10.220000000000001"/>
    <n v="0"/>
    <n v="10.220000000000001"/>
    <n v="11"/>
    <n v="1"/>
    <n v="88"/>
    <n v="77"/>
    <n v="88"/>
    <n v="77"/>
    <n v="201"/>
    <n v="149.88"/>
    <n v="14.33"/>
    <n v="3.2"/>
    <n v="17.53"/>
    <n v="230.71"/>
    <n v="869.62"/>
    <n v="102.51"/>
    <x v="1"/>
    <m/>
    <s v="Training"/>
    <n v="165"/>
    <n v="165"/>
    <s v="FB"/>
    <x v="7"/>
  </r>
  <r>
    <d v="2018-08-20T00:00:00"/>
    <x v="16"/>
    <s v="16s Session + Extras"/>
    <n v="79.3"/>
    <n v="5133.8100000000004"/>
    <n v="64.739999999999995"/>
    <n v="6.54"/>
    <n v="14.21"/>
    <n v="0"/>
    <n v="14.21"/>
    <n v="6"/>
    <n v="2"/>
    <n v="69"/>
    <n v="35"/>
    <n v="69"/>
    <n v="35"/>
    <n v="204"/>
    <n v="174.15"/>
    <n v="30.99"/>
    <n v="3.76"/>
    <n v="34.75"/>
    <n v="354.53"/>
    <n v="659.39"/>
    <n v="90.17"/>
    <x v="1"/>
    <m/>
    <s v="Training"/>
    <n v="104"/>
    <n v="104"/>
    <s v="MID"/>
    <x v="7"/>
  </r>
  <r>
    <d v="2018-08-20T00:00:00"/>
    <x v="24"/>
    <s v="16s Session + Extras"/>
    <n v="79.3"/>
    <n v="3234.03"/>
    <n v="40.78"/>
    <n v="6.03"/>
    <n v="5.77"/>
    <n v="0"/>
    <n v="5.77"/>
    <n v="15"/>
    <n v="1"/>
    <n v="138"/>
    <n v="68"/>
    <n v="138"/>
    <n v="68"/>
    <n v="190"/>
    <n v="146.77000000000001"/>
    <n v="3.36"/>
    <n v="0"/>
    <n v="3.36"/>
    <n v="185.38"/>
    <n v="473.49"/>
    <n v="60.97"/>
    <x v="2"/>
    <m/>
    <s v="Training"/>
    <n v="206"/>
    <n v="206"/>
    <s v="GK"/>
    <x v="7"/>
  </r>
  <r>
    <d v="2018-08-20T00:00:00"/>
    <x v="17"/>
    <s v="16s Session + Extras"/>
    <n v="79.3"/>
    <n v="3881.88"/>
    <n v="48.95"/>
    <n v="6.51"/>
    <n v="16.23"/>
    <n v="0"/>
    <n v="16.23"/>
    <n v="10"/>
    <n v="3"/>
    <n v="103"/>
    <n v="63"/>
    <n v="103"/>
    <n v="63"/>
    <n v="205"/>
    <n v="163.19"/>
    <n v="21.31"/>
    <n v="2.02"/>
    <n v="23.33"/>
    <n v="290.17"/>
    <n v="505.5"/>
    <n v="70.459999999999994"/>
    <x v="2"/>
    <m/>
    <s v="Training"/>
    <n v="166"/>
    <n v="166"/>
    <s v="GK"/>
    <x v="7"/>
  </r>
  <r>
    <d v="2018-08-20T00:00:00"/>
    <x v="19"/>
    <s v="16s Session + Extras"/>
    <n v="79.3"/>
    <n v="5088.8900000000003"/>
    <n v="64.17"/>
    <n v="7.28"/>
    <n v="55.23"/>
    <n v="0.73"/>
    <n v="55.96"/>
    <n v="13"/>
    <n v="6"/>
    <n v="123"/>
    <n v="95"/>
    <n v="123"/>
    <n v="95"/>
    <n v="208"/>
    <n v="171.47"/>
    <n v="29.64"/>
    <n v="7.76"/>
    <n v="37.39"/>
    <n v="358.02"/>
    <n v="844.05"/>
    <n v="90.87"/>
    <x v="1"/>
    <m/>
    <s v="Training"/>
    <n v="218"/>
    <n v="218"/>
    <s v="FB"/>
    <x v="7"/>
  </r>
  <r>
    <d v="2018-08-20T00:00:00"/>
    <x v="21"/>
    <s v="16s Session "/>
    <n v="59.07"/>
    <n v="3525.16"/>
    <n v="59.68"/>
    <n v="6.71"/>
    <n v="39.01"/>
    <n v="0"/>
    <n v="39.01"/>
    <n v="7"/>
    <n v="5"/>
    <n v="89"/>
    <n v="44"/>
    <n v="89"/>
    <n v="44"/>
    <n v="199"/>
    <n v="153.9"/>
    <n v="11.74"/>
    <n v="0.83"/>
    <n v="12.57"/>
    <n v="176.79"/>
    <n v="672.73"/>
    <n v="57.31"/>
    <x v="1"/>
    <m/>
    <s v="Training"/>
    <n v="133"/>
    <n v="133"/>
    <s v="MID"/>
    <x v="7"/>
  </r>
  <r>
    <d v="2018-08-20T00:00:00"/>
    <x v="22"/>
    <s v="16s Session "/>
    <n v="59.07"/>
    <n v="3892.34"/>
    <n v="68.239999999999995"/>
    <n v="6.68"/>
    <n v="37.61"/>
    <n v="0"/>
    <n v="37.61"/>
    <n v="3"/>
    <n v="5"/>
    <n v="73"/>
    <n v="45"/>
    <n v="73"/>
    <n v="45"/>
    <n v="202"/>
    <n v="159.94"/>
    <n v="12.75"/>
    <n v="1.91"/>
    <n v="14.66"/>
    <n v="184.7"/>
    <n v="576.08000000000004"/>
    <n v="54.55"/>
    <x v="1"/>
    <m/>
    <s v="Training"/>
    <n v="118"/>
    <n v="118"/>
    <s v="MID"/>
    <x v="7"/>
  </r>
  <r>
    <d v="2018-08-21T00:00:00"/>
    <x v="0"/>
    <s v="16s Session"/>
    <n v="110.72"/>
    <n v="4320.8900000000003"/>
    <n v="39.020000000000003"/>
    <n v="5.93"/>
    <n v="5.77"/>
    <n v="0"/>
    <n v="5.77"/>
    <n v="7"/>
    <n v="1"/>
    <n v="60"/>
    <n v="72"/>
    <n v="60"/>
    <n v="72"/>
    <n v="203"/>
    <n v="150.51"/>
    <n v="13.22"/>
    <n v="0.01"/>
    <n v="13.22"/>
    <n v="248.88"/>
    <n v="544.05999999999995"/>
    <n v="80.430000000000007"/>
    <x v="1"/>
    <n v="-4"/>
    <s v="Training"/>
    <n v="132"/>
    <n v="132"/>
    <s v="MID"/>
    <x v="7"/>
  </r>
  <r>
    <d v="2018-08-21T00:00:00"/>
    <x v="2"/>
    <s v="16s Session"/>
    <n v="110.72"/>
    <n v="4647.96"/>
    <n v="41.98"/>
    <n v="5.64"/>
    <n v="1.1200000000000001"/>
    <n v="0"/>
    <n v="1.1200000000000001"/>
    <n v="3"/>
    <n v="0"/>
    <n v="54"/>
    <n v="51"/>
    <n v="54"/>
    <n v="51"/>
    <n v="200"/>
    <n v="145.52000000000001"/>
    <n v="16.32"/>
    <n v="0"/>
    <n v="16.32"/>
    <n v="235.65"/>
    <n v="542.75"/>
    <n v="80.599999999999994"/>
    <x v="1"/>
    <n v="-4"/>
    <s v="Training"/>
    <n v="105"/>
    <n v="105"/>
    <s v="MID"/>
    <x v="7"/>
  </r>
  <r>
    <d v="2018-08-21T00:00:00"/>
    <x v="5"/>
    <s v="16s Session"/>
    <n v="110.72"/>
    <n v="4563.41"/>
    <n v="41.21"/>
    <n v="6.04"/>
    <n v="4.5999999999999996"/>
    <n v="0"/>
    <n v="4.5999999999999996"/>
    <n v="20"/>
    <n v="1"/>
    <n v="98"/>
    <n v="88"/>
    <n v="98"/>
    <n v="88"/>
    <n v="201"/>
    <n v="144.08000000000001"/>
    <n v="9.34"/>
    <n v="0"/>
    <n v="9.34"/>
    <n v="208.45"/>
    <n v="675.66"/>
    <n v="119.44"/>
    <x v="1"/>
    <n v="-4"/>
    <s v="Training"/>
    <n v="186"/>
    <n v="186"/>
    <s v="MID"/>
    <x v="7"/>
  </r>
  <r>
    <d v="2018-08-21T00:00:00"/>
    <x v="6"/>
    <s v="16s Session"/>
    <n v="110.72"/>
    <n v="5136.3599999999997"/>
    <n v="46.39"/>
    <n v="6.46"/>
    <n v="26.1"/>
    <n v="0"/>
    <n v="26.1"/>
    <n v="5"/>
    <n v="4"/>
    <n v="74"/>
    <n v="48"/>
    <n v="74"/>
    <n v="48"/>
    <n v="195"/>
    <n v="145.36000000000001"/>
    <n v="3.35"/>
    <n v="0"/>
    <n v="3.35"/>
    <n v="176.9"/>
    <n v="534.22"/>
    <n v="78.819999999999993"/>
    <x v="1"/>
    <n v="-4"/>
    <s v="Training"/>
    <n v="122"/>
    <n v="122"/>
    <s v="FB"/>
    <x v="7"/>
  </r>
  <r>
    <d v="2018-08-21T00:00:00"/>
    <x v="11"/>
    <s v="16s Session"/>
    <n v="110.72"/>
    <n v="4404.93"/>
    <n v="49.06"/>
    <n v="6.69"/>
    <n v="217.25"/>
    <n v="0"/>
    <n v="217.25"/>
    <n v="9"/>
    <n v="1"/>
    <n v="69"/>
    <n v="55"/>
    <n v="69"/>
    <n v="55"/>
    <n v="205"/>
    <n v="148.54"/>
    <n v="13.11"/>
    <n v="0"/>
    <n v="13.11"/>
    <n v="190.98"/>
    <n v="756.24"/>
    <n v="65.599999999999994"/>
    <x v="1"/>
    <n v="-4"/>
    <s v="Training"/>
    <n v="124"/>
    <n v="124"/>
    <s v="FOR"/>
    <x v="7"/>
  </r>
  <r>
    <d v="2018-08-21T00:00:00"/>
    <x v="23"/>
    <s v="16s Session"/>
    <n v="110.72"/>
    <n v="4688.55"/>
    <n v="42.34"/>
    <n v="5.49"/>
    <n v="0"/>
    <n v="0"/>
    <n v="0"/>
    <n v="3"/>
    <n v="0"/>
    <n v="78"/>
    <n v="73"/>
    <n v="78"/>
    <n v="73"/>
    <n v="179"/>
    <n v="134.82"/>
    <n v="12.51"/>
    <n v="0"/>
    <n v="12.51"/>
    <n v="254.29"/>
    <n v="567.08000000000004"/>
    <n v="88.48"/>
    <x v="1"/>
    <n v="-4"/>
    <s v="Training"/>
    <n v="151"/>
    <n v="151"/>
    <s v="CB"/>
    <x v="7"/>
  </r>
  <r>
    <d v="2018-08-21T00:00:00"/>
    <x v="13"/>
    <s v="16s Session"/>
    <n v="110.72"/>
    <n v="5217.01"/>
    <n v="47.12"/>
    <n v="5.99"/>
    <n v="13.16"/>
    <n v="0"/>
    <n v="13.16"/>
    <n v="1"/>
    <n v="3"/>
    <n v="67"/>
    <n v="63"/>
    <n v="67"/>
    <n v="63"/>
    <n v="185"/>
    <n v="148.51"/>
    <n v="3.67"/>
    <n v="0"/>
    <n v="3.67"/>
    <n v="209.85"/>
    <n v="506.54"/>
    <n v="73.239999999999995"/>
    <x v="1"/>
    <n v="-4"/>
    <s v="Training"/>
    <n v="130"/>
    <n v="130"/>
    <s v="CB"/>
    <x v="7"/>
  </r>
  <r>
    <d v="2018-08-21T00:00:00"/>
    <x v="14"/>
    <s v="16s Session"/>
    <n v="110.72"/>
    <n v="5009.62"/>
    <n v="45.24"/>
    <n v="5.8"/>
    <n v="3.95"/>
    <n v="0"/>
    <n v="3.95"/>
    <n v="7"/>
    <n v="1"/>
    <n v="76"/>
    <n v="83"/>
    <n v="76"/>
    <n v="83"/>
    <n v="189"/>
    <n v="128.24"/>
    <n v="4.37"/>
    <n v="0"/>
    <n v="4.37"/>
    <n v="144.58000000000001"/>
    <n v="579.66"/>
    <n v="101.19"/>
    <x v="1"/>
    <n v="-4"/>
    <s v="Training"/>
    <n v="159"/>
    <n v="159"/>
    <s v="FB"/>
    <x v="7"/>
  </r>
  <r>
    <d v="2018-08-21T00:00:00"/>
    <x v="16"/>
    <s v="16s Session"/>
    <n v="110.72"/>
    <n v="5557.62"/>
    <n v="50.19"/>
    <n v="7.01"/>
    <n v="43.76"/>
    <n v="0.7"/>
    <n v="44.46"/>
    <n v="3"/>
    <n v="4"/>
    <n v="64"/>
    <n v="44"/>
    <n v="64"/>
    <n v="44"/>
    <n v="203"/>
    <n v="166.22"/>
    <n v="29.33"/>
    <n v="1.78"/>
    <n v="31.11"/>
    <n v="342.18"/>
    <n v="638.26"/>
    <n v="98.3"/>
    <x v="1"/>
    <n v="-4"/>
    <s v="Training"/>
    <n v="108"/>
    <n v="108"/>
    <s v="MID"/>
    <x v="7"/>
  </r>
  <r>
    <d v="2018-08-21T00:00:00"/>
    <x v="24"/>
    <s v="AVG"/>
    <n v="110.72"/>
    <n v="4074.95"/>
    <n v="36.799999999999997"/>
    <n v="4.97"/>
    <n v="0"/>
    <n v="0"/>
    <n v="0"/>
    <n v="24"/>
    <n v="0"/>
    <n v="110"/>
    <n v="96"/>
    <n v="110"/>
    <n v="96"/>
    <n v="187"/>
    <n v="144.69"/>
    <n v="5.32"/>
    <n v="0"/>
    <n v="5.32"/>
    <n v="228"/>
    <n v="354.62"/>
    <n v="86.14"/>
    <x v="2"/>
    <n v="-4"/>
    <s v="Training"/>
    <n v="206"/>
    <n v="206"/>
    <s v="GK"/>
    <x v="7"/>
  </r>
  <r>
    <d v="2018-08-21T00:00:00"/>
    <x v="17"/>
    <s v="16s Session"/>
    <n v="110.72"/>
    <n v="4074.95"/>
    <n v="36.799999999999997"/>
    <n v="4.97"/>
    <n v="0"/>
    <n v="0"/>
    <n v="0"/>
    <n v="24"/>
    <n v="0"/>
    <n v="110"/>
    <n v="96"/>
    <n v="110"/>
    <n v="96"/>
    <n v="187"/>
    <n v="144.69"/>
    <n v="5.32"/>
    <n v="0"/>
    <n v="5.32"/>
    <n v="228"/>
    <n v="354.62"/>
    <n v="86.14"/>
    <x v="2"/>
    <n v="-4"/>
    <s v="Training"/>
    <n v="206"/>
    <n v="206"/>
    <s v="GK"/>
    <x v="7"/>
  </r>
  <r>
    <d v="2018-08-21T00:00:00"/>
    <x v="18"/>
    <s v="16s Session"/>
    <n v="110.72"/>
    <n v="4645.3599999999997"/>
    <n v="42.8"/>
    <n v="5.99"/>
    <n v="9.7200000000000006"/>
    <n v="0"/>
    <n v="9.7200000000000006"/>
    <n v="6"/>
    <n v="2"/>
    <n v="83"/>
    <n v="74"/>
    <n v="83"/>
    <n v="74"/>
    <n v="217"/>
    <n v="159.27000000000001"/>
    <n v="21.13"/>
    <n v="9.33"/>
    <n v="30.46"/>
    <n v="385.78"/>
    <n v="589.9"/>
    <n v="71.47"/>
    <x v="1"/>
    <n v="-4"/>
    <s v="Training"/>
    <n v="157"/>
    <n v="157"/>
    <s v="FB"/>
    <x v="7"/>
  </r>
  <r>
    <d v="2018-08-21T00:00:00"/>
    <x v="19"/>
    <s v="16s Session"/>
    <n v="110.72"/>
    <n v="4145.38"/>
    <n v="37.44"/>
    <n v="5.66"/>
    <n v="2.2599999999999998"/>
    <n v="0"/>
    <n v="2.2599999999999998"/>
    <n v="1"/>
    <n v="1"/>
    <n v="62"/>
    <n v="40"/>
    <n v="62"/>
    <n v="40"/>
    <n v="203"/>
    <n v="138.03"/>
    <n v="14.21"/>
    <n v="1.05"/>
    <n v="15.26"/>
    <n v="220.04"/>
    <n v="421.97"/>
    <n v="63.08"/>
    <x v="1"/>
    <n v="-4"/>
    <s v="Training"/>
    <n v="102"/>
    <n v="102"/>
    <s v="FB"/>
    <x v="7"/>
  </r>
  <r>
    <d v="2018-08-21T00:00:00"/>
    <x v="21"/>
    <s v="16s Session"/>
    <n v="110.72"/>
    <n v="4909.75"/>
    <n v="44.34"/>
    <n v="6.19"/>
    <n v="14.26"/>
    <n v="0"/>
    <n v="14.26"/>
    <n v="3"/>
    <n v="1"/>
    <n v="93"/>
    <n v="84"/>
    <n v="93"/>
    <n v="84"/>
    <n v="195"/>
    <n v="141.91"/>
    <n v="9.43"/>
    <n v="7.0000000000000007E-2"/>
    <n v="9.49"/>
    <n v="226.98"/>
    <n v="781.1"/>
    <n v="85.19"/>
    <x v="1"/>
    <n v="-4"/>
    <s v="Training"/>
    <n v="177"/>
    <n v="177"/>
    <s v="MID"/>
    <x v="7"/>
  </r>
  <r>
    <d v="2018-08-21T00:00:00"/>
    <x v="22"/>
    <s v="16s Session"/>
    <n v="110.72"/>
    <n v="5255.84"/>
    <n v="51.99"/>
    <n v="7.43"/>
    <n v="52.72"/>
    <n v="4.32"/>
    <n v="57.04"/>
    <n v="5"/>
    <n v="4"/>
    <n v="95"/>
    <n v="73"/>
    <n v="95"/>
    <n v="73"/>
    <n v="197"/>
    <n v="151.27000000000001"/>
    <n v="18.25"/>
    <n v="0.74"/>
    <n v="19"/>
    <n v="256.29000000000002"/>
    <n v="669.19"/>
    <n v="75.55"/>
    <x v="1"/>
    <n v="-4"/>
    <s v="Training"/>
    <n v="168"/>
    <n v="168"/>
    <s v="MID"/>
    <x v="7"/>
  </r>
  <r>
    <d v="2018-08-22T00:00:00"/>
    <x v="0"/>
    <s v="16s Session"/>
    <n v="108.29"/>
    <n v="6365.66"/>
    <n v="58.78"/>
    <n v="7.71"/>
    <n v="273.36"/>
    <n v="29.62"/>
    <n v="302.98"/>
    <n v="14"/>
    <n v="22"/>
    <n v="80"/>
    <n v="68"/>
    <n v="80"/>
    <n v="68"/>
    <n v="199"/>
    <n v="155.97"/>
    <n v="10.73"/>
    <n v="0"/>
    <n v="10.73"/>
    <n v="268"/>
    <n v="1069.24"/>
    <n v="111.78"/>
    <x v="1"/>
    <n v="-3"/>
    <s v="Training"/>
    <n v="148"/>
    <n v="148"/>
    <s v="MID"/>
    <x v="7"/>
  </r>
  <r>
    <d v="2018-08-22T00:00:00"/>
    <x v="2"/>
    <s v="16s Session"/>
    <n v="108.29"/>
    <n v="6894.07"/>
    <n v="63.66"/>
    <n v="7.63"/>
    <n v="216.42"/>
    <n v="46.8"/>
    <n v="263.22000000000003"/>
    <n v="7"/>
    <n v="18"/>
    <n v="53"/>
    <n v="38"/>
    <n v="53"/>
    <n v="38"/>
    <n v="206"/>
    <n v="151.44999999999999"/>
    <n v="21.31"/>
    <n v="0.18"/>
    <n v="21.49"/>
    <n v="260.87"/>
    <n v="966.03"/>
    <n v="112.35"/>
    <x v="1"/>
    <n v="-3"/>
    <s v="Training"/>
    <n v="91"/>
    <n v="91"/>
    <s v="MID"/>
    <x v="7"/>
  </r>
  <r>
    <d v="2018-08-22T00:00:00"/>
    <x v="3"/>
    <s v="Rehab"/>
    <n v="29.86"/>
    <n v="3322.92"/>
    <n v="111.28"/>
    <n v="6.2"/>
    <n v="19.78"/>
    <n v="0"/>
    <n v="19.78"/>
    <n v="0"/>
    <n v="2"/>
    <n v="50"/>
    <n v="54"/>
    <n v="2"/>
    <n v="0"/>
    <n v="191"/>
    <n v="159.09"/>
    <n v="6.93"/>
    <n v="0"/>
    <n v="6.93"/>
    <n v="93.6"/>
    <n v="93.65"/>
    <n v="35.229999999999997"/>
    <x v="6"/>
    <m/>
    <s v="REHAB"/>
    <n v="104"/>
    <n v="2"/>
    <s v="FOR"/>
    <x v="7"/>
  </r>
  <r>
    <d v="2018-08-22T00:00:00"/>
    <x v="5"/>
    <s v="16s Session"/>
    <n v="108.29"/>
    <n v="7281.52"/>
    <n v="67.239999999999995"/>
    <n v="8.0399999999999991"/>
    <n v="286.12"/>
    <n v="149.27000000000001"/>
    <n v="435.39"/>
    <n v="32"/>
    <n v="25"/>
    <n v="74"/>
    <n v="95"/>
    <n v="74"/>
    <n v="95"/>
    <n v="204"/>
    <n v="151.96"/>
    <n v="16.239999999999998"/>
    <n v="0"/>
    <n v="16.239999999999998"/>
    <n v="252.92"/>
    <n v="1395.19"/>
    <n v="158.96"/>
    <x v="1"/>
    <n v="-3"/>
    <s v="Training"/>
    <n v="169"/>
    <n v="169"/>
    <s v="MID"/>
    <x v="7"/>
  </r>
  <r>
    <d v="2018-08-22T00:00:00"/>
    <x v="6"/>
    <s v="16s Session"/>
    <n v="108.29"/>
    <n v="7169.62"/>
    <n v="66.209999999999994"/>
    <n v="8.48"/>
    <n v="400.58"/>
    <n v="119.6"/>
    <n v="520.17999999999995"/>
    <n v="12"/>
    <n v="29"/>
    <n v="70"/>
    <n v="55"/>
    <n v="70"/>
    <n v="55"/>
    <n v="203"/>
    <n v="153.81"/>
    <n v="12.04"/>
    <n v="0"/>
    <n v="12.04"/>
    <n v="191.19"/>
    <n v="1283.53"/>
    <n v="103.87"/>
    <x v="1"/>
    <n v="-3"/>
    <s v="Training"/>
    <n v="125"/>
    <n v="125"/>
    <s v="FB"/>
    <x v="7"/>
  </r>
  <r>
    <d v="2018-08-22T00:00:00"/>
    <x v="11"/>
    <s v="16s Session + Extras"/>
    <n v="126.43"/>
    <n v="7638.75"/>
    <n v="60.42"/>
    <n v="8.34"/>
    <n v="470.75"/>
    <n v="110.43"/>
    <n v="581.17999999999995"/>
    <n v="18"/>
    <n v="31"/>
    <n v="96"/>
    <n v="72"/>
    <n v="96"/>
    <n v="72"/>
    <n v="212"/>
    <n v="148.62"/>
    <n v="12.34"/>
    <n v="0.9"/>
    <n v="13.23"/>
    <n v="268.82"/>
    <n v="1646.92"/>
    <n v="119.72"/>
    <x v="1"/>
    <n v="-3"/>
    <s v="Training"/>
    <n v="168"/>
    <n v="168"/>
    <s v="FOR"/>
    <x v="7"/>
  </r>
  <r>
    <d v="2018-08-22T00:00:00"/>
    <x v="23"/>
    <s v="16s Session + Extras"/>
    <n v="126.43"/>
    <n v="6991.37"/>
    <n v="55.3"/>
    <n v="7.95"/>
    <n v="267.37"/>
    <n v="78.62"/>
    <n v="345.99"/>
    <n v="23"/>
    <n v="20"/>
    <n v="82"/>
    <n v="68"/>
    <n v="82"/>
    <n v="68"/>
    <n v="183"/>
    <n v="141.62"/>
    <n v="31.14"/>
    <n v="0.53"/>
    <n v="31.67"/>
    <n v="375.79"/>
    <n v="1251.21"/>
    <n v="120.02"/>
    <x v="1"/>
    <n v="-3"/>
    <s v="Training"/>
    <n v="150"/>
    <n v="150"/>
    <s v="CB"/>
    <x v="7"/>
  </r>
  <r>
    <d v="2018-08-22T00:00:00"/>
    <x v="13"/>
    <s v="16s Session + Extras"/>
    <n v="126.43"/>
    <n v="7126.5"/>
    <n v="62.72"/>
    <n v="7.38"/>
    <n v="376.06"/>
    <n v="24.26"/>
    <n v="400.32"/>
    <n v="2"/>
    <n v="21"/>
    <n v="65"/>
    <n v="72"/>
    <n v="65"/>
    <n v="72"/>
    <n v="194"/>
    <n v="160.44"/>
    <n v="10.62"/>
    <n v="0"/>
    <n v="10.62"/>
    <n v="262.99"/>
    <n v="1377.51"/>
    <n v="88.7"/>
    <x v="1"/>
    <n v="-3"/>
    <s v="Training"/>
    <n v="137"/>
    <n v="137"/>
    <s v="CB"/>
    <x v="7"/>
  </r>
  <r>
    <d v="2018-08-22T00:00:00"/>
    <x v="14"/>
    <s v="16s Session + Extras"/>
    <n v="126.43"/>
    <n v="7164.12"/>
    <n v="56.66"/>
    <n v="7.79"/>
    <n v="353.26"/>
    <n v="55.64"/>
    <n v="408.9"/>
    <n v="27"/>
    <n v="21"/>
    <n v="83"/>
    <n v="79"/>
    <n v="83"/>
    <n v="79"/>
    <n v="191"/>
    <n v="119.71"/>
    <n v="5.32"/>
    <n v="0"/>
    <n v="5.32"/>
    <n v="123.2"/>
    <n v="1188.08"/>
    <n v="134.9"/>
    <x v="1"/>
    <n v="-3"/>
    <s v="Training"/>
    <n v="162"/>
    <n v="162"/>
    <s v="FB"/>
    <x v="7"/>
  </r>
  <r>
    <d v="2018-08-22T00:00:00"/>
    <x v="15"/>
    <s v="Rehab"/>
    <n v="29.86"/>
    <n v="3303.37"/>
    <n v="110.62"/>
    <n v="6.05"/>
    <n v="71.28"/>
    <n v="0"/>
    <n v="71.28"/>
    <n v="1"/>
    <n v="5"/>
    <n v="45"/>
    <n v="43"/>
    <n v="6"/>
    <n v="0"/>
    <n v="194"/>
    <n v="157.61000000000001"/>
    <n v="2.35"/>
    <n v="0"/>
    <n v="2.35"/>
    <n v="22.32"/>
    <n v="156.63"/>
    <n v="48.86"/>
    <x v="6"/>
    <m/>
    <s v="REHAB"/>
    <n v="88"/>
    <n v="6"/>
    <s v="MID"/>
    <x v="7"/>
  </r>
  <r>
    <d v="2018-08-22T00:00:00"/>
    <x v="16"/>
    <s v="16s Session + Extras"/>
    <n v="126.43"/>
    <n v="8141.87"/>
    <n v="64.400000000000006"/>
    <n v="8.35"/>
    <n v="277.87"/>
    <n v="144.32"/>
    <n v="422.19"/>
    <n v="5"/>
    <n v="17"/>
    <n v="57"/>
    <n v="26"/>
    <n v="57"/>
    <n v="26"/>
    <n v="201"/>
    <n v="162.21"/>
    <n v="32.86"/>
    <n v="0.01"/>
    <n v="32.869999999999997"/>
    <n v="413.36"/>
    <n v="1191.93"/>
    <n v="138.91999999999999"/>
    <x v="1"/>
    <n v="-3"/>
    <s v="Training"/>
    <n v="83"/>
    <n v="83"/>
    <s v="MID"/>
    <x v="7"/>
  </r>
  <r>
    <d v="2018-08-22T00:00:00"/>
    <x v="26"/>
    <s v="Rehab"/>
    <n v="29.86"/>
    <n v="3449.99"/>
    <n v="115.53"/>
    <n v="6.12"/>
    <n v="9.73"/>
    <n v="0"/>
    <n v="9.73"/>
    <n v="0"/>
    <n v="1"/>
    <n v="54"/>
    <n v="48"/>
    <n v="3"/>
    <n v="0"/>
    <n v="209"/>
    <n v="179"/>
    <n v="10.9"/>
    <n v="4.9000000000000004"/>
    <n v="15.8"/>
    <n v="155.35"/>
    <n v="99.33"/>
    <n v="45.86"/>
    <x v="6"/>
    <m/>
    <s v="REHAB"/>
    <n v="102"/>
    <n v="3"/>
    <s v="MID"/>
    <x v="7"/>
  </r>
  <r>
    <d v="2018-08-22T00:00:00"/>
    <x v="17"/>
    <s v="16s Session"/>
    <n v="108.29"/>
    <n v="4160.78"/>
    <n v="44.82"/>
    <n v="6.34"/>
    <n v="20.309999999999999"/>
    <n v="0"/>
    <n v="20.309999999999999"/>
    <n v="26"/>
    <n v="3"/>
    <n v="86"/>
    <n v="90"/>
    <n v="86"/>
    <n v="90"/>
    <n v="182"/>
    <n v="141.16"/>
    <n v="1.79"/>
    <n v="0"/>
    <n v="1.79"/>
    <n v="173.18"/>
    <n v="343.33"/>
    <n v="69.53"/>
    <x v="2"/>
    <n v="-3"/>
    <s v="Training"/>
    <n v="176"/>
    <n v="176"/>
    <s v="GK"/>
    <x v="7"/>
  </r>
  <r>
    <d v="2018-08-22T00:00:00"/>
    <x v="18"/>
    <s v="16s Session"/>
    <n v="108.29"/>
    <n v="6224.01"/>
    <n v="57.48"/>
    <n v="7.79"/>
    <n v="341.55"/>
    <n v="49.87"/>
    <n v="391.42"/>
    <n v="13"/>
    <n v="21"/>
    <n v="71"/>
    <n v="65"/>
    <n v="71"/>
    <n v="65"/>
    <n v="215"/>
    <n v="157.29"/>
    <n v="13.27"/>
    <n v="0.17"/>
    <n v="13.44"/>
    <n v="256.20999999999998"/>
    <n v="1097.96"/>
    <n v="89.85"/>
    <x v="1"/>
    <n v="-3"/>
    <s v="Training"/>
    <n v="136"/>
    <n v="136"/>
    <s v="FB"/>
    <x v="7"/>
  </r>
  <r>
    <d v="2018-08-22T00:00:00"/>
    <x v="19"/>
    <s v="16s Session"/>
    <n v="108.29"/>
    <n v="6571.49"/>
    <n v="60.68"/>
    <n v="7.77"/>
    <n v="224.08"/>
    <n v="57.17"/>
    <n v="281.25"/>
    <n v="4"/>
    <n v="15"/>
    <n v="55"/>
    <n v="39"/>
    <n v="55"/>
    <n v="39"/>
    <n v="208"/>
    <n v="152.93"/>
    <n v="21.23"/>
    <n v="4.7699999999999996"/>
    <n v="26"/>
    <n v="316.48"/>
    <n v="937.44"/>
    <n v="96.87"/>
    <x v="1"/>
    <n v="-3"/>
    <s v="Training"/>
    <n v="94"/>
    <n v="94"/>
    <s v="FB"/>
    <x v="7"/>
  </r>
  <r>
    <d v="2018-08-22T00:00:00"/>
    <x v="21"/>
    <s v="16s Session"/>
    <n v="108.29"/>
    <n v="7789.82"/>
    <n v="71.930000000000007"/>
    <n v="8.16"/>
    <n v="499.97"/>
    <n v="99.66"/>
    <n v="599.63"/>
    <n v="6"/>
    <n v="36"/>
    <n v="68"/>
    <n v="60"/>
    <n v="68"/>
    <n v="60"/>
    <n v="193"/>
    <n v="142.07"/>
    <n v="13.26"/>
    <n v="0"/>
    <n v="13.26"/>
    <n v="234.05"/>
    <n v="1632.4"/>
    <n v="112.99"/>
    <x v="1"/>
    <n v="-3"/>
    <s v="Training"/>
    <n v="128"/>
    <n v="128"/>
    <s v="MID"/>
    <x v="7"/>
  </r>
  <r>
    <d v="2018-08-22T00:00:00"/>
    <x v="22"/>
    <s v="16s Session + Extras"/>
    <n v="126.43"/>
    <n v="8766.2900000000009"/>
    <n v="69.34"/>
    <n v="8.27"/>
    <n v="400"/>
    <n v="114.45"/>
    <n v="514.45000000000005"/>
    <n v="8"/>
    <n v="29"/>
    <n v="42"/>
    <n v="38"/>
    <n v="42"/>
    <n v="38"/>
    <n v="191"/>
    <n v="137"/>
    <n v="9.2200000000000006"/>
    <n v="0"/>
    <n v="9.2200000000000006"/>
    <n v="214.97"/>
    <n v="1238.26"/>
    <n v="116.84"/>
    <x v="1"/>
    <n v="-3"/>
    <s v="Training"/>
    <n v="80"/>
    <n v="80"/>
    <s v="MID"/>
    <x v="7"/>
  </r>
  <r>
    <d v="2018-08-24T00:00:00"/>
    <x v="0"/>
    <s v="16s Session"/>
    <n v="78.040000000000006"/>
    <n v="3793.12"/>
    <n v="48.61"/>
    <n v="6.54"/>
    <n v="51.54"/>
    <n v="0"/>
    <n v="51.54"/>
    <n v="4"/>
    <n v="8"/>
    <n v="505"/>
    <n v="534"/>
    <n v="39"/>
    <n v="44"/>
    <n v="195"/>
    <n v="152.19"/>
    <n v="8.91"/>
    <n v="0"/>
    <n v="8.91"/>
    <n v="170.59"/>
    <n v="505.38"/>
    <n v="67.14"/>
    <x v="1"/>
    <n v="-1"/>
    <s v="Training"/>
    <n v="1039"/>
    <n v="83"/>
    <s v="MID"/>
    <x v="7"/>
  </r>
  <r>
    <d v="2018-08-24T00:00:00"/>
    <x v="25"/>
    <s v="16s Session"/>
    <n v="78.040000000000006"/>
    <n v="4049.36"/>
    <n v="51.89"/>
    <n v="7.11"/>
    <n v="73.16"/>
    <n v="1.41"/>
    <n v="74.569999999999993"/>
    <n v="3"/>
    <n v="8"/>
    <n v="537"/>
    <n v="565"/>
    <n v="53"/>
    <n v="39"/>
    <n v="205"/>
    <n v="160.26"/>
    <n v="13.38"/>
    <n v="0"/>
    <n v="13.38"/>
    <n v="204.87"/>
    <n v="576.91"/>
    <n v="72.95"/>
    <x v="1"/>
    <n v="-1"/>
    <s v="Training"/>
    <n v="1102"/>
    <n v="92"/>
    <s v="MID"/>
    <x v="7"/>
  </r>
  <r>
    <d v="2018-08-24T00:00:00"/>
    <x v="2"/>
    <s v="16s Session"/>
    <n v="78.040000000000006"/>
    <n v="4604.2"/>
    <n v="59"/>
    <n v="7.18"/>
    <n v="149.58000000000001"/>
    <n v="2.15"/>
    <n v="151.72999999999999"/>
    <n v="5"/>
    <n v="18"/>
    <n v="616"/>
    <n v="658"/>
    <n v="54"/>
    <n v="38"/>
    <n v="205"/>
    <n v="162.47999999999999"/>
    <n v="14.78"/>
    <n v="0.01"/>
    <n v="14.78"/>
    <n v="227.58"/>
    <n v="708.83"/>
    <n v="86.21"/>
    <x v="1"/>
    <n v="-1"/>
    <s v="Training"/>
    <n v="1274"/>
    <n v="92"/>
    <s v="MID"/>
    <x v="7"/>
  </r>
  <r>
    <d v="2018-08-24T00:00:00"/>
    <x v="3"/>
    <s v="Rehab"/>
    <n v="35.07"/>
    <n v="3805.92"/>
    <n v="108.54"/>
    <n v="6.16"/>
    <n v="55.76"/>
    <n v="0"/>
    <n v="55.76"/>
    <n v="0"/>
    <n v="3"/>
    <n v="78"/>
    <n v="86"/>
    <n v="4"/>
    <n v="0"/>
    <n v="203"/>
    <n v="163.98"/>
    <n v="11.93"/>
    <n v="1.9"/>
    <n v="13.83"/>
    <n v="142.66"/>
    <n v="148.86000000000001"/>
    <n v="39.299999999999997"/>
    <x v="6"/>
    <m/>
    <s v="REHAB"/>
    <n v="164"/>
    <n v="4"/>
    <s v="FOR"/>
    <x v="7"/>
  </r>
  <r>
    <d v="2018-08-24T00:00:00"/>
    <x v="4"/>
    <s v="16s Session"/>
    <n v="78.040000000000006"/>
    <n v="4074.14"/>
    <n v="52.21"/>
    <n v="5.93"/>
    <n v="11.92"/>
    <n v="0"/>
    <n v="11.92"/>
    <n v="10"/>
    <n v="1"/>
    <n v="669"/>
    <n v="705"/>
    <n v="96"/>
    <n v="80"/>
    <n v="193"/>
    <n v="156.49"/>
    <n v="9.61"/>
    <n v="0"/>
    <n v="9.61"/>
    <n v="208.5"/>
    <n v="449.72"/>
    <n v="67.78"/>
    <x v="2"/>
    <n v="-1"/>
    <s v="Training"/>
    <n v="1374"/>
    <n v="176"/>
    <s v="GK"/>
    <x v="7"/>
  </r>
  <r>
    <d v="2018-08-24T00:00:00"/>
    <x v="5"/>
    <s v="16s Session"/>
    <n v="78.040000000000006"/>
    <n v="4813.22"/>
    <n v="61.68"/>
    <n v="7.93"/>
    <n v="181.1"/>
    <n v="21.13"/>
    <n v="202.23"/>
    <n v="15"/>
    <n v="15"/>
    <n v="557"/>
    <n v="592"/>
    <n v="56"/>
    <n v="67"/>
    <n v="197"/>
    <n v="153.6"/>
    <n v="7.68"/>
    <n v="0"/>
    <n v="7.68"/>
    <n v="173.48"/>
    <n v="870.52"/>
    <n v="108.57"/>
    <x v="1"/>
    <n v="-1"/>
    <s v="Training"/>
    <n v="1149"/>
    <n v="123"/>
    <s v="MID"/>
    <x v="7"/>
  </r>
  <r>
    <d v="2018-08-24T00:00:00"/>
    <x v="6"/>
    <s v="16s Session"/>
    <n v="78.040000000000006"/>
    <n v="4869.24"/>
    <n v="62.4"/>
    <n v="7.52"/>
    <n v="249.91"/>
    <n v="21.44"/>
    <n v="271.35000000000002"/>
    <n v="7"/>
    <n v="22"/>
    <n v="515"/>
    <n v="571"/>
    <n v="54"/>
    <n v="39"/>
    <n v="203"/>
    <n v="155.83000000000001"/>
    <n v="10.35"/>
    <n v="0"/>
    <n v="10.35"/>
    <n v="189.88"/>
    <n v="782.46"/>
    <n v="71.8"/>
    <x v="1"/>
    <n v="-1"/>
    <s v="Training"/>
    <n v="1086"/>
    <n v="93"/>
    <s v="FB"/>
    <x v="7"/>
  </r>
  <r>
    <d v="2018-08-24T00:00:00"/>
    <x v="11"/>
    <s v="16s Session"/>
    <n v="78.040000000000006"/>
    <n v="4107.13"/>
    <n v="52.63"/>
    <n v="7.52"/>
    <n v="204.92"/>
    <n v="4.32"/>
    <n v="209.24"/>
    <n v="8"/>
    <n v="18"/>
    <n v="450"/>
    <n v="479"/>
    <n v="72"/>
    <n v="48"/>
    <n v="193"/>
    <n v="140.74"/>
    <n v="1.66"/>
    <n v="0"/>
    <n v="1.66"/>
    <n v="119.41"/>
    <n v="716.79"/>
    <n v="64.63"/>
    <x v="1"/>
    <n v="-1"/>
    <s v="Training"/>
    <n v="929"/>
    <n v="120"/>
    <s v="FOR"/>
    <x v="7"/>
  </r>
  <r>
    <d v="2018-08-24T00:00:00"/>
    <x v="23"/>
    <s v="16s Session"/>
    <n v="78.040000000000006"/>
    <n v="3812.47"/>
    <n v="48.85"/>
    <n v="6.84"/>
    <n v="103.4"/>
    <n v="0"/>
    <n v="103.4"/>
    <n v="9"/>
    <n v="13"/>
    <n v="486"/>
    <n v="502"/>
    <n v="58"/>
    <n v="45"/>
    <n v="184"/>
    <n v="142.99"/>
    <n v="15.39"/>
    <n v="0.86"/>
    <n v="16.239999999999998"/>
    <n v="231.79"/>
    <n v="664.89"/>
    <n v="67.13"/>
    <x v="1"/>
    <n v="-1"/>
    <s v="Training"/>
    <n v="988"/>
    <n v="103"/>
    <s v="CB"/>
    <x v="7"/>
  </r>
  <r>
    <d v="2018-08-24T00:00:00"/>
    <x v="12"/>
    <s v="16s Session"/>
    <n v="78.040000000000006"/>
    <n v="4377.97"/>
    <n v="56.1"/>
    <n v="6.53"/>
    <n v="100.3"/>
    <n v="0"/>
    <n v="100.3"/>
    <n v="3"/>
    <n v="12"/>
    <n v="430"/>
    <n v="482"/>
    <n v="39"/>
    <n v="25"/>
    <n v="189"/>
    <n v="143"/>
    <n v="9.59"/>
    <n v="0"/>
    <n v="9.59"/>
    <n v="184.49"/>
    <n v="620.73"/>
    <n v="68.78"/>
    <x v="1"/>
    <n v="-1"/>
    <s v="Training"/>
    <n v="912"/>
    <n v="64"/>
    <s v="MID"/>
    <x v="7"/>
  </r>
  <r>
    <d v="2018-08-24T00:00:00"/>
    <x v="13"/>
    <s v="16s Session"/>
    <n v="78.040000000000006"/>
    <n v="2965.22"/>
    <n v="70.37"/>
    <n v="7.45"/>
    <n v="148.16"/>
    <n v="5.79"/>
    <n v="153.94999999999999"/>
    <n v="8"/>
    <n v="14"/>
    <n v="263"/>
    <n v="301"/>
    <n v="36"/>
    <n v="38"/>
    <n v="186"/>
    <n v="147.44999999999999"/>
    <n v="2.9"/>
    <n v="0"/>
    <n v="2.9"/>
    <n v="94.5"/>
    <n v="587.16"/>
    <n v="37.35"/>
    <x v="1"/>
    <n v="-1"/>
    <s v="Training"/>
    <n v="564"/>
    <n v="74"/>
    <s v="CB"/>
    <x v="7"/>
  </r>
  <r>
    <d v="2018-08-24T00:00:00"/>
    <x v="14"/>
    <s v="16s Session"/>
    <n v="78.040000000000006"/>
    <n v="3996.09"/>
    <n v="51.21"/>
    <n v="7.19"/>
    <n v="113.07"/>
    <n v="3.56"/>
    <n v="116.63"/>
    <n v="7"/>
    <n v="13"/>
    <n v="478"/>
    <n v="545"/>
    <n v="51"/>
    <n v="48"/>
    <n v="162"/>
    <n v="111.25"/>
    <n v="0"/>
    <n v="0"/>
    <n v="0"/>
    <n v="41.97"/>
    <n v="684.85"/>
    <n v="80.69"/>
    <x v="1"/>
    <n v="-1"/>
    <s v="Training"/>
    <n v="1023"/>
    <n v="99"/>
    <s v="FB"/>
    <x v="7"/>
  </r>
  <r>
    <d v="2018-08-24T00:00:00"/>
    <x v="15"/>
    <s v="Rehab"/>
    <n v="35.07"/>
    <n v="3781.78"/>
    <n v="107.85"/>
    <n v="6.77"/>
    <n v="153.58000000000001"/>
    <n v="0"/>
    <n v="153.58000000000001"/>
    <n v="1"/>
    <n v="5"/>
    <n v="86"/>
    <n v="93"/>
    <n v="5"/>
    <n v="0"/>
    <n v="211"/>
    <n v="173.71"/>
    <n v="0.98"/>
    <n v="0.14000000000000001"/>
    <n v="1.1200000000000001"/>
    <n v="28.72"/>
    <n v="212.42"/>
    <n v="58.38"/>
    <x v="6"/>
    <m/>
    <s v="REHAB"/>
    <n v="179"/>
    <n v="5"/>
    <s v="MID"/>
    <x v="7"/>
  </r>
  <r>
    <d v="2018-08-24T00:00:00"/>
    <x v="16"/>
    <s v="16s Session"/>
    <n v="78.040000000000006"/>
    <n v="4240.53"/>
    <n v="54.34"/>
    <n v="6.87"/>
    <n v="64.72"/>
    <n v="0"/>
    <n v="64.72"/>
    <n v="3"/>
    <n v="7"/>
    <n v="519"/>
    <n v="527"/>
    <n v="30"/>
    <n v="26"/>
    <n v="198"/>
    <n v="161.47"/>
    <n v="18.739999999999998"/>
    <n v="0"/>
    <n v="18.739999999999998"/>
    <n v="250.9"/>
    <n v="547.70000000000005"/>
    <n v="80.61"/>
    <x v="1"/>
    <n v="-1"/>
    <s v="Training"/>
    <n v="1046"/>
    <n v="56"/>
    <s v="MID"/>
    <x v="7"/>
  </r>
  <r>
    <d v="2018-08-24T00:00:00"/>
    <x v="17"/>
    <s v="16s Session"/>
    <n v="78.040000000000006"/>
    <n v="3624.9"/>
    <n v="46.45"/>
    <n v="5.66"/>
    <n v="1.1299999999999999"/>
    <n v="0"/>
    <n v="1.1299999999999999"/>
    <n v="9"/>
    <n v="0"/>
    <n v="640"/>
    <n v="629"/>
    <n v="62"/>
    <n v="65"/>
    <n v="186"/>
    <n v="146.46"/>
    <n v="2.76"/>
    <n v="0"/>
    <n v="2.76"/>
    <n v="164.06"/>
    <n v="287.2"/>
    <n v="54.32"/>
    <x v="2"/>
    <n v="-1"/>
    <s v="Training"/>
    <n v="1269"/>
    <n v="127"/>
    <s v="GK"/>
    <x v="7"/>
  </r>
  <r>
    <d v="2018-08-24T00:00:00"/>
    <x v="18"/>
    <s v="16s Session"/>
    <n v="78.040000000000006"/>
    <n v="3923.49"/>
    <n v="50.28"/>
    <n v="7.44"/>
    <n v="110.17"/>
    <n v="7.18"/>
    <n v="117.35"/>
    <n v="9"/>
    <n v="11"/>
    <n v="501"/>
    <n v="503"/>
    <n v="60"/>
    <n v="50"/>
    <n v="211"/>
    <n v="160.18"/>
    <n v="10.95"/>
    <n v="0.22"/>
    <n v="11.17"/>
    <n v="197.54"/>
    <n v="648.07000000000005"/>
    <n v="55.58"/>
    <x v="1"/>
    <n v="-1"/>
    <s v="Training"/>
    <n v="1004"/>
    <n v="110"/>
    <s v="FB"/>
    <x v="7"/>
  </r>
  <r>
    <d v="2018-08-24T00:00:00"/>
    <x v="19"/>
    <s v="16s Session"/>
    <n v="78.040000000000006"/>
    <n v="3988.45"/>
    <n v="51.11"/>
    <n v="7.41"/>
    <n v="157.21"/>
    <n v="12.07"/>
    <n v="169.28"/>
    <n v="5"/>
    <n v="13"/>
    <n v="519"/>
    <n v="554"/>
    <n v="56"/>
    <n v="42"/>
    <n v="208"/>
    <n v="149.25"/>
    <n v="13.36"/>
    <n v="1.67"/>
    <n v="15.03"/>
    <n v="198.4"/>
    <n v="715.07"/>
    <n v="61.41"/>
    <x v="1"/>
    <n v="-1"/>
    <s v="Training"/>
    <n v="1073"/>
    <n v="98"/>
    <s v="FB"/>
    <x v="7"/>
  </r>
  <r>
    <d v="2018-08-24T00:00:00"/>
    <x v="21"/>
    <s v="16s Session"/>
    <n v="78.040000000000006"/>
    <n v="4641.6499999999996"/>
    <n v="59.48"/>
    <n v="7.8"/>
    <n v="169.65"/>
    <n v="29.19"/>
    <n v="198.84"/>
    <n v="5"/>
    <n v="18"/>
    <n v="525"/>
    <n v="552"/>
    <n v="68"/>
    <n v="41"/>
    <n v="189"/>
    <n v="146.1"/>
    <n v="4.17"/>
    <n v="0"/>
    <n v="4.17"/>
    <n v="168.6"/>
    <n v="902.2"/>
    <n v="78.41"/>
    <x v="1"/>
    <n v="-1"/>
    <s v="Training"/>
    <n v="1077"/>
    <n v="109"/>
    <s v="MID"/>
    <x v="7"/>
  </r>
  <r>
    <d v="2018-08-24T00:00:00"/>
    <x v="22"/>
    <s v="16s Session"/>
    <n v="78.040000000000006"/>
    <n v="4632.92"/>
    <n v="59.37"/>
    <n v="7.18"/>
    <n v="144.51"/>
    <n v="2.83"/>
    <n v="147.34"/>
    <n v="9"/>
    <n v="11"/>
    <n v="489"/>
    <n v="546"/>
    <n v="51"/>
    <n v="40"/>
    <n v="196"/>
    <n v="148.35"/>
    <n v="13.04"/>
    <n v="0.35"/>
    <n v="13.4"/>
    <n v="203.92"/>
    <n v="666.72"/>
    <n v="83.66"/>
    <x v="1"/>
    <n v="-1"/>
    <s v="Training"/>
    <n v="1035"/>
    <n v="91"/>
    <s v="MID"/>
    <x v="7"/>
  </r>
  <r>
    <d v="2018-08-25T00:00:00"/>
    <x v="25"/>
    <s v="AVG"/>
    <n v="117.96"/>
    <n v="10456.75"/>
    <n v="95.92"/>
    <n v="8.09"/>
    <n v="716.2"/>
    <n v="127.68"/>
    <n v="843.88"/>
    <n v="25"/>
    <n v="43"/>
    <n v="676"/>
    <n v="692"/>
    <n v="64"/>
    <n v="74"/>
    <n v="211"/>
    <n v="180.78"/>
    <n v="55.89"/>
    <n v="6.81"/>
    <n v="62.7"/>
    <n v="545.34"/>
    <n v="1905.78"/>
    <n v="138.59"/>
    <x v="3"/>
    <s v="MD"/>
    <s v="Match"/>
    <n v="1368"/>
    <n v="138"/>
    <s v="MID"/>
    <x v="7"/>
  </r>
  <r>
    <d v="2018-08-25T00:00:00"/>
    <x v="2"/>
    <s v="16s vs West Brom"/>
    <n v="117.96"/>
    <n v="11133.17"/>
    <n v="102"/>
    <n v="8.4600000000000009"/>
    <n v="240.34"/>
    <n v="104.55"/>
    <n v="344.89"/>
    <n v="9"/>
    <n v="17"/>
    <n v="857"/>
    <n v="888"/>
    <n v="64"/>
    <n v="84"/>
    <n v="216"/>
    <n v="163.47"/>
    <n v="14.35"/>
    <n v="1.45"/>
    <n v="15.8"/>
    <n v="163.19"/>
    <n v="1510.84"/>
    <n v="165.25"/>
    <x v="3"/>
    <s v="MD"/>
    <s v="Match"/>
    <n v="1745"/>
    <n v="148"/>
    <s v="MID"/>
    <x v="7"/>
  </r>
  <r>
    <d v="2018-08-25T00:00:00"/>
    <x v="4"/>
    <s v="15s Session"/>
    <n v="64.47"/>
    <n v="3815.78"/>
    <n v="59.19"/>
    <n v="7.22"/>
    <n v="211.45"/>
    <n v="7.79"/>
    <n v="219.24"/>
    <n v="8"/>
    <n v="18"/>
    <n v="555"/>
    <n v="565"/>
    <n v="106"/>
    <n v="77"/>
    <n v="191"/>
    <n v="164.59"/>
    <n v="13.66"/>
    <n v="0"/>
    <n v="13.66"/>
    <n v="210.91"/>
    <n v="801.37"/>
    <n v="64.31"/>
    <x v="1"/>
    <m/>
    <s v="Training"/>
    <n v="1120"/>
    <n v="183"/>
    <s v="GK"/>
    <x v="7"/>
  </r>
  <r>
    <d v="2018-08-25T00:00:00"/>
    <x v="5"/>
    <s v="16s vs West Brom"/>
    <n v="117.96"/>
    <n v="4899.78"/>
    <n v="42.19"/>
    <n v="8.18"/>
    <n v="216.61"/>
    <n v="47.06"/>
    <n v="263.67"/>
    <n v="19"/>
    <n v="18"/>
    <n v="495"/>
    <n v="524"/>
    <n v="43"/>
    <n v="55"/>
    <n v="207"/>
    <n v="127.16"/>
    <n v="16.850000000000001"/>
    <n v="0.71"/>
    <n v="17.559999999999999"/>
    <n v="214.59"/>
    <n v="799.6"/>
    <n v="109.45"/>
    <x v="3"/>
    <s v="MD"/>
    <s v="Match"/>
    <n v="1019"/>
    <n v="98"/>
    <s v="MID"/>
    <x v="7"/>
  </r>
  <r>
    <d v="2018-08-25T00:00:00"/>
    <x v="6"/>
    <s v="16s vs West Brom"/>
    <n v="117.96"/>
    <n v="10456.75"/>
    <n v="95.92"/>
    <n v="8.09"/>
    <n v="716.2"/>
    <n v="127.68"/>
    <n v="843.88"/>
    <n v="25"/>
    <n v="43"/>
    <n v="676"/>
    <n v="692"/>
    <n v="64"/>
    <n v="74"/>
    <n v="211"/>
    <n v="180.78"/>
    <n v="55.89"/>
    <n v="6.81"/>
    <n v="62.7"/>
    <n v="545.34"/>
    <n v="1905.78"/>
    <n v="138.59"/>
    <x v="3"/>
    <s v="MD"/>
    <s v="Match"/>
    <n v="1368"/>
    <n v="138"/>
    <s v="FB"/>
    <x v="7"/>
  </r>
  <r>
    <d v="2018-08-25T00:00:00"/>
    <x v="11"/>
    <s v="16s vs West Brom"/>
    <n v="117.96"/>
    <n v="5452.66"/>
    <n v="50.1"/>
    <n v="9.32"/>
    <n v="289.91000000000003"/>
    <n v="155.75"/>
    <n v="445.66"/>
    <n v="18"/>
    <n v="27"/>
    <n v="414"/>
    <n v="456"/>
    <n v="57"/>
    <n v="44"/>
    <n v="210"/>
    <n v="133.32"/>
    <n v="12.38"/>
    <n v="0.18"/>
    <n v="12.57"/>
    <n v="191.78"/>
    <n v="1072.33"/>
    <n v="85.36"/>
    <x v="3"/>
    <s v="MD"/>
    <s v="Match"/>
    <n v="870"/>
    <n v="101"/>
    <s v="FOR"/>
    <x v="7"/>
  </r>
  <r>
    <d v="2018-08-25T00:00:00"/>
    <x v="23"/>
    <s v="15s Session"/>
    <n v="64.47"/>
    <n v="4033.06"/>
    <n v="62.56"/>
    <n v="7.13"/>
    <n v="221.32"/>
    <n v="2.83"/>
    <n v="224.15"/>
    <n v="13"/>
    <n v="17"/>
    <n v="445"/>
    <n v="523"/>
    <n v="83"/>
    <n v="54"/>
    <n v="189"/>
    <n v="155.27000000000001"/>
    <n v="21.53"/>
    <n v="4.5599999999999996"/>
    <n v="26.09"/>
    <n v="277.45"/>
    <n v="748.79"/>
    <n v="78.44"/>
    <x v="1"/>
    <m/>
    <s v="Training"/>
    <n v="968"/>
    <n v="137"/>
    <s v="CB"/>
    <x v="7"/>
  </r>
  <r>
    <d v="2018-08-25T00:00:00"/>
    <x v="12"/>
    <s v="15s Session"/>
    <n v="64.47"/>
    <n v="3975.63"/>
    <n v="61.67"/>
    <n v="7.05"/>
    <n v="261.44"/>
    <n v="1.41"/>
    <n v="262.85000000000002"/>
    <n v="11"/>
    <n v="21"/>
    <n v="504"/>
    <n v="541"/>
    <n v="95"/>
    <n v="65"/>
    <n v="185"/>
    <n v="146.13999999999999"/>
    <n v="3.9"/>
    <n v="0"/>
    <n v="3.9"/>
    <n v="142.86000000000001"/>
    <n v="777.03"/>
    <n v="75.16"/>
    <x v="1"/>
    <m/>
    <s v="Training"/>
    <n v="1045"/>
    <n v="160"/>
    <s v="MID"/>
    <x v="7"/>
  </r>
  <r>
    <d v="2018-08-25T00:00:00"/>
    <x v="13"/>
    <s v="16s vs West Brom"/>
    <n v="117.96"/>
    <n v="9763.92"/>
    <n v="88.7"/>
    <n v="8.2899999999999991"/>
    <n v="264.33"/>
    <n v="100.93"/>
    <n v="365.26"/>
    <n v="12"/>
    <n v="23"/>
    <n v="869"/>
    <n v="917"/>
    <n v="60"/>
    <n v="83"/>
    <n v="197"/>
    <n v="161.41"/>
    <n v="20.75"/>
    <n v="0"/>
    <n v="20.75"/>
    <n v="325.64999999999998"/>
    <n v="1504.47"/>
    <n v="119.17"/>
    <x v="3"/>
    <s v="MD"/>
    <s v="Match"/>
    <n v="1786"/>
    <n v="143"/>
    <s v="CB"/>
    <x v="7"/>
  </r>
  <r>
    <d v="2018-08-25T00:00:00"/>
    <x v="14"/>
    <s v="15s Session"/>
    <n v="64.47"/>
    <n v="4117.67"/>
    <n v="63.87"/>
    <n v="7.37"/>
    <n v="207"/>
    <n v="2.16"/>
    <n v="209.16"/>
    <n v="10"/>
    <n v="19"/>
    <n v="525"/>
    <n v="571"/>
    <n v="89"/>
    <n v="55"/>
    <n v="169"/>
    <n v="131.65"/>
    <n v="0"/>
    <n v="0"/>
    <n v="0"/>
    <n v="61.19"/>
    <n v="832.54"/>
    <n v="87.34"/>
    <x v="1"/>
    <m/>
    <s v="Training"/>
    <n v="1096"/>
    <n v="144"/>
    <s v="FB"/>
    <x v="7"/>
  </r>
  <r>
    <d v="2018-08-25T00:00:00"/>
    <x v="16"/>
    <s v="16s vs West Brom"/>
    <n v="117.96"/>
    <n v="5867.23"/>
    <n v="53.76"/>
    <n v="7.79"/>
    <n v="101.49"/>
    <n v="42.02"/>
    <n v="143.51"/>
    <n v="5"/>
    <n v="9"/>
    <n v="491"/>
    <n v="528"/>
    <n v="35"/>
    <n v="29"/>
    <n v="205"/>
    <n v="149.72999999999999"/>
    <n v="31.17"/>
    <n v="2.67"/>
    <n v="33.840000000000003"/>
    <n v="334.59"/>
    <n v="800.96"/>
    <n v="81.96"/>
    <x v="3"/>
    <s v="MD"/>
    <s v="Match"/>
    <n v="1019"/>
    <n v="64"/>
    <s v="MID"/>
    <x v="7"/>
  </r>
  <r>
    <d v="2018-08-25T00:00:00"/>
    <x v="18"/>
    <s v="16s vs West Brom"/>
    <n v="117.96"/>
    <n v="8408.73"/>
    <n v="71.290000000000006"/>
    <n v="7.84"/>
    <n v="228.95"/>
    <n v="14.71"/>
    <n v="243.66"/>
    <n v="11"/>
    <n v="19"/>
    <n v="635"/>
    <n v="645"/>
    <n v="48"/>
    <n v="71"/>
    <n v="220"/>
    <n v="171.39"/>
    <n v="42.72"/>
    <n v="6.8"/>
    <n v="49.52"/>
    <n v="455.44"/>
    <n v="1307.57"/>
    <n v="114.58"/>
    <x v="1"/>
    <s v="MD"/>
    <s v="Match"/>
    <n v="1280"/>
    <n v="119"/>
    <s v="FB"/>
    <x v="7"/>
  </r>
  <r>
    <d v="2018-08-25T00:00:00"/>
    <x v="19"/>
    <s v="16s vs West Brom"/>
    <n v="117.96"/>
    <n v="5858.26"/>
    <n v="78.28"/>
    <n v="8.23"/>
    <n v="199.59"/>
    <n v="61.2"/>
    <n v="260.79000000000002"/>
    <n v="8"/>
    <n v="17"/>
    <n v="472"/>
    <n v="453"/>
    <n v="51"/>
    <n v="56"/>
    <n v="214"/>
    <n v="171.07"/>
    <n v="28.41"/>
    <n v="13.17"/>
    <n v="41.58"/>
    <n v="369.12"/>
    <n v="966.74"/>
    <n v="81.34"/>
    <x v="3"/>
    <s v="MD"/>
    <s v="Match"/>
    <n v="925"/>
    <n v="107"/>
    <s v="FB"/>
    <x v="7"/>
  </r>
  <r>
    <d v="2018-08-25T00:00:00"/>
    <x v="21"/>
    <s v="16s vs West Brom"/>
    <n v="117.96"/>
    <n v="12676"/>
    <n v="107.46"/>
    <n v="8.01"/>
    <n v="784.07"/>
    <n v="136.47999999999999"/>
    <n v="920.55"/>
    <n v="22"/>
    <n v="53"/>
    <n v="872"/>
    <n v="872"/>
    <n v="88"/>
    <n v="106"/>
    <n v="196"/>
    <n v="161.74"/>
    <n v="33.840000000000003"/>
    <n v="0.13"/>
    <n v="33.97"/>
    <n v="419.68"/>
    <n v="2919.58"/>
    <n v="171.99"/>
    <x v="3"/>
    <s v="MD"/>
    <s v="Match"/>
    <n v="1744"/>
    <n v="194"/>
    <s v="MID"/>
    <x v="7"/>
  </r>
  <r>
    <d v="2018-08-25T00:00:00"/>
    <x v="22"/>
    <s v="16s vs West Brom"/>
    <n v="117.96"/>
    <n v="11900.68"/>
    <n v="100.89"/>
    <n v="8.07"/>
    <n v="427.08"/>
    <n v="104.26"/>
    <n v="531.34"/>
    <n v="12"/>
    <n v="38"/>
    <n v="770"/>
    <n v="804"/>
    <n v="79"/>
    <n v="82"/>
    <n v="208"/>
    <n v="177.04"/>
    <n v="42.46"/>
    <n v="22.12"/>
    <n v="64.58"/>
    <n v="604.25"/>
    <n v="1921.54"/>
    <n v="151.46"/>
    <x v="3"/>
    <s v="MD"/>
    <s v="Match"/>
    <n v="1574"/>
    <n v="161"/>
    <s v="MID"/>
    <x v="7"/>
  </r>
  <r>
    <d v="2018-08-27T00:00:00"/>
    <x v="18"/>
    <s v="18s Session"/>
    <n v="91.85"/>
    <n v="4628.18"/>
    <n v="50.39"/>
    <n v="5.25"/>
    <n v="0"/>
    <n v="0"/>
    <n v="0"/>
    <n v="1"/>
    <n v="0"/>
    <n v="608"/>
    <n v="620"/>
    <n v="54"/>
    <n v="37"/>
    <n v="203"/>
    <n v="153.19"/>
    <n v="10.61"/>
    <n v="0"/>
    <n v="10.61"/>
    <n v="200.93"/>
    <n v="345.01"/>
    <n v="67.72"/>
    <x v="0"/>
    <m/>
    <s v="Training"/>
    <n v="1228"/>
    <n v="91"/>
    <s v="FB"/>
    <x v="8"/>
  </r>
  <r>
    <d v="2018-08-28T00:00:00"/>
    <x v="25"/>
    <s v="16s Session"/>
    <n v="65.12"/>
    <n v="3954.92"/>
    <n v="60.73"/>
    <n v="6.39"/>
    <n v="17.66"/>
    <n v="40"/>
    <n v="17.66"/>
    <n v="5"/>
    <n v="2"/>
    <n v="498"/>
    <n v="521"/>
    <n v="43"/>
    <n v="35"/>
    <n v="208"/>
    <n v="163.43"/>
    <n v="16.29"/>
    <n v="0"/>
    <n v="16.29"/>
    <n v="193.18"/>
    <n v="498.79"/>
    <n v="74.69"/>
    <x v="1"/>
    <m/>
    <s v="Training"/>
    <n v="1019"/>
    <n v="78"/>
    <s v="MID"/>
    <x v="8"/>
  </r>
  <r>
    <d v="2018-08-28T00:00:00"/>
    <x v="2"/>
    <s v="16s Session"/>
    <n v="65.12"/>
    <n v="4001.39"/>
    <n v="64.12"/>
    <n v="6.5"/>
    <n v="22.46"/>
    <n v="40"/>
    <n v="57.5"/>
    <n v="2"/>
    <n v="4"/>
    <n v="468"/>
    <n v="474"/>
    <n v="30"/>
    <n v="31"/>
    <n v="205"/>
    <n v="160.06"/>
    <n v="13.6"/>
    <n v="0.25"/>
    <n v="13.86"/>
    <n v="178.25"/>
    <n v="438.44"/>
    <n v="65.430000000000007"/>
    <x v="1"/>
    <m/>
    <s v="Training"/>
    <n v="942"/>
    <n v="61"/>
    <s v="MID"/>
    <x v="8"/>
  </r>
  <r>
    <d v="2018-08-28T00:00:00"/>
    <x v="5"/>
    <s v="16s Session"/>
    <n v="65.12"/>
    <n v="3750.2"/>
    <n v="58.47"/>
    <n v="6.4"/>
    <n v="9.8800000000000008"/>
    <n v="40"/>
    <n v="9.8800000000000008"/>
    <n v="13"/>
    <n v="1"/>
    <n v="478"/>
    <n v="521"/>
    <n v="34"/>
    <n v="54"/>
    <n v="203"/>
    <n v="159.19"/>
    <n v="12.25"/>
    <n v="0"/>
    <n v="12.25"/>
    <n v="173.48"/>
    <n v="485.45"/>
    <n v="88.85"/>
    <x v="1"/>
    <m/>
    <s v="Training"/>
    <n v="999"/>
    <n v="88"/>
    <s v="MID"/>
    <x v="8"/>
  </r>
  <r>
    <d v="2018-08-28T00:00:00"/>
    <x v="6"/>
    <s v="16s Session"/>
    <n v="65.12"/>
    <n v="3952.29"/>
    <n v="63.92"/>
    <n v="6.73"/>
    <n v="47.3"/>
    <n v="40"/>
    <n v="47.3"/>
    <n v="2"/>
    <n v="4"/>
    <n v="466"/>
    <n v="485"/>
    <n v="36"/>
    <n v="33"/>
    <n v="210"/>
    <n v="165.65"/>
    <n v="14.08"/>
    <n v="1.0900000000000001"/>
    <n v="15.17"/>
    <n v="187.97"/>
    <n v="369.72"/>
    <n v="59.56"/>
    <x v="1"/>
    <m/>
    <s v="Training"/>
    <n v="951"/>
    <n v="69"/>
    <s v="FB"/>
    <x v="8"/>
  </r>
  <r>
    <d v="2018-08-28T00:00:00"/>
    <x v="11"/>
    <s v="16s Session"/>
    <n v="65.12"/>
    <n v="3794.45"/>
    <n v="58.33"/>
    <n v="6.11"/>
    <n v="9.57"/>
    <n v="40"/>
    <n v="9.57"/>
    <n v="5"/>
    <n v="1"/>
    <n v="414"/>
    <n v="432"/>
    <n v="36"/>
    <n v="29"/>
    <n v="205"/>
    <n v="153.46"/>
    <n v="11.61"/>
    <n v="0"/>
    <n v="11.61"/>
    <n v="154.51"/>
    <n v="369.04"/>
    <n v="64.78"/>
    <x v="1"/>
    <m/>
    <s v="Training"/>
    <n v="846"/>
    <n v="65"/>
    <s v="FOR"/>
    <x v="8"/>
  </r>
  <r>
    <d v="2018-08-28T00:00:00"/>
    <x v="23"/>
    <s v="16s Session"/>
    <n v="65.12"/>
    <n v="3348.39"/>
    <n v="51.48"/>
    <n v="6.92"/>
    <n v="33.39"/>
    <n v="40"/>
    <n v="33.39"/>
    <n v="4"/>
    <n v="3"/>
    <n v="447"/>
    <n v="453"/>
    <n v="41"/>
    <n v="34"/>
    <n v="188"/>
    <n v="144.36000000000001"/>
    <n v="14.46"/>
    <n v="1.69"/>
    <n v="16.14"/>
    <n v="208.06"/>
    <n v="418.74"/>
    <n v="56.59"/>
    <x v="1"/>
    <m/>
    <s v="Training"/>
    <n v="900"/>
    <n v="75"/>
    <s v="CB"/>
    <x v="8"/>
  </r>
  <r>
    <d v="2018-08-28T00:00:00"/>
    <x v="12"/>
    <s v="16s Session"/>
    <n v="65.12"/>
    <n v="3861.52"/>
    <n v="60.21"/>
    <n v="6.14"/>
    <n v="10.24"/>
    <n v="40"/>
    <n v="10.24"/>
    <n v="0"/>
    <n v="1"/>
    <n v="435"/>
    <n v="429"/>
    <n v="21"/>
    <n v="22"/>
    <n v="197"/>
    <n v="152.96"/>
    <n v="13.73"/>
    <n v="1.45"/>
    <n v="15.18"/>
    <n v="203.82"/>
    <n v="354.32"/>
    <n v="58.57"/>
    <x v="1"/>
    <m/>
    <s v="Training"/>
    <n v="864"/>
    <n v="43"/>
    <s v="MID"/>
    <x v="8"/>
  </r>
  <r>
    <d v="2018-08-28T00:00:00"/>
    <x v="13"/>
    <s v="16s Session"/>
    <n v="65.12"/>
    <n v="3498.86"/>
    <n v="53.73"/>
    <n v="6.73"/>
    <n v="17.649999999999999"/>
    <n v="40"/>
    <n v="17.649999999999999"/>
    <n v="5"/>
    <n v="1"/>
    <n v="480"/>
    <n v="502"/>
    <n v="30"/>
    <n v="36"/>
    <n v="192"/>
    <n v="156.16"/>
    <n v="12.19"/>
    <n v="0"/>
    <n v="12.19"/>
    <n v="177.07"/>
    <n v="330.61"/>
    <n v="57.62"/>
    <x v="1"/>
    <m/>
    <s v="Training"/>
    <n v="982"/>
    <n v="66"/>
    <s v="CB"/>
    <x v="8"/>
  </r>
  <r>
    <d v="2018-08-28T00:00:00"/>
    <x v="14"/>
    <s v="16s Session"/>
    <n v="65.12"/>
    <n v="3850.11"/>
    <n v="59.12"/>
    <n v="6.05"/>
    <n v="9.66"/>
    <n v="40"/>
    <n v="9.66"/>
    <n v="4"/>
    <n v="0"/>
    <n v="501"/>
    <n v="524"/>
    <n v="32"/>
    <n v="54"/>
    <n v="97"/>
    <n v="90.7"/>
    <n v="0"/>
    <n v="0"/>
    <n v="0"/>
    <n v="1"/>
    <n v="481.79"/>
    <n v="78.73"/>
    <x v="1"/>
    <m/>
    <s v="Training"/>
    <n v="1025"/>
    <n v="86"/>
    <s v="FB"/>
    <x v="8"/>
  </r>
  <r>
    <d v="2018-08-28T00:00:00"/>
    <x v="16"/>
    <s v="16s Session"/>
    <n v="65.12"/>
    <n v="4113.87"/>
    <n v="64.150000000000006"/>
    <n v="6.17"/>
    <n v="20.96"/>
    <n v="40"/>
    <n v="20.96"/>
    <n v="3"/>
    <n v="3"/>
    <n v="463"/>
    <n v="478"/>
    <n v="29"/>
    <n v="23"/>
    <n v="202"/>
    <n v="169.07"/>
    <n v="21.74"/>
    <n v="0.89"/>
    <n v="22.63"/>
    <n v="254.06"/>
    <n v="441.39"/>
    <n v="70.709999999999994"/>
    <x v="1"/>
    <m/>
    <s v="Training"/>
    <n v="941"/>
    <n v="52"/>
    <s v="MID"/>
    <x v="8"/>
  </r>
  <r>
    <d v="2018-08-28T00:00:00"/>
    <x v="24"/>
    <s v="16s Session"/>
    <n v="65.12"/>
    <n v="2547.11"/>
    <n v="39.26"/>
    <n v="6.01"/>
    <n v="5.1100000000000003"/>
    <n v="40"/>
    <n v="5.1100000000000003"/>
    <n v="15"/>
    <n v="1"/>
    <n v="507"/>
    <n v="562"/>
    <n v="66"/>
    <n v="52"/>
    <n v="176"/>
    <n v="149.33000000000001"/>
    <n v="1.39"/>
    <n v="0"/>
    <n v="1.39"/>
    <n v="158.52000000000001"/>
    <n v="159.65"/>
    <n v="48.86"/>
    <x v="2"/>
    <m/>
    <s v="Training"/>
    <n v="1069"/>
    <n v="118"/>
    <s v="GK"/>
    <x v="8"/>
  </r>
  <r>
    <d v="2018-08-28T00:00:00"/>
    <x v="18"/>
    <s v="16s Session"/>
    <n v="65.12"/>
    <n v="3299.91"/>
    <n v="50.68"/>
    <n v="7.37"/>
    <n v="42.18"/>
    <n v="40"/>
    <n v="43.65"/>
    <n v="6"/>
    <n v="4"/>
    <n v="413"/>
    <n v="436"/>
    <n v="48"/>
    <n v="53"/>
    <n v="213"/>
    <n v="159.9"/>
    <n v="13.98"/>
    <n v="0.43"/>
    <n v="14.41"/>
    <n v="176.24"/>
    <n v="437.42"/>
    <n v="47.68"/>
    <x v="1"/>
    <m/>
    <s v="Training"/>
    <n v="849"/>
    <n v="101"/>
    <s v="FB"/>
    <x v="8"/>
  </r>
  <r>
    <d v="2018-08-28T00:00:00"/>
    <x v="19"/>
    <s v="16s Session"/>
    <n v="65.12"/>
    <n v="3821.64"/>
    <n v="59.59"/>
    <n v="6.78"/>
    <n v="29.91"/>
    <n v="40"/>
    <n v="29.91"/>
    <n v="3"/>
    <n v="4"/>
    <n v="475"/>
    <n v="460"/>
    <n v="37"/>
    <n v="38"/>
    <n v="210"/>
    <n v="156.55000000000001"/>
    <n v="15.15"/>
    <n v="3.69"/>
    <n v="18.850000000000001"/>
    <n v="211.29"/>
    <n v="439.66"/>
    <n v="62.18"/>
    <x v="1"/>
    <m/>
    <s v="Training"/>
    <n v="935"/>
    <n v="75"/>
    <s v="FB"/>
    <x v="8"/>
  </r>
  <r>
    <d v="2018-08-28T00:00:00"/>
    <x v="21"/>
    <s v="16s Session"/>
    <n v="65.12"/>
    <n v="4160.13"/>
    <n v="66.72"/>
    <n v="6.29"/>
    <n v="49"/>
    <n v="40"/>
    <n v="49"/>
    <n v="2"/>
    <n v="5"/>
    <n v="481"/>
    <n v="494"/>
    <n v="35"/>
    <n v="50"/>
    <n v="194"/>
    <n v="147.35"/>
    <n v="8.17"/>
    <n v="0"/>
    <n v="8.17"/>
    <n v="151.37"/>
    <n v="646.24"/>
    <n v="67.03"/>
    <x v="1"/>
    <m/>
    <s v="Training"/>
    <n v="975"/>
    <n v="85"/>
    <s v="MID"/>
    <x v="8"/>
  </r>
  <r>
    <d v="2018-08-28T00:00:00"/>
    <x v="22"/>
    <s v="16s Session"/>
    <n v="65.12"/>
    <n v="4276.9399999999996"/>
    <n v="68.989999999999995"/>
    <n v="6.31"/>
    <n v="31.6"/>
    <n v="40"/>
    <n v="31.6"/>
    <n v="2"/>
    <n v="5"/>
    <n v="426"/>
    <n v="447"/>
    <n v="25"/>
    <n v="33"/>
    <n v="203"/>
    <n v="162.69"/>
    <n v="12.98"/>
    <n v="5.49"/>
    <n v="18.47"/>
    <n v="241.33"/>
    <n v="522.54999999999995"/>
    <n v="60.44"/>
    <x v="1"/>
    <m/>
    <s v="Training"/>
    <n v="873"/>
    <n v="58"/>
    <s v="MID"/>
    <x v="8"/>
  </r>
  <r>
    <d v="2018-08-29T00:00:00"/>
    <x v="25"/>
    <s v="16s vs Grimsby"/>
    <n v="126.46"/>
    <n v="6115.93"/>
    <n v="48.36"/>
    <n v="8.69"/>
    <n v="225.83"/>
    <n v="61.91"/>
    <n v="287.74"/>
    <n v="10"/>
    <n v="19"/>
    <n v="725"/>
    <n v="738"/>
    <n v="66"/>
    <n v="40"/>
    <n v="214"/>
    <n v="139.07"/>
    <n v="9.73"/>
    <n v="0.89"/>
    <n v="10.62"/>
    <n v="223.18"/>
    <n v="926.26"/>
    <n v="103.42"/>
    <x v="1"/>
    <s v="MD"/>
    <s v="Match"/>
    <n v="1463"/>
    <n v="106"/>
    <s v="MID"/>
    <x v="8"/>
  </r>
  <r>
    <d v="2018-08-29T00:00:00"/>
    <x v="2"/>
    <s v="16s Session"/>
    <n v="90.9"/>
    <n v="4781.2700000000004"/>
    <n v="56.17"/>
    <n v="6.63"/>
    <n v="44.47"/>
    <n v="0"/>
    <n v="44.47"/>
    <n v="7"/>
    <n v="6"/>
    <n v="799"/>
    <n v="808"/>
    <n v="84"/>
    <n v="75"/>
    <n v="205"/>
    <n v="154.99"/>
    <n v="12.43"/>
    <n v="0.01"/>
    <n v="12.44"/>
    <n v="208.37"/>
    <n v="634.26"/>
    <n v="84.08"/>
    <x v="1"/>
    <n v="-4"/>
    <s v="Training"/>
    <n v="1607"/>
    <n v="159"/>
    <s v="MID"/>
    <x v="8"/>
  </r>
  <r>
    <d v="2018-08-29T00:00:00"/>
    <x v="3"/>
    <s v="Rehab"/>
    <n v="52.61"/>
    <n v="5131.5"/>
    <n v="97.78"/>
    <n v="6.71"/>
    <n v="144.35"/>
    <n v="0"/>
    <n v="144.35"/>
    <n v="4"/>
    <n v="5"/>
    <n v="206"/>
    <n v="247"/>
    <n v="22"/>
    <n v="8"/>
    <n v="202"/>
    <n v="166.1"/>
    <n v="12.66"/>
    <n v="4.09"/>
    <n v="16.75"/>
    <n v="212.33"/>
    <n v="336.84"/>
    <n v="65.17"/>
    <x v="6"/>
    <m/>
    <m/>
    <n v="453"/>
    <n v="30"/>
    <s v="FOR"/>
    <x v="8"/>
  </r>
  <r>
    <d v="2018-08-29T00:00:00"/>
    <x v="4"/>
    <s v="16s vs Grimsby"/>
    <n v="126.46"/>
    <n v="5665.85"/>
    <n v="45.14"/>
    <n v="6.52"/>
    <n v="40.630000000000003"/>
    <n v="0"/>
    <n v="40.630000000000003"/>
    <n v="15"/>
    <n v="4"/>
    <n v="800"/>
    <n v="804"/>
    <n v="80"/>
    <n v="65"/>
    <n v="191"/>
    <n v="149.88"/>
    <n v="16.059999999999999"/>
    <n v="0"/>
    <n v="16.059999999999999"/>
    <n v="300.99"/>
    <n v="413.15"/>
    <n v="81.89"/>
    <x v="1"/>
    <s v="MD"/>
    <s v="Match"/>
    <n v="1604"/>
    <n v="145"/>
    <s v="GK"/>
    <x v="8"/>
  </r>
  <r>
    <d v="2018-08-29T00:00:00"/>
    <x v="5"/>
    <s v="16s vs Grimsby"/>
    <n v="126.46"/>
    <n v="9573.68"/>
    <n v="75.709999999999994"/>
    <n v="7.62"/>
    <n v="177.01"/>
    <n v="20.37"/>
    <n v="197.38"/>
    <n v="28"/>
    <n v="16"/>
    <n v="814"/>
    <n v="836"/>
    <n v="61"/>
    <n v="107"/>
    <n v="204"/>
    <n v="160.77000000000001"/>
    <n v="45.81"/>
    <n v="0"/>
    <n v="45.81"/>
    <n v="411.47"/>
    <n v="1484.02"/>
    <n v="180.26"/>
    <x v="1"/>
    <s v="MD"/>
    <s v="Match"/>
    <n v="1650"/>
    <n v="168"/>
    <s v="MID"/>
    <x v="8"/>
  </r>
  <r>
    <d v="2018-08-29T00:00:00"/>
    <x v="6"/>
    <s v="16s Session"/>
    <n v="90.9"/>
    <n v="5335.14"/>
    <n v="58.69"/>
    <n v="7.2"/>
    <n v="81.89"/>
    <n v="1.44"/>
    <n v="83.33"/>
    <n v="14"/>
    <n v="9"/>
    <n v="671"/>
    <n v="725"/>
    <n v="90"/>
    <n v="55"/>
    <n v="204"/>
    <n v="149.66"/>
    <n v="10.43"/>
    <n v="0"/>
    <n v="10.43"/>
    <n v="195.56"/>
    <n v="685.53"/>
    <n v="101.86"/>
    <x v="1"/>
    <n v="-4"/>
    <s v="Training"/>
    <n v="1396"/>
    <n v="145"/>
    <s v="FB"/>
    <x v="8"/>
  </r>
  <r>
    <d v="2018-08-29T00:00:00"/>
    <x v="9"/>
    <s v="16s vs Grimsby"/>
    <n v="126.46"/>
    <n v="11068.2"/>
    <n v="93.75"/>
    <n v="7.29"/>
    <n v="217.36"/>
    <n v="6.42"/>
    <n v="223.78"/>
    <n v="38"/>
    <n v="16"/>
    <n v="927"/>
    <n v="914"/>
    <n v="65"/>
    <n v="88"/>
    <n v="188"/>
    <n v="137.19999999999999"/>
    <n v="1.62"/>
    <n v="0"/>
    <n v="1.62"/>
    <n v="183.93"/>
    <n v="1564.97"/>
    <n v="220.32"/>
    <x v="1"/>
    <s v="MD"/>
    <s v="Match"/>
    <n v="1841"/>
    <n v="153"/>
    <s v="MID"/>
    <x v="8"/>
  </r>
  <r>
    <d v="2018-08-29T00:00:00"/>
    <x v="10"/>
    <s v="Rehab"/>
    <n v="52.61"/>
    <n v="4205.71"/>
    <n v="82.33"/>
    <n v="6.12"/>
    <n v="37.24"/>
    <n v="0"/>
    <n v="37.24"/>
    <n v="1"/>
    <n v="2"/>
    <n v="214"/>
    <n v="238"/>
    <n v="15"/>
    <n v="4"/>
    <n v="210"/>
    <n v="162.41999999999999"/>
    <n v="7.83"/>
    <n v="9.7100000000000009"/>
    <n v="17.54"/>
    <n v="211.96"/>
    <n v="295.74"/>
    <n v="65.66"/>
    <x v="6"/>
    <m/>
    <m/>
    <n v="452"/>
    <n v="19"/>
    <s v="FB"/>
    <x v="8"/>
  </r>
  <r>
    <d v="2018-08-29T00:00:00"/>
    <x v="11"/>
    <s v="16s vs Grimsby"/>
    <n v="126.46"/>
    <n v="9944.94"/>
    <n v="79.05"/>
    <n v="9.16"/>
    <n v="575.70000000000005"/>
    <n v="285.91000000000003"/>
    <n v="861.61"/>
    <n v="17"/>
    <n v="47"/>
    <n v="750"/>
    <n v="767"/>
    <n v="88"/>
    <n v="76"/>
    <n v="213"/>
    <n v="164.27"/>
    <n v="27"/>
    <n v="0.64"/>
    <n v="27.64"/>
    <n v="381.15"/>
    <n v="1726.67"/>
    <n v="140.41"/>
    <x v="1"/>
    <s v="MD"/>
    <s v="Match"/>
    <n v="1517"/>
    <n v="164"/>
    <s v="FOR"/>
    <x v="8"/>
  </r>
  <r>
    <d v="2018-08-29T00:00:00"/>
    <x v="23"/>
    <s v="16s vs Grimsby"/>
    <n v="126.46"/>
    <n v="11426.84"/>
    <n v="90.36"/>
    <n v="8.02"/>
    <n v="306.08999999999997"/>
    <n v="36.11"/>
    <n v="342.2"/>
    <n v="36"/>
    <n v="22"/>
    <n v="910"/>
    <n v="929"/>
    <n v="65"/>
    <n v="94"/>
    <n v="192"/>
    <n v="161.71"/>
    <n v="60.27"/>
    <n v="18.05"/>
    <n v="78.319999999999993"/>
    <n v="669.64"/>
    <n v="1809.13"/>
    <n v="205.65"/>
    <x v="1"/>
    <s v="MD"/>
    <s v="Match"/>
    <n v="1839"/>
    <n v="159"/>
    <s v="CB"/>
    <x v="8"/>
  </r>
  <r>
    <d v="2018-08-29T00:00:00"/>
    <x v="12"/>
    <s v="16s vs Grimsby"/>
    <n v="126.46"/>
    <n v="11801.48"/>
    <n v="94.04"/>
    <n v="8.2899999999999991"/>
    <n v="333.92"/>
    <n v="85.2"/>
    <n v="419.12"/>
    <n v="20"/>
    <n v="29"/>
    <n v="844"/>
    <n v="839"/>
    <n v="52"/>
    <n v="86"/>
    <n v="197"/>
    <n v="162.97999999999999"/>
    <n v="52.12"/>
    <n v="10.050000000000001"/>
    <n v="62.17"/>
    <n v="566.99"/>
    <n v="1712.12"/>
    <n v="174.17"/>
    <x v="1"/>
    <s v="MD"/>
    <s v="Match"/>
    <n v="1683"/>
    <n v="138"/>
    <s v="MID"/>
    <x v="8"/>
  </r>
  <r>
    <d v="2018-08-29T00:00:00"/>
    <x v="13"/>
    <s v="16s Session"/>
    <n v="90.9"/>
    <n v="4657.53"/>
    <n v="51.27"/>
    <n v="6.57"/>
    <n v="31.64"/>
    <n v="0"/>
    <n v="31.64"/>
    <n v="5"/>
    <n v="5"/>
    <n v="762"/>
    <n v="803"/>
    <n v="77"/>
    <n v="73"/>
    <n v="185"/>
    <n v="153.94"/>
    <n v="1.44"/>
    <n v="0"/>
    <n v="1.44"/>
    <n v="207.98"/>
    <n v="540.91999999999996"/>
    <n v="70.3"/>
    <x v="1"/>
    <n v="-4"/>
    <s v="Training"/>
    <n v="1565"/>
    <n v="150"/>
    <s v="CB"/>
    <x v="8"/>
  </r>
  <r>
    <d v="2018-08-29T00:00:00"/>
    <x v="13"/>
    <s v="16s vs Grimsby"/>
    <n v="126.46"/>
    <n v="11902.06"/>
    <n v="94.12"/>
    <n v="8.4600000000000009"/>
    <n v="521"/>
    <n v="230.5"/>
    <n v="751.5"/>
    <n v="16"/>
    <n v="36"/>
    <n v="813"/>
    <n v="778"/>
    <n v="72"/>
    <n v="97"/>
    <n v="217"/>
    <n v="180.2"/>
    <n v="53.92"/>
    <n v="29.72"/>
    <n v="83.64"/>
    <n v="715.31"/>
    <n v="1974.43"/>
    <n v="165.87"/>
    <x v="1"/>
    <s v="MD"/>
    <s v="Match"/>
    <n v="1591"/>
    <n v="169"/>
    <s v="CB"/>
    <x v="8"/>
  </r>
  <r>
    <d v="2018-08-29T00:00:00"/>
    <x v="14"/>
    <s v="16s vs Grimsby"/>
    <n v="126.46"/>
    <n v="12074.61"/>
    <n v="95.48"/>
    <n v="7.88"/>
    <n v="325.75"/>
    <n v="30.48"/>
    <n v="356.23"/>
    <n v="8"/>
    <n v="27"/>
    <n v="998"/>
    <n v="999"/>
    <n v="67"/>
    <n v="81"/>
    <n v="178"/>
    <n v="140.18"/>
    <n v="0.19"/>
    <n v="0"/>
    <n v="0.19"/>
    <n v="92.92"/>
    <n v="1665.2"/>
    <n v="215.29"/>
    <x v="1"/>
    <s v="MD"/>
    <s v="Match"/>
    <n v="1997"/>
    <n v="148"/>
    <s v="FB"/>
    <x v="8"/>
  </r>
  <r>
    <d v="2018-08-29T00:00:00"/>
    <x v="15"/>
    <s v="Rehab"/>
    <n v="52.61"/>
    <n v="4655.57"/>
    <n v="88.49"/>
    <n v="7.28"/>
    <n v="137.53"/>
    <n v="0.73"/>
    <n v="138.26"/>
    <n v="4"/>
    <n v="5"/>
    <n v="213"/>
    <n v="247"/>
    <n v="21"/>
    <n v="6"/>
    <n v="219"/>
    <n v="179.1"/>
    <n v="16"/>
    <n v="13.09"/>
    <n v="29.09"/>
    <n v="274.20999999999998"/>
    <n v="319.27999999999997"/>
    <n v="75.14"/>
    <x v="6"/>
    <m/>
    <m/>
    <n v="460"/>
    <n v="27"/>
    <s v="MID"/>
    <x v="8"/>
  </r>
  <r>
    <d v="2018-08-29T00:00:00"/>
    <x v="16"/>
    <s v="16s vs Grimsby"/>
    <n v="126.46"/>
    <n v="10206.09"/>
    <n v="102.52"/>
    <n v="8.4499999999999993"/>
    <n v="235.26"/>
    <n v="44.08"/>
    <n v="279.33999999999997"/>
    <n v="6"/>
    <n v="17"/>
    <n v="687"/>
    <n v="673"/>
    <n v="53"/>
    <n v="42"/>
    <n v="208"/>
    <n v="180.76"/>
    <n v="73.680000000000007"/>
    <n v="1.94"/>
    <n v="75.62"/>
    <n v="540.25"/>
    <n v="1414.04"/>
    <n v="154.38999999999999"/>
    <x v="1"/>
    <s v="MD"/>
    <s v="Match"/>
    <n v="1360"/>
    <n v="95"/>
    <s v="MID"/>
    <x v="8"/>
  </r>
  <r>
    <d v="2018-08-29T00:00:00"/>
    <x v="24"/>
    <s v="16s vs Grimsby"/>
    <n v="126.46"/>
    <n v="3304.98"/>
    <n v="33.72"/>
    <n v="5.96"/>
    <n v="6.78"/>
    <n v="0"/>
    <n v="6.78"/>
    <n v="1"/>
    <n v="1"/>
    <n v="481"/>
    <n v="531"/>
    <n v="21"/>
    <n v="20"/>
    <n v="166"/>
    <n v="123.83"/>
    <n v="0"/>
    <n v="0"/>
    <n v="0"/>
    <n v="115.29"/>
    <n v="194.24"/>
    <n v="46.11"/>
    <x v="1"/>
    <s v="MD"/>
    <s v="Match"/>
    <n v="1012"/>
    <n v="41"/>
    <s v="GK"/>
    <x v="8"/>
  </r>
  <r>
    <d v="2018-08-29T00:00:00"/>
    <x v="26"/>
    <s v="Rehab"/>
    <n v="52.61"/>
    <n v="4595.3900000000003"/>
    <n v="98.49"/>
    <n v="6.98"/>
    <n v="142.13"/>
    <n v="0"/>
    <n v="142.13"/>
    <n v="1"/>
    <n v="6"/>
    <n v="189"/>
    <n v="206"/>
    <n v="17"/>
    <n v="5"/>
    <n v="211"/>
    <n v="171.44"/>
    <n v="21.95"/>
    <n v="2.78"/>
    <n v="24.73"/>
    <n v="214.24"/>
    <n v="313.82"/>
    <n v="70.17"/>
    <x v="1"/>
    <s v="MD"/>
    <s v="Match"/>
    <n v="395"/>
    <n v="22"/>
    <s v="MID"/>
    <x v="8"/>
  </r>
  <r>
    <d v="2018-08-29T00:00:00"/>
    <x v="18"/>
    <s v="16s Session"/>
    <n v="90.9"/>
    <n v="4368.34"/>
    <n v="48.06"/>
    <n v="7.19"/>
    <n v="71.13"/>
    <n v="1.43"/>
    <n v="72.56"/>
    <n v="15"/>
    <n v="10"/>
    <n v="633"/>
    <n v="680"/>
    <n v="87"/>
    <n v="84"/>
    <n v="214"/>
    <n v="157.63"/>
    <n v="14.59"/>
    <n v="0.64"/>
    <n v="15.23"/>
    <n v="225.14"/>
    <n v="623.82000000000005"/>
    <n v="67.180000000000007"/>
    <x v="1"/>
    <n v="-4"/>
    <s v="Training"/>
    <n v="1313"/>
    <n v="171"/>
    <s v="FB"/>
    <x v="8"/>
  </r>
  <r>
    <d v="2018-08-29T00:00:00"/>
    <x v="19"/>
    <s v="16s vs Grimsby"/>
    <n v="126.46"/>
    <n v="7699.39"/>
    <n v="77.7"/>
    <n v="8.09"/>
    <n v="267.63"/>
    <n v="48.23"/>
    <n v="315.86"/>
    <n v="6"/>
    <n v="20"/>
    <n v="571"/>
    <n v="571"/>
    <n v="33"/>
    <n v="61"/>
    <n v="212"/>
    <n v="164.95"/>
    <n v="31.39"/>
    <n v="22.35"/>
    <n v="53.74"/>
    <n v="471.96"/>
    <n v="1182.6300000000001"/>
    <n v="103.15"/>
    <x v="6"/>
    <m/>
    <m/>
    <n v="1142"/>
    <n v="94"/>
    <s v="FB"/>
    <x v="8"/>
  </r>
  <r>
    <d v="2018-08-29T00:00:00"/>
    <x v="21"/>
    <s v="16s vs Grimsby"/>
    <n v="126.46"/>
    <n v="6484.31"/>
    <n v="51.28"/>
    <n v="8.1999999999999993"/>
    <n v="217.42"/>
    <n v="51.76"/>
    <n v="269.18"/>
    <n v="6"/>
    <n v="12"/>
    <n v="671"/>
    <n v="724"/>
    <n v="56"/>
    <n v="36"/>
    <n v="200"/>
    <n v="135.44999999999999"/>
    <n v="11.92"/>
    <n v="0.21"/>
    <n v="12.13"/>
    <n v="237.84"/>
    <n v="951.22"/>
    <n v="94.52"/>
    <x v="1"/>
    <s v="MD"/>
    <s v="Match"/>
    <n v="1395"/>
    <n v="92"/>
    <s v="MID"/>
    <x v="8"/>
  </r>
  <r>
    <d v="2018-08-29T00:00:00"/>
    <x v="22"/>
    <s v="16s Session"/>
    <n v="90.9"/>
    <n v="5061.0200000000004"/>
    <n v="59.9"/>
    <n v="6.95"/>
    <n v="46.53"/>
    <n v="0"/>
    <n v="46.53"/>
    <n v="9"/>
    <n v="5"/>
    <n v="718"/>
    <n v="732"/>
    <n v="91"/>
    <n v="80"/>
    <n v="195"/>
    <n v="152.54"/>
    <n v="7.81"/>
    <n v="0.01"/>
    <n v="7.82"/>
    <n v="208.29"/>
    <n v="668.47"/>
    <n v="83.71"/>
    <x v="1"/>
    <n v="-4"/>
    <s v="Training"/>
    <n v="1450"/>
    <n v="171"/>
    <s v="MID"/>
    <x v="8"/>
  </r>
  <r>
    <d v="2018-08-31T00:00:00"/>
    <x v="1"/>
    <s v="16s Session"/>
    <n v="87.28"/>
    <n v="4087.8"/>
    <n v="46.84"/>
    <n v="7.3"/>
    <n v="77.39"/>
    <n v="2.15"/>
    <n v="79.540000000000006"/>
    <n v="4"/>
    <n v="6"/>
    <n v="563"/>
    <n v="613"/>
    <n v="43"/>
    <n v="28"/>
    <n v="194"/>
    <n v="148.97999999999999"/>
    <n v="18.079999999999998"/>
    <n v="1.7"/>
    <n v="19.78"/>
    <n v="257.69"/>
    <n v="560.86"/>
    <n v="66.959999999999994"/>
    <x v="1"/>
    <n v="-1"/>
    <s v="Training"/>
    <n v="1176"/>
    <n v="71"/>
    <s v="CB"/>
    <x v="8"/>
  </r>
  <r>
    <d v="2018-08-31T00:00:00"/>
    <x v="25"/>
    <s v="16s Session"/>
    <n v="87.28"/>
    <n v="4724.24"/>
    <n v="54.13"/>
    <n v="8.08"/>
    <n v="244.37"/>
    <n v="35.68"/>
    <n v="280.05"/>
    <n v="8"/>
    <n v="23"/>
    <n v="530"/>
    <n v="547"/>
    <n v="74"/>
    <n v="45"/>
    <n v="203"/>
    <n v="144.08000000000001"/>
    <n v="10.24"/>
    <n v="0"/>
    <n v="10.24"/>
    <n v="153.71"/>
    <n v="937.18"/>
    <n v="79.34"/>
    <x v="1"/>
    <n v="-1"/>
    <s v="Training"/>
    <n v="1077"/>
    <n v="119"/>
    <s v="MID"/>
    <x v="8"/>
  </r>
  <r>
    <d v="2018-08-31T00:00:00"/>
    <x v="2"/>
    <s v="16s Session"/>
    <n v="87.28"/>
    <n v="5406.94"/>
    <n v="61.95"/>
    <n v="6.93"/>
    <n v="66.86"/>
    <n v="0"/>
    <n v="66.86"/>
    <n v="1"/>
    <n v="5"/>
    <n v="563"/>
    <n v="672"/>
    <n v="52"/>
    <n v="38"/>
    <n v="212"/>
    <n v="153.66999999999999"/>
    <n v="13.88"/>
    <n v="3.26"/>
    <n v="17.14"/>
    <n v="236.21"/>
    <n v="732.3"/>
    <n v="88.97"/>
    <x v="1"/>
    <n v="-1"/>
    <s v="Training"/>
    <n v="1235"/>
    <n v="90"/>
    <s v="MID"/>
    <x v="8"/>
  </r>
  <r>
    <d v="2018-08-31T00:00:00"/>
    <x v="3"/>
    <s v="Rehab"/>
    <n v="14.11"/>
    <n v="982.99"/>
    <n v="69.7"/>
    <n v="8.23"/>
    <n v="112.37"/>
    <n v="23.24"/>
    <n v="135.61000000000001"/>
    <n v="4"/>
    <n v="13"/>
    <n v="57"/>
    <n v="73"/>
    <n v="13"/>
    <n v="5"/>
    <n v="191"/>
    <n v="157.30000000000001"/>
    <n v="3.2"/>
    <n v="0"/>
    <n v="3.2"/>
    <n v="43.72"/>
    <n v="184.21"/>
    <n v="13.97"/>
    <x v="6"/>
    <m/>
    <s v="REHAB"/>
    <n v="130"/>
    <n v="18"/>
    <s v="FOR"/>
    <x v="8"/>
  </r>
  <r>
    <d v="2018-08-31T00:00:00"/>
    <x v="4"/>
    <s v="16s Session"/>
    <n v="87.28"/>
    <n v="3562.01"/>
    <n v="40.81"/>
    <n v="5.77"/>
    <n v="6.19"/>
    <n v="0"/>
    <n v="6.19"/>
    <n v="17"/>
    <n v="0"/>
    <n v="781"/>
    <n v="758"/>
    <n v="124"/>
    <n v="103"/>
    <n v="193"/>
    <n v="163.92"/>
    <n v="15.39"/>
    <n v="0"/>
    <n v="15.39"/>
    <n v="272.37"/>
    <n v="417.21"/>
    <n v="74.069999999999993"/>
    <x v="2"/>
    <n v="-1"/>
    <s v="Training"/>
    <n v="1539"/>
    <n v="227"/>
    <s v="GK"/>
    <x v="8"/>
  </r>
  <r>
    <d v="2018-08-31T00:00:00"/>
    <x v="5"/>
    <s v="16s Session"/>
    <n v="87.28"/>
    <n v="4672.93"/>
    <n v="61.16"/>
    <n v="7.49"/>
    <n v="144.72999999999999"/>
    <n v="1.46"/>
    <n v="146.19"/>
    <n v="13"/>
    <n v="13"/>
    <n v="510"/>
    <n v="549"/>
    <n v="64"/>
    <n v="54"/>
    <n v="207"/>
    <n v="156.49"/>
    <n v="14.7"/>
    <n v="0.53"/>
    <n v="15.23"/>
    <n v="205.5"/>
    <n v="856.64"/>
    <n v="103.57"/>
    <x v="1"/>
    <n v="-1"/>
    <s v="Training"/>
    <n v="1059"/>
    <n v="118"/>
    <s v="MID"/>
    <x v="8"/>
  </r>
  <r>
    <d v="2018-08-31T00:00:00"/>
    <x v="6"/>
    <s v="16s Session"/>
    <n v="87.28"/>
    <n v="5161.46"/>
    <n v="59.14"/>
    <n v="7.47"/>
    <n v="184.51"/>
    <n v="5.07"/>
    <n v="189.58"/>
    <n v="7"/>
    <n v="14"/>
    <n v="515"/>
    <n v="569"/>
    <n v="58"/>
    <n v="40"/>
    <n v="208"/>
    <n v="138.83000000000001"/>
    <n v="12.56"/>
    <n v="0.68"/>
    <n v="13.23"/>
    <n v="174.9"/>
    <n v="779.19"/>
    <n v="83.16"/>
    <x v="1"/>
    <n v="-1"/>
    <s v="Training"/>
    <n v="1084"/>
    <n v="98"/>
    <s v="FB"/>
    <x v="8"/>
  </r>
  <r>
    <d v="2018-08-31T00:00:00"/>
    <x v="8"/>
    <s v="16s Session"/>
    <n v="87.28"/>
    <n v="4158.09"/>
    <n v="49.09"/>
    <n v="7.07"/>
    <n v="48.57"/>
    <n v="0.71"/>
    <n v="49.28"/>
    <n v="3"/>
    <n v="5"/>
    <n v="472"/>
    <n v="485"/>
    <n v="57"/>
    <n v="28"/>
    <n v="196"/>
    <n v="148"/>
    <n v="15.29"/>
    <n v="0.13"/>
    <n v="15.42"/>
    <n v="218.16"/>
    <n v="556.09"/>
    <n v="66.56"/>
    <x v="1"/>
    <n v="-1"/>
    <s v="Training"/>
    <n v="957"/>
    <n v="85"/>
    <s v="FB"/>
    <x v="8"/>
  </r>
  <r>
    <d v="2018-08-31T00:00:00"/>
    <x v="9"/>
    <s v="16s Session"/>
    <n v="87.28"/>
    <n v="3897.13"/>
    <n v="44.65"/>
    <n v="6.85"/>
    <n v="49.91"/>
    <n v="0"/>
    <n v="49.91"/>
    <n v="2"/>
    <n v="6"/>
    <n v="443"/>
    <n v="494"/>
    <n v="36"/>
    <n v="36"/>
    <n v="160"/>
    <n v="113.14"/>
    <n v="0"/>
    <n v="0"/>
    <n v="0"/>
    <n v="43.39"/>
    <n v="523.98"/>
    <n v="71.849999999999994"/>
    <x v="1"/>
    <n v="-1"/>
    <s v="Training"/>
    <n v="937"/>
    <n v="72"/>
    <s v="MID"/>
    <x v="8"/>
  </r>
  <r>
    <d v="2018-08-31T00:00:00"/>
    <x v="10"/>
    <s v="Rehab"/>
    <n v="14.11"/>
    <n v="898.3"/>
    <n v="63.69"/>
    <n v="7.3"/>
    <n v="84.11"/>
    <n v="4.3"/>
    <n v="88.41"/>
    <n v="5"/>
    <n v="9"/>
    <n v="66"/>
    <n v="90"/>
    <n v="11"/>
    <n v="6"/>
    <n v="199"/>
    <n v="152.18"/>
    <n v="3.02"/>
    <n v="0.51"/>
    <n v="3.53"/>
    <n v="42.22"/>
    <n v="160.88"/>
    <n v="15.35"/>
    <x v="6"/>
    <m/>
    <s v="REHAB"/>
    <n v="156"/>
    <n v="17"/>
    <s v="FB"/>
    <x v="8"/>
  </r>
  <r>
    <d v="2018-08-31T00:00:00"/>
    <x v="11"/>
    <s v="16s Session"/>
    <n v="87.28"/>
    <n v="4062.38"/>
    <n v="46.54"/>
    <n v="7.32"/>
    <n v="72.88"/>
    <n v="2.1800000000000002"/>
    <n v="75.06"/>
    <n v="3"/>
    <n v="9"/>
    <n v="413"/>
    <n v="435"/>
    <n v="44"/>
    <n v="26"/>
    <n v="186"/>
    <n v="121.92"/>
    <n v="0.03"/>
    <n v="0"/>
    <n v="0.03"/>
    <n v="73.599999999999994"/>
    <n v="457.12"/>
    <n v="61.73"/>
    <x v="1"/>
    <n v="-1"/>
    <s v="Training"/>
    <n v="848"/>
    <n v="70"/>
    <s v="FOR"/>
    <x v="8"/>
  </r>
  <r>
    <d v="2018-08-31T00:00:00"/>
    <x v="23"/>
    <s v="16s Session"/>
    <n v="87.28"/>
    <n v="4009.91"/>
    <n v="45.94"/>
    <n v="7.09"/>
    <n v="88.68"/>
    <n v="0.71"/>
    <n v="89.39"/>
    <n v="9"/>
    <n v="5"/>
    <n v="453"/>
    <n v="498"/>
    <n v="55"/>
    <n v="42"/>
    <n v="186"/>
    <n v="134.25"/>
    <n v="13.5"/>
    <n v="4.55"/>
    <n v="18.05"/>
    <n v="235.88"/>
    <n v="609.35"/>
    <n v="75.959999999999994"/>
    <x v="1"/>
    <n v="-1"/>
    <s v="Training"/>
    <n v="951"/>
    <n v="97"/>
    <s v="CB"/>
    <x v="8"/>
  </r>
  <r>
    <d v="2018-08-31T00:00:00"/>
    <x v="12"/>
    <s v="16s Session"/>
    <n v="87.28"/>
    <n v="4600.6400000000003"/>
    <n v="52.71"/>
    <n v="7.4"/>
    <n v="77.38"/>
    <n v="4.33"/>
    <n v="81.709999999999994"/>
    <n v="4"/>
    <n v="8"/>
    <n v="406"/>
    <n v="410"/>
    <n v="30"/>
    <n v="39"/>
    <n v="197"/>
    <n v="139.65"/>
    <n v="11.28"/>
    <n v="4.6399999999999997"/>
    <n v="15.92"/>
    <n v="223.93"/>
    <n v="685.02"/>
    <n v="70.400000000000006"/>
    <x v="1"/>
    <n v="-1"/>
    <s v="Training"/>
    <n v="816"/>
    <n v="69"/>
    <s v="MID"/>
    <x v="8"/>
  </r>
  <r>
    <d v="2018-08-31T00:00:00"/>
    <x v="13"/>
    <s v="16s Session"/>
    <n v="87.28"/>
    <n v="3668.19"/>
    <n v="50.45"/>
    <n v="6.91"/>
    <n v="113.35"/>
    <n v="0"/>
    <n v="113.35"/>
    <n v="5"/>
    <n v="10"/>
    <n v="414"/>
    <n v="430"/>
    <n v="36"/>
    <n v="32"/>
    <n v="186"/>
    <n v="137.68"/>
    <n v="3.25"/>
    <n v="0"/>
    <n v="3.25"/>
    <n v="114.02"/>
    <n v="576.38"/>
    <n v="46.61"/>
    <x v="1"/>
    <n v="-1"/>
    <s v="Training"/>
    <n v="844"/>
    <n v="68"/>
    <s v="CB"/>
    <x v="8"/>
  </r>
  <r>
    <d v="2018-08-31T00:00:00"/>
    <x v="14"/>
    <s v="16s Session"/>
    <n v="87.28"/>
    <n v="4212.38"/>
    <n v="48.26"/>
    <n v="7.95"/>
    <n v="182.42"/>
    <n v="30.03"/>
    <n v="212.45"/>
    <n v="12"/>
    <n v="11"/>
    <n v="550"/>
    <n v="586"/>
    <n v="50"/>
    <n v="39"/>
    <n v="157"/>
    <n v="87.62"/>
    <n v="0"/>
    <n v="0"/>
    <n v="0"/>
    <n v="13.31"/>
    <n v="723.29"/>
    <n v="78.62"/>
    <x v="1"/>
    <n v="-1"/>
    <s v="Training"/>
    <n v="1136"/>
    <n v="89"/>
    <s v="FB"/>
    <x v="8"/>
  </r>
  <r>
    <d v="2018-08-31T00:00:00"/>
    <x v="15"/>
    <s v="Rehab"/>
    <n v="14.11"/>
    <n v="986.04"/>
    <n v="69.92"/>
    <n v="7.51"/>
    <n v="83.79"/>
    <n v="16.559999999999999"/>
    <n v="100.35"/>
    <n v="3"/>
    <n v="9"/>
    <n v="69"/>
    <n v="89"/>
    <n v="11"/>
    <n v="5"/>
    <n v="210"/>
    <n v="175.56"/>
    <n v="5.36"/>
    <n v="0.84"/>
    <n v="6.2"/>
    <n v="63.97"/>
    <n v="173.9"/>
    <n v="15.98"/>
    <x v="6"/>
    <m/>
    <s v="REHAB"/>
    <n v="158"/>
    <n v="16"/>
    <s v="MID"/>
    <x v="8"/>
  </r>
  <r>
    <d v="2018-08-31T00:00:00"/>
    <x v="16"/>
    <s v="16s Session"/>
    <n v="87.28"/>
    <n v="4527.8999999999996"/>
    <n v="51.88"/>
    <n v="6.61"/>
    <n v="11.56"/>
    <n v="0"/>
    <n v="11.56"/>
    <n v="1"/>
    <n v="1"/>
    <n v="482"/>
    <n v="534"/>
    <n v="57"/>
    <n v="22"/>
    <n v="208"/>
    <n v="155.97999999999999"/>
    <n v="18.02"/>
    <n v="0.76"/>
    <n v="18.78"/>
    <n v="259.43"/>
    <n v="542.39"/>
    <n v="76.78"/>
    <x v="1"/>
    <n v="-1"/>
    <s v="Training"/>
    <n v="1016"/>
    <n v="79"/>
    <s v="MID"/>
    <x v="8"/>
  </r>
  <r>
    <d v="2018-08-31T00:00:00"/>
    <x v="24"/>
    <s v="16s Session"/>
    <n v="87.28"/>
    <n v="3311.59"/>
    <n v="37.94"/>
    <n v="6.77"/>
    <n v="24.05"/>
    <n v="0"/>
    <n v="24.05"/>
    <n v="16"/>
    <n v="2"/>
    <n v="628"/>
    <n v="699"/>
    <n v="97"/>
    <n v="88"/>
    <n v="186"/>
    <n v="149.19999999999999"/>
    <n v="7.19"/>
    <n v="0"/>
    <n v="7.19"/>
    <n v="219.65"/>
    <n v="314.8"/>
    <n v="66.849999999999994"/>
    <x v="2"/>
    <n v="-1"/>
    <s v="Training"/>
    <n v="1327"/>
    <n v="185"/>
    <s v="GK"/>
    <x v="8"/>
  </r>
  <r>
    <d v="2018-08-31T00:00:00"/>
    <x v="19"/>
    <s v="16s Session"/>
    <n v="87.28"/>
    <n v="4389.2700000000004"/>
    <n v="50.29"/>
    <n v="7.48"/>
    <n v="80.14"/>
    <n v="5.74"/>
    <n v="85.88"/>
    <n v="6"/>
    <n v="10"/>
    <n v="449"/>
    <n v="492"/>
    <n v="62"/>
    <n v="47"/>
    <n v="208"/>
    <n v="136.01"/>
    <n v="9.49"/>
    <n v="1.4"/>
    <n v="10.89"/>
    <n v="168.33"/>
    <n v="605.73"/>
    <n v="59.01"/>
    <x v="1"/>
    <n v="-1"/>
    <s v="Training"/>
    <n v="941"/>
    <n v="109"/>
    <s v="FB"/>
    <x v="8"/>
  </r>
  <r>
    <d v="2018-08-31T00:00:00"/>
    <x v="21"/>
    <s v="16s Session"/>
    <n v="87.28"/>
    <n v="5207.1000000000004"/>
    <n v="59.66"/>
    <n v="7.41"/>
    <n v="164.06"/>
    <n v="13.62"/>
    <n v="177.68"/>
    <n v="8"/>
    <n v="16"/>
    <n v="529"/>
    <n v="559"/>
    <n v="75"/>
    <n v="53"/>
    <n v="194"/>
    <n v="130.07"/>
    <n v="9.61"/>
    <n v="0"/>
    <n v="9.61"/>
    <n v="147.08000000000001"/>
    <n v="1091.3599999999999"/>
    <n v="79.92"/>
    <x v="1"/>
    <n v="-1"/>
    <s v="Training"/>
    <n v="1088"/>
    <n v="128"/>
    <s v="MID"/>
    <x v="8"/>
  </r>
  <r>
    <d v="2018-08-31T00:00:00"/>
    <x v="22"/>
    <s v="16s Session"/>
    <n v="87.28"/>
    <n v="4762.83"/>
    <n v="54.57"/>
    <n v="8.1"/>
    <n v="71.12"/>
    <n v="10.86"/>
    <n v="81.98"/>
    <n v="5"/>
    <n v="5"/>
    <n v="462"/>
    <n v="510"/>
    <n v="50"/>
    <n v="42"/>
    <n v="196"/>
    <n v="133.59"/>
    <n v="9.83"/>
    <n v="0.14000000000000001"/>
    <n v="9.9700000000000006"/>
    <n v="150.22999999999999"/>
    <n v="614.76"/>
    <n v="67.87"/>
    <x v="1"/>
    <n v="-1"/>
    <s v="Training"/>
    <n v="972"/>
    <n v="92"/>
    <s v="MID"/>
    <x v="8"/>
  </r>
  <r>
    <d v="2018-09-01T00:00:00"/>
    <x v="1"/>
    <s v="15s Con"/>
    <n v="51.18"/>
    <n v="3025.06"/>
    <n v="59.11"/>
    <n v="6.61"/>
    <n v="635.54"/>
    <n v="0"/>
    <n v="635.54"/>
    <n v="4"/>
    <n v="13"/>
    <n v="120"/>
    <n v="125"/>
    <n v="13"/>
    <n v="9"/>
    <n v="186"/>
    <n v="133.65"/>
    <n v="7.51"/>
    <n v="0"/>
    <n v="7.51"/>
    <n v="106.13"/>
    <n v="750.83"/>
    <n v="42.34"/>
    <x v="8"/>
    <m/>
    <s v="CONDITIONING"/>
    <n v="245"/>
    <n v="22"/>
    <s v="CB"/>
    <x v="8"/>
  </r>
  <r>
    <d v="2018-09-01T00:00:00"/>
    <x v="25"/>
    <s v="16s vs Stoke"/>
    <n v="112.89"/>
    <n v="8241.14"/>
    <n v="73"/>
    <n v="8.25"/>
    <n v="294.72000000000003"/>
    <n v="98.86"/>
    <n v="393.58"/>
    <n v="18"/>
    <n v="24"/>
    <n v="601"/>
    <n v="621"/>
    <n v="70"/>
    <n v="86"/>
    <n v="205"/>
    <n v="158.80000000000001"/>
    <n v="20.329999999999998"/>
    <n v="0"/>
    <n v="20.329999999999998"/>
    <n v="293.91000000000003"/>
    <n v="1473"/>
    <n v="124.38"/>
    <x v="1"/>
    <s v="MD"/>
    <s v="Match"/>
    <n v="1222"/>
    <n v="156"/>
    <s v="MID"/>
    <x v="8"/>
  </r>
  <r>
    <d v="2018-09-01T00:00:00"/>
    <x v="2"/>
    <s v="16s vs Stoke"/>
    <n v="112.89"/>
    <n v="10722.68"/>
    <n v="97.55"/>
    <n v="7.56"/>
    <n v="285.56"/>
    <n v="26.75"/>
    <n v="312.31"/>
    <n v="9"/>
    <n v="16"/>
    <n v="760"/>
    <n v="753"/>
    <n v="34"/>
    <n v="64"/>
    <n v="208"/>
    <n v="161.94"/>
    <n v="5.95"/>
    <n v="1.36"/>
    <n v="7.31"/>
    <n v="96.95"/>
    <n v="1317.85"/>
    <n v="154.18"/>
    <x v="1"/>
    <s v="MD"/>
    <s v="Match"/>
    <n v="1513"/>
    <n v="98"/>
    <s v="MID"/>
    <x v="8"/>
  </r>
  <r>
    <d v="2018-09-01T00:00:00"/>
    <x v="3"/>
    <s v="15s Con"/>
    <n v="51.18"/>
    <n v="3725.9"/>
    <n v="72.8"/>
    <n v="6.76"/>
    <n v="753.23"/>
    <n v="0"/>
    <n v="753.23"/>
    <n v="6"/>
    <n v="27"/>
    <n v="162"/>
    <n v="197"/>
    <n v="49"/>
    <n v="34"/>
    <n v="197"/>
    <n v="155.18"/>
    <n v="12.13"/>
    <n v="0.05"/>
    <n v="12.18"/>
    <n v="159.34"/>
    <n v="1377.29"/>
    <n v="55.01"/>
    <x v="8"/>
    <m/>
    <s v="CONDITIONING"/>
    <n v="359"/>
    <n v="83"/>
    <s v="FOR"/>
    <x v="8"/>
  </r>
  <r>
    <d v="2018-09-01T00:00:00"/>
    <x v="4"/>
    <s v="16s vs Stoke"/>
    <n v="112.89"/>
    <n v="1824.52"/>
    <n v="16.39"/>
    <n v="5.33"/>
    <n v="0"/>
    <n v="0"/>
    <n v="0"/>
    <n v="4"/>
    <n v="0"/>
    <n v="274"/>
    <n v="290"/>
    <n v="17"/>
    <n v="22"/>
    <n v="183"/>
    <n v="118.14"/>
    <n v="1.73"/>
    <n v="0"/>
    <n v="1.73"/>
    <n v="110.66"/>
    <n v="66.09"/>
    <n v="29.75"/>
    <x v="1"/>
    <s v="MD"/>
    <s v="Match"/>
    <n v="564"/>
    <n v="39"/>
    <s v="GK"/>
    <x v="8"/>
  </r>
  <r>
    <d v="2018-09-01T00:00:00"/>
    <x v="5"/>
    <s v="16s vs Stoke"/>
    <n v="112.89"/>
    <n v="4790.08"/>
    <n v="42.43"/>
    <n v="7.1"/>
    <n v="135.24"/>
    <n v="0.71"/>
    <n v="135.94999999999999"/>
    <n v="10"/>
    <n v="15"/>
    <n v="469"/>
    <n v="468"/>
    <n v="30"/>
    <n v="37"/>
    <n v="205"/>
    <n v="128.03"/>
    <n v="18.22"/>
    <n v="0.01"/>
    <n v="18.23"/>
    <n v="205.98"/>
    <n v="722.03"/>
    <n v="82.76"/>
    <x v="1"/>
    <s v="MD"/>
    <s v="Match"/>
    <n v="937"/>
    <n v="67"/>
    <s v="MID"/>
    <x v="8"/>
  </r>
  <r>
    <d v="2018-09-01T00:00:00"/>
    <x v="6"/>
    <s v="16s vs Stoke"/>
    <n v="112.89"/>
    <n v="10263.64"/>
    <n v="90.92"/>
    <n v="8.48"/>
    <n v="535.13"/>
    <n v="134.75"/>
    <n v="669.88"/>
    <n v="16"/>
    <n v="36"/>
    <n v="649"/>
    <n v="674"/>
    <n v="62"/>
    <n v="72"/>
    <n v="211"/>
    <n v="180.13"/>
    <n v="54.81"/>
    <n v="8.61"/>
    <n v="63.42"/>
    <n v="558.91"/>
    <n v="1749.23"/>
    <n v="132.16999999999999"/>
    <x v="1"/>
    <s v="MD"/>
    <s v="Match"/>
    <n v="1323"/>
    <n v="134"/>
    <s v="FB"/>
    <x v="8"/>
  </r>
  <r>
    <d v="2018-09-01T00:00:00"/>
    <x v="11"/>
    <s v="16s vs Stoke"/>
    <n v="112.89"/>
    <n v="5928.27"/>
    <n v="52.52"/>
    <n v="7.97"/>
    <n v="431.74"/>
    <n v="135.01"/>
    <n v="566.75"/>
    <n v="15"/>
    <n v="36"/>
    <n v="427"/>
    <n v="486"/>
    <n v="39"/>
    <n v="53"/>
    <n v="220"/>
    <n v="133.88"/>
    <n v="20.27"/>
    <n v="3.06"/>
    <n v="23.32"/>
    <n v="236.22"/>
    <n v="1082.95"/>
    <n v="88.73"/>
    <x v="1"/>
    <s v="MD"/>
    <s v="Match"/>
    <n v="913"/>
    <n v="92"/>
    <s v="FOR"/>
    <x v="8"/>
  </r>
  <r>
    <d v="2018-09-01T00:00:00"/>
    <x v="23"/>
    <s v="15s Con"/>
    <n v="51.18"/>
    <n v="4292.12"/>
    <n v="83.87"/>
    <n v="6.72"/>
    <n v="876.19"/>
    <n v="0"/>
    <n v="876.19"/>
    <n v="10"/>
    <n v="28"/>
    <n v="183"/>
    <n v="213"/>
    <n v="63"/>
    <n v="66"/>
    <n v="191"/>
    <n v="151.94999999999999"/>
    <n v="8.76"/>
    <n v="12.5"/>
    <n v="21.25"/>
    <n v="226.32"/>
    <n v="1635.31"/>
    <n v="69.3"/>
    <x v="8"/>
    <m/>
    <s v="CONDITIONING"/>
    <n v="396"/>
    <n v="129"/>
    <s v="CB"/>
    <x v="8"/>
  </r>
  <r>
    <d v="2018-09-01T00:00:00"/>
    <x v="12"/>
    <s v="15s Con"/>
    <n v="51.18"/>
    <n v="4354.83"/>
    <n v="85.09"/>
    <n v="6.8"/>
    <n v="745.6"/>
    <n v="0"/>
    <n v="745.6"/>
    <n v="7"/>
    <n v="30"/>
    <n v="224"/>
    <n v="235"/>
    <n v="65"/>
    <n v="63"/>
    <n v="192"/>
    <n v="147.82"/>
    <n v="9.1"/>
    <n v="0.11"/>
    <n v="9.2100000000000009"/>
    <n v="133.53"/>
    <n v="1533.77"/>
    <n v="76.69"/>
    <x v="8"/>
    <m/>
    <s v="CONDITIONING"/>
    <n v="459"/>
    <n v="128"/>
    <s v="MID"/>
    <x v="8"/>
  </r>
  <r>
    <d v="2018-09-01T00:00:00"/>
    <x v="13"/>
    <s v="16s vs Stoke"/>
    <n v="112.89"/>
    <n v="9780.36"/>
    <n v="86.92"/>
    <n v="8.31"/>
    <n v="185.16"/>
    <n v="14.86"/>
    <n v="200.02"/>
    <n v="8"/>
    <n v="17"/>
    <n v="853"/>
    <n v="909"/>
    <n v="74"/>
    <n v="76"/>
    <n v="194"/>
    <n v="149.11000000000001"/>
    <n v="15.47"/>
    <n v="0"/>
    <n v="15.47"/>
    <n v="255.82"/>
    <n v="1410.07"/>
    <n v="125.03"/>
    <x v="1"/>
    <s v="MD"/>
    <s v="Match"/>
    <n v="1762"/>
    <n v="150"/>
    <s v="CB"/>
    <x v="8"/>
  </r>
  <r>
    <d v="2018-09-01T00:00:00"/>
    <x v="14"/>
    <s v="15s Con"/>
    <n v="51.18"/>
    <n v="4526.1400000000003"/>
    <n v="88.44"/>
    <n v="7.43"/>
    <n v="906.13"/>
    <n v="3.6"/>
    <n v="909.73"/>
    <n v="13"/>
    <n v="29"/>
    <n v="232"/>
    <n v="265"/>
    <n v="62"/>
    <n v="65"/>
    <n v="199"/>
    <n v="152.61000000000001"/>
    <n v="10.44"/>
    <n v="4.99"/>
    <n v="15.43"/>
    <n v="142.96"/>
    <n v="1721.22"/>
    <n v="78.67"/>
    <x v="8"/>
    <m/>
    <s v="CONDITIONING"/>
    <n v="497"/>
    <n v="127"/>
    <s v="FB"/>
    <x v="8"/>
  </r>
  <r>
    <d v="2018-09-01T00:00:00"/>
    <x v="15"/>
    <s v="15s Con"/>
    <n v="51.18"/>
    <n v="3638.87"/>
    <n v="71.099999999999994"/>
    <n v="6.64"/>
    <n v="491.07"/>
    <n v="0"/>
    <n v="491.07"/>
    <n v="9"/>
    <n v="21"/>
    <n v="187"/>
    <n v="211"/>
    <n v="41"/>
    <n v="31"/>
    <n v="220"/>
    <n v="175.66"/>
    <n v="8.19"/>
    <n v="17.170000000000002"/>
    <n v="25.36"/>
    <n v="255.92"/>
    <n v="1162.54"/>
    <n v="60.11"/>
    <x v="8"/>
    <m/>
    <s v="CONDITIONING"/>
    <n v="398"/>
    <n v="72"/>
    <s v="MID"/>
    <x v="8"/>
  </r>
  <r>
    <d v="2018-09-01T00:00:00"/>
    <x v="16"/>
    <s v="16s vs Stoke"/>
    <n v="112.89"/>
    <n v="4145.63"/>
    <n v="36.950000000000003"/>
    <n v="7.46"/>
    <n v="157.68"/>
    <n v="5.81"/>
    <n v="163.49"/>
    <n v="2"/>
    <n v="14"/>
    <n v="317"/>
    <n v="338"/>
    <n v="25"/>
    <n v="20"/>
    <n v="207"/>
    <n v="139.35"/>
    <n v="10.94"/>
    <n v="5.46"/>
    <n v="16.39"/>
    <n v="241.23"/>
    <n v="647.76"/>
    <n v="66.69"/>
    <x v="1"/>
    <s v="MD"/>
    <s v="Match"/>
    <n v="655"/>
    <n v="45"/>
    <s v="MID"/>
    <x v="8"/>
  </r>
  <r>
    <d v="2018-09-01T00:00:00"/>
    <x v="24"/>
    <s v="16s vs Stoke"/>
    <n v="112.89"/>
    <n v="5265.45"/>
    <n v="46.64"/>
    <n v="6.73"/>
    <n v="18.75"/>
    <n v="0"/>
    <n v="18.75"/>
    <n v="8"/>
    <n v="2"/>
    <n v="743"/>
    <n v="775"/>
    <n v="58"/>
    <n v="70"/>
    <n v="82"/>
    <n v="82"/>
    <n v="0"/>
    <n v="0"/>
    <n v="0"/>
    <n v="24.79"/>
    <n v="374.06"/>
    <n v="63.9"/>
    <x v="1"/>
    <s v="MD"/>
    <s v="Match"/>
    <n v="1518"/>
    <n v="128"/>
    <s v="GK"/>
    <x v="8"/>
  </r>
  <r>
    <d v="2018-09-01T00:00:00"/>
    <x v="18"/>
    <s v="16s vs Stoke"/>
    <n v="112.89"/>
    <n v="5669.66"/>
    <n v="50.23"/>
    <n v="6.83"/>
    <n v="188.96"/>
    <n v="0"/>
    <n v="188.96"/>
    <n v="7"/>
    <n v="16"/>
    <n v="450"/>
    <n v="461"/>
    <n v="39"/>
    <n v="52"/>
    <n v="219"/>
    <n v="153.75"/>
    <n v="29.3"/>
    <n v="3.92"/>
    <n v="33.22"/>
    <n v="319.73"/>
    <n v="851.24"/>
    <n v="78.930000000000007"/>
    <x v="1"/>
    <s v="MD"/>
    <s v="Match"/>
    <n v="911"/>
    <n v="91"/>
    <s v="FB"/>
    <x v="8"/>
  </r>
  <r>
    <d v="2018-09-01T00:00:00"/>
    <x v="19"/>
    <s v="16s vs Stoke"/>
    <n v="112.89"/>
    <n v="6071.72"/>
    <n v="54.01"/>
    <n v="7.55"/>
    <n v="141.29"/>
    <n v="13.02"/>
    <n v="154.31"/>
    <n v="12"/>
    <n v="15"/>
    <n v="507"/>
    <n v="509"/>
    <n v="47"/>
    <n v="44"/>
    <n v="213"/>
    <n v="141.56"/>
    <n v="17.45"/>
    <n v="15.24"/>
    <n v="32.69"/>
    <n v="342.09"/>
    <n v="798.81"/>
    <n v="93.1"/>
    <x v="1"/>
    <s v="MD"/>
    <s v="Match"/>
    <n v="1016"/>
    <n v="91"/>
    <s v="FB"/>
    <x v="8"/>
  </r>
  <r>
    <d v="2018-09-01T00:00:00"/>
    <x v="21"/>
    <s v="16s vs Stoke"/>
    <n v="112.89"/>
    <n v="12365.07"/>
    <n v="109.54"/>
    <n v="8.5399999999999991"/>
    <n v="489.7"/>
    <n v="139.82"/>
    <n v="629.52"/>
    <n v="14"/>
    <n v="34"/>
    <n v="814"/>
    <n v="822"/>
    <n v="88"/>
    <n v="96"/>
    <n v="201"/>
    <n v="169.4"/>
    <n v="53.14"/>
    <n v="1.1100000000000001"/>
    <n v="54.25"/>
    <n v="497.64"/>
    <n v="2487.5700000000002"/>
    <n v="162.77000000000001"/>
    <x v="1"/>
    <s v="MD"/>
    <s v="Match"/>
    <n v="1636"/>
    <n v="184"/>
    <s v="MID"/>
    <x v="8"/>
  </r>
  <r>
    <d v="2018-09-01T00:00:00"/>
    <x v="22"/>
    <s v="16s vs Stoke"/>
    <n v="112.89"/>
    <n v="9718.59"/>
    <n v="87.58"/>
    <n v="7.83"/>
    <n v="426.37"/>
    <n v="60.29"/>
    <n v="486.66"/>
    <n v="9"/>
    <n v="33"/>
    <n v="566"/>
    <n v="572"/>
    <n v="54"/>
    <n v="58"/>
    <n v="205"/>
    <n v="166.1"/>
    <n v="14.83"/>
    <n v="4.41"/>
    <n v="19.239999999999998"/>
    <n v="188.82"/>
    <n v="1663.53"/>
    <n v="125.11"/>
    <x v="1"/>
    <s v="MD"/>
    <s v="Match"/>
    <n v="1138"/>
    <n v="112"/>
    <s v="MID"/>
    <x v="8"/>
  </r>
  <r>
    <d v="2018-09-03T00:00:00"/>
    <x v="25"/>
    <s v="16s Session"/>
    <n v="87.54"/>
    <n v="5524.08"/>
    <n v="63.11"/>
    <n v="6.89"/>
    <n v="84.13"/>
    <n v="0"/>
    <n v="84.13"/>
    <n v="9"/>
    <n v="12"/>
    <n v="654"/>
    <n v="690"/>
    <n v="121"/>
    <n v="72"/>
    <n v="212"/>
    <n v="160.44999999999999"/>
    <n v="15.55"/>
    <n v="0.4"/>
    <n v="15.94"/>
    <n v="237.89"/>
    <n v="1025.71"/>
    <n v="95.83"/>
    <x v="1"/>
    <n v="-2"/>
    <s v="Training"/>
    <n v="1344"/>
    <n v="193"/>
    <s v="MID"/>
    <x v="9"/>
  </r>
  <r>
    <d v="2018-09-03T00:00:00"/>
    <x v="2"/>
    <s v="16s Training"/>
    <n v="63.06"/>
    <n v="3661.1"/>
    <n v="58.06"/>
    <n v="7.05"/>
    <n v="60.7"/>
    <n v="0.7"/>
    <n v="61.4"/>
    <n v="3"/>
    <n v="6"/>
    <n v="425"/>
    <n v="454"/>
    <n v="71"/>
    <n v="41"/>
    <n v="205"/>
    <n v="159.44999999999999"/>
    <n v="14.22"/>
    <n v="0.08"/>
    <n v="14.3"/>
    <n v="186.06"/>
    <n v="575.77"/>
    <n v="59.19"/>
    <x v="1"/>
    <n v="-2"/>
    <s v="Training"/>
    <n v="879"/>
    <n v="112"/>
    <s v="MID"/>
    <x v="9"/>
  </r>
  <r>
    <d v="2018-09-03T00:00:00"/>
    <x v="3"/>
    <s v="16s Training"/>
    <n v="63.06"/>
    <n v="3687.48"/>
    <n v="58.48"/>
    <n v="5.98"/>
    <n v="7.42"/>
    <n v="0"/>
    <n v="7.42"/>
    <n v="4"/>
    <n v="2"/>
    <n v="408"/>
    <n v="428"/>
    <n v="58"/>
    <n v="30"/>
    <n v="199"/>
    <n v="166.39"/>
    <n v="22.38"/>
    <n v="0.35"/>
    <n v="22.73"/>
    <n v="245.93"/>
    <n v="421.55"/>
    <n v="53.5"/>
    <x v="1"/>
    <n v="-2"/>
    <s v="Training"/>
    <n v="836"/>
    <n v="88"/>
    <s v="FOR"/>
    <x v="9"/>
  </r>
  <r>
    <d v="2018-09-03T00:00:00"/>
    <x v="4"/>
    <s v="16s Session"/>
    <n v="87.54"/>
    <n v="3670.52"/>
    <n v="41.93"/>
    <n v="5.5"/>
    <n v="0.55000000000000004"/>
    <n v="0"/>
    <n v="0.55000000000000004"/>
    <n v="10"/>
    <n v="0"/>
    <n v="769"/>
    <n v="738"/>
    <n v="72"/>
    <n v="82"/>
    <n v="185"/>
    <n v="158.96"/>
    <n v="5.18"/>
    <n v="0"/>
    <n v="5.18"/>
    <n v="235.36"/>
    <n v="326.52"/>
    <n v="66.27"/>
    <x v="2"/>
    <n v="-2"/>
    <s v="Training"/>
    <n v="1507"/>
    <n v="154"/>
    <s v="GK"/>
    <x v="9"/>
  </r>
  <r>
    <d v="2018-09-03T00:00:00"/>
    <x v="5"/>
    <s v="16s Session"/>
    <n v="87.54"/>
    <n v="5570.81"/>
    <n v="63.64"/>
    <n v="7.06"/>
    <n v="88.47"/>
    <n v="0.71"/>
    <n v="89.18"/>
    <n v="29"/>
    <n v="11"/>
    <n v="710"/>
    <n v="749"/>
    <n v="83"/>
    <n v="107"/>
    <n v="205"/>
    <n v="168"/>
    <n v="28.39"/>
    <n v="0.04"/>
    <n v="28.43"/>
    <n v="305.02"/>
    <n v="970.29"/>
    <n v="127.4"/>
    <x v="1"/>
    <n v="-2"/>
    <s v="Training"/>
    <n v="1459"/>
    <n v="190"/>
    <s v="MID"/>
    <x v="9"/>
  </r>
  <r>
    <d v="2018-09-03T00:00:00"/>
    <x v="6"/>
    <s v="16s Training"/>
    <n v="63.06"/>
    <n v="3864.18"/>
    <n v="61.28"/>
    <n v="6.42"/>
    <n v="17.28"/>
    <n v="0"/>
    <n v="17.28"/>
    <n v="3"/>
    <n v="3"/>
    <n v="426"/>
    <n v="440"/>
    <n v="64"/>
    <n v="26"/>
    <n v="202"/>
    <n v="153.74"/>
    <n v="11.16"/>
    <n v="0"/>
    <n v="11.16"/>
    <n v="158.91"/>
    <n v="534.34"/>
    <n v="65.209999999999994"/>
    <x v="1"/>
    <n v="-2"/>
    <s v="Training"/>
    <n v="866"/>
    <n v="90"/>
    <s v="FB"/>
    <x v="9"/>
  </r>
  <r>
    <d v="2018-09-03T00:00:00"/>
    <x v="8"/>
    <s v="16s Session"/>
    <n v="87.54"/>
    <n v="5360.29"/>
    <n v="61.24"/>
    <n v="7.43"/>
    <n v="59.2"/>
    <n v="3.6"/>
    <n v="62.8"/>
    <n v="10"/>
    <n v="6"/>
    <n v="684"/>
    <n v="717"/>
    <n v="79"/>
    <n v="69"/>
    <n v="195"/>
    <n v="133.80000000000001"/>
    <n v="2.23"/>
    <n v="0.05"/>
    <n v="2.2799999999999998"/>
    <n v="124.96"/>
    <n v="845.47"/>
    <n v="84.25"/>
    <x v="1"/>
    <n v="-2"/>
    <s v="Training"/>
    <n v="1401"/>
    <n v="148"/>
    <s v="FB"/>
    <x v="9"/>
  </r>
  <r>
    <d v="2018-09-03T00:00:00"/>
    <x v="9"/>
    <s v="16s Session"/>
    <n v="87.54"/>
    <n v="4901.72"/>
    <n v="56"/>
    <n v="5.85"/>
    <n v="15.24"/>
    <n v="0"/>
    <n v="15.24"/>
    <n v="12"/>
    <n v="1"/>
    <n v="617"/>
    <n v="645"/>
    <n v="69"/>
    <n v="83"/>
    <n v="198"/>
    <n v="132.01"/>
    <n v="4.62"/>
    <n v="0.13"/>
    <n v="4.75"/>
    <n v="132.52000000000001"/>
    <n v="816.77"/>
    <n v="95.06"/>
    <x v="1"/>
    <n v="-2"/>
    <s v="Training"/>
    <n v="1262"/>
    <n v="152"/>
    <s v="MID"/>
    <x v="9"/>
  </r>
  <r>
    <d v="2018-09-03T00:00:00"/>
    <x v="10"/>
    <s v="16s Training"/>
    <n v="63.06"/>
    <n v="3558.2"/>
    <n v="56.43"/>
    <n v="6.82"/>
    <n v="25.1"/>
    <n v="0"/>
    <n v="25.1"/>
    <n v="2"/>
    <n v="3"/>
    <n v="427"/>
    <n v="474"/>
    <n v="59"/>
    <n v="34"/>
    <n v="214"/>
    <n v="174.97"/>
    <n v="16.7"/>
    <n v="17.59"/>
    <n v="34.29"/>
    <n v="340.36"/>
    <n v="525.69000000000005"/>
    <n v="62.06"/>
    <x v="1"/>
    <n v="-2"/>
    <s v="Training"/>
    <n v="901"/>
    <n v="93"/>
    <s v="FB"/>
    <x v="9"/>
  </r>
  <r>
    <d v="2018-09-03T00:00:00"/>
    <x v="23"/>
    <s v="16s Session"/>
    <n v="87.54"/>
    <n v="4962.37"/>
    <n v="56.69"/>
    <n v="6.5"/>
    <n v="22.07"/>
    <n v="0"/>
    <n v="22.07"/>
    <n v="16"/>
    <n v="2"/>
    <n v="596"/>
    <n v="606"/>
    <n v="89"/>
    <n v="88"/>
    <n v="186"/>
    <n v="148.72999999999999"/>
    <n v="22.85"/>
    <n v="5.14"/>
    <n v="27.98"/>
    <n v="322.97000000000003"/>
    <n v="909.01"/>
    <n v="91.04"/>
    <x v="1"/>
    <n v="-2"/>
    <s v="Training"/>
    <n v="1202"/>
    <n v="177"/>
    <s v="CB"/>
    <x v="9"/>
  </r>
  <r>
    <d v="2018-09-03T00:00:00"/>
    <x v="12"/>
    <s v="16s Session"/>
    <n v="87.54"/>
    <n v="5754.75"/>
    <n v="65.739999999999995"/>
    <n v="6.16"/>
    <n v="24.63"/>
    <n v="0"/>
    <n v="24.63"/>
    <n v="10"/>
    <n v="1"/>
    <n v="592"/>
    <n v="630"/>
    <n v="75"/>
    <n v="65"/>
    <n v="194"/>
    <n v="155.38"/>
    <n v="24.08"/>
    <n v="3.09"/>
    <n v="27.17"/>
    <n v="316.39999999999998"/>
    <n v="837.46"/>
    <n v="98.86"/>
    <x v="1"/>
    <n v="-2"/>
    <s v="Training"/>
    <n v="1222"/>
    <n v="140"/>
    <s v="MID"/>
    <x v="9"/>
  </r>
  <r>
    <d v="2018-09-03T00:00:00"/>
    <x v="13"/>
    <s v="16s Session + Extras"/>
    <n v="83.39"/>
    <n v="5216.17"/>
    <n v="62.55"/>
    <n v="6.45"/>
    <n v="11.04"/>
    <n v="0"/>
    <n v="11.04"/>
    <n v="6"/>
    <n v="1"/>
    <n v="566"/>
    <n v="648"/>
    <n v="76"/>
    <n v="79"/>
    <n v="196"/>
    <n v="155.4"/>
    <n v="13.56"/>
    <n v="0"/>
    <n v="13.56"/>
    <n v="229.26"/>
    <n v="865.63"/>
    <n v="71.760000000000005"/>
    <x v="1"/>
    <n v="-2"/>
    <s v="Training"/>
    <n v="1214"/>
    <n v="155"/>
    <s v="CB"/>
    <x v="9"/>
  </r>
  <r>
    <d v="2018-09-03T00:00:00"/>
    <x v="15"/>
    <s v="16s Training"/>
    <n v="63.06"/>
    <n v="3435.73"/>
    <n v="54.49"/>
    <n v="6.02"/>
    <n v="19.309999999999999"/>
    <n v="0"/>
    <n v="19.309999999999999"/>
    <n v="2"/>
    <n v="1"/>
    <n v="400"/>
    <n v="425"/>
    <n v="53"/>
    <n v="33"/>
    <n v="217"/>
    <n v="190.92"/>
    <n v="13.4"/>
    <n v="27.03"/>
    <n v="40.43"/>
    <n v="405.35"/>
    <n v="467.84"/>
    <n v="59.79"/>
    <x v="1"/>
    <n v="-2"/>
    <s v="Training"/>
    <n v="825"/>
    <n v="86"/>
    <s v="MID"/>
    <x v="9"/>
  </r>
  <r>
    <d v="2018-09-03T00:00:00"/>
    <x v="16"/>
    <s v="16s Session"/>
    <n v="87.54"/>
    <n v="5423.27"/>
    <n v="61.96"/>
    <n v="6.72"/>
    <n v="15.78"/>
    <n v="0"/>
    <n v="15.78"/>
    <n v="2"/>
    <n v="2"/>
    <n v="613"/>
    <n v="636"/>
    <n v="66"/>
    <n v="46"/>
    <n v="201"/>
    <n v="164.53"/>
    <n v="29.9"/>
    <n v="0.32"/>
    <n v="30.23"/>
    <n v="322.47000000000003"/>
    <n v="706.8"/>
    <n v="94.93"/>
    <x v="1"/>
    <n v="-2"/>
    <s v="Training"/>
    <n v="1249"/>
    <n v="112"/>
    <s v="MID"/>
    <x v="9"/>
  </r>
  <r>
    <d v="2018-09-03T00:00:00"/>
    <x v="24"/>
    <s v="16s Session"/>
    <n v="87.54"/>
    <n v="2060.3000000000002"/>
    <n v="23.54"/>
    <n v="6.16"/>
    <n v="1.18"/>
    <n v="0"/>
    <n v="1.18"/>
    <n v="7"/>
    <n v="0"/>
    <n v="338"/>
    <n v="344"/>
    <n v="21"/>
    <n v="25"/>
    <n v="184"/>
    <n v="143.11000000000001"/>
    <n v="1.66"/>
    <n v="0"/>
    <n v="1.66"/>
    <n v="101.25"/>
    <n v="103.01"/>
    <n v="36.82"/>
    <x v="2"/>
    <n v="-2"/>
    <s v="Training"/>
    <n v="682"/>
    <n v="46"/>
    <s v="GK"/>
    <x v="9"/>
  </r>
  <r>
    <d v="2018-09-03T00:00:00"/>
    <x v="26"/>
    <s v="OC Rehab"/>
    <n v="37.51"/>
    <n v="4123.54"/>
    <n v="109.92"/>
    <n v="8.36"/>
    <n v="83.06"/>
    <n v="73.930000000000007"/>
    <n v="156.99"/>
    <n v="5"/>
    <n v="6"/>
    <n v="167"/>
    <n v="198"/>
    <n v="11"/>
    <n v="7"/>
    <n v="130"/>
    <n v="128.99"/>
    <n v="0"/>
    <n v="0"/>
    <n v="0"/>
    <n v="2.83"/>
    <n v="303.27999999999997"/>
    <n v="64.680000000000007"/>
    <x v="6"/>
    <m/>
    <s v="REHAB"/>
    <n v="365"/>
    <n v="18"/>
    <s v="MID"/>
    <x v="9"/>
  </r>
  <r>
    <d v="2018-09-03T00:00:00"/>
    <x v="17"/>
    <s v="16s Session"/>
    <n v="87.54"/>
    <n v="3778.52"/>
    <n v="43.17"/>
    <n v="5.72"/>
    <n v="0.56999999999999995"/>
    <n v="0"/>
    <n v="0.56999999999999995"/>
    <n v="16"/>
    <n v="0"/>
    <n v="705"/>
    <n v="718"/>
    <n v="85"/>
    <n v="80"/>
    <n v="199"/>
    <n v="161.09"/>
    <n v="22.47"/>
    <n v="1.2"/>
    <n v="23.67"/>
    <n v="306.83999999999997"/>
    <n v="306.68"/>
    <n v="75.239999999999995"/>
    <x v="2"/>
    <n v="-2"/>
    <s v="Training"/>
    <n v="1423"/>
    <n v="165"/>
    <s v="GK"/>
    <x v="9"/>
  </r>
  <r>
    <d v="2018-09-03T00:00:00"/>
    <x v="18"/>
    <s v="16s Training"/>
    <n v="63.06"/>
    <n v="3429.38"/>
    <n v="54.38"/>
    <n v="6.36"/>
    <n v="13.9"/>
    <n v="0"/>
    <n v="13.9"/>
    <n v="6"/>
    <n v="3"/>
    <n v="414"/>
    <n v="434"/>
    <n v="66"/>
    <n v="41"/>
    <n v="211"/>
    <n v="163.07"/>
    <n v="12.55"/>
    <n v="0.2"/>
    <n v="12.74"/>
    <n v="177.57"/>
    <n v="464.91"/>
    <n v="50.67"/>
    <x v="1"/>
    <n v="-2"/>
    <s v="Training"/>
    <n v="848"/>
    <n v="107"/>
    <s v="FB"/>
    <x v="9"/>
  </r>
  <r>
    <d v="2018-09-03T00:00:00"/>
    <x v="19"/>
    <s v="16s Training"/>
    <n v="63.06"/>
    <n v="3594.21"/>
    <n v="57"/>
    <n v="5.96"/>
    <n v="3.37"/>
    <n v="0"/>
    <n v="3.37"/>
    <n v="1"/>
    <n v="0"/>
    <n v="421"/>
    <n v="454"/>
    <n v="62"/>
    <n v="34"/>
    <n v="206"/>
    <n v="157.03"/>
    <n v="12.18"/>
    <n v="3.02"/>
    <n v="15.2"/>
    <n v="201.19"/>
    <n v="431.39"/>
    <n v="51.96"/>
    <x v="1"/>
    <n v="-2"/>
    <s v="Training"/>
    <n v="875"/>
    <n v="96"/>
    <s v="FB"/>
    <x v="9"/>
  </r>
  <r>
    <d v="2018-09-03T00:00:00"/>
    <x v="21"/>
    <s v="16s Training"/>
    <n v="63.06"/>
    <n v="3670.76"/>
    <n v="58.21"/>
    <n v="6.49"/>
    <n v="43.66"/>
    <n v="0"/>
    <n v="43.66"/>
    <n v="6"/>
    <n v="4"/>
    <n v="457"/>
    <n v="496"/>
    <n v="55"/>
    <n v="50"/>
    <n v="194"/>
    <n v="144.72"/>
    <n v="7.47"/>
    <n v="0"/>
    <n v="7.47"/>
    <n v="142.37"/>
    <n v="678.92"/>
    <n v="59.11"/>
    <x v="1"/>
    <n v="-2"/>
    <s v="Training"/>
    <n v="953"/>
    <n v="105"/>
    <s v="MID"/>
    <x v="9"/>
  </r>
  <r>
    <d v="2018-09-04T00:00:00"/>
    <x v="2"/>
    <s v="16s Session"/>
    <n v="94.64"/>
    <n v="6005.44"/>
    <n v="63.45"/>
    <n v="7.55"/>
    <n v="81.900000000000006"/>
    <n v="8.66"/>
    <n v="90.56"/>
    <n v="3"/>
    <n v="7"/>
    <n v="631"/>
    <n v="632"/>
    <n v="61"/>
    <n v="47"/>
    <n v="206"/>
    <n v="146.72"/>
    <n v="15.24"/>
    <n v="0.17"/>
    <n v="15.41"/>
    <n v="213.9"/>
    <n v="753.83"/>
    <n v="93.74"/>
    <x v="1"/>
    <n v="-1"/>
    <s v="Training"/>
    <n v="1263"/>
    <n v="108"/>
    <s v="MID"/>
    <x v="9"/>
  </r>
  <r>
    <d v="2018-09-04T00:00:00"/>
    <x v="3"/>
    <s v="16s Session"/>
    <n v="94.64"/>
    <n v="5712.86"/>
    <n v="60.36"/>
    <n v="7.88"/>
    <n v="279.08999999999997"/>
    <n v="67.819999999999993"/>
    <n v="346.91"/>
    <n v="8"/>
    <n v="22"/>
    <n v="490"/>
    <n v="498"/>
    <n v="81"/>
    <n v="48"/>
    <n v="196"/>
    <n v="155.30000000000001"/>
    <n v="12"/>
    <n v="0.02"/>
    <n v="12.02"/>
    <n v="262.77999999999997"/>
    <n v="1134.98"/>
    <n v="79.989999999999995"/>
    <x v="1"/>
    <n v="-1"/>
    <s v="Training"/>
    <n v="988"/>
    <n v="129"/>
    <s v="FOR"/>
    <x v="9"/>
  </r>
  <r>
    <d v="2018-09-04T00:00:00"/>
    <x v="5"/>
    <s v="16s Session"/>
    <n v="94.64"/>
    <n v="5754.38"/>
    <n v="62.66"/>
    <n v="7.5"/>
    <n v="323.02999999999997"/>
    <n v="4.34"/>
    <n v="327.37"/>
    <n v="33"/>
    <n v="29"/>
    <n v="496"/>
    <n v="518"/>
    <n v="70"/>
    <n v="66"/>
    <n v="201"/>
    <n v="139.29"/>
    <n v="3.23"/>
    <n v="0"/>
    <n v="3.23"/>
    <n v="153.02000000000001"/>
    <n v="1214.57"/>
    <n v="118.23"/>
    <x v="1"/>
    <n v="-1"/>
    <s v="Training"/>
    <n v="1014"/>
    <n v="136"/>
    <s v="MID"/>
    <x v="9"/>
  </r>
  <r>
    <d v="2018-09-04T00:00:00"/>
    <x v="6"/>
    <s v="16s Session"/>
    <n v="94.64"/>
    <n v="6279.29"/>
    <n v="66.349999999999994"/>
    <n v="7.4"/>
    <n v="211.6"/>
    <n v="10.75"/>
    <n v="222.35"/>
    <n v="15"/>
    <n v="23"/>
    <n v="516"/>
    <n v="512"/>
    <n v="49"/>
    <n v="59"/>
    <n v="204"/>
    <n v="140.1"/>
    <n v="9.6300000000000008"/>
    <n v="0"/>
    <n v="9.6300000000000008"/>
    <n v="177.15"/>
    <n v="977.59"/>
    <n v="99.62"/>
    <x v="1"/>
    <n v="-1"/>
    <s v="Training"/>
    <n v="1028"/>
    <n v="108"/>
    <s v="FB"/>
    <x v="9"/>
  </r>
  <r>
    <d v="2018-09-04T00:00:00"/>
    <x v="8"/>
    <s v="16s Session"/>
    <n v="94.64"/>
    <n v="6390.6"/>
    <n v="71.86"/>
    <n v="7.6"/>
    <n v="252.22"/>
    <n v="17.95"/>
    <n v="270.17"/>
    <n v="17"/>
    <n v="20"/>
    <n v="571"/>
    <n v="571"/>
    <n v="74"/>
    <n v="94"/>
    <n v="194"/>
    <n v="138.91999999999999"/>
    <n v="5.75"/>
    <n v="0"/>
    <n v="5.75"/>
    <n v="121.87"/>
    <n v="1352.09"/>
    <n v="95.04"/>
    <x v="1"/>
    <n v="-1"/>
    <s v="Training"/>
    <n v="1142"/>
    <n v="168"/>
    <s v="FB"/>
    <x v="9"/>
  </r>
  <r>
    <d v="2018-09-04T00:00:00"/>
    <x v="9"/>
    <s v="16s Session"/>
    <n v="94.64"/>
    <n v="5792.86"/>
    <n v="61.21"/>
    <n v="6.42"/>
    <n v="50.95"/>
    <n v="0"/>
    <n v="50.95"/>
    <n v="11"/>
    <n v="7"/>
    <n v="512"/>
    <n v="536"/>
    <n v="67"/>
    <n v="76"/>
    <n v="201"/>
    <n v="121.1"/>
    <n v="4.82"/>
    <n v="0.48"/>
    <n v="5.29"/>
    <n v="107.79"/>
    <n v="949.74"/>
    <n v="100.84"/>
    <x v="1"/>
    <n v="-1"/>
    <s v="Training"/>
    <n v="1048"/>
    <n v="143"/>
    <s v="MID"/>
    <x v="9"/>
  </r>
  <r>
    <d v="2018-09-04T00:00:00"/>
    <x v="10"/>
    <s v="16s Session"/>
    <n v="94.64"/>
    <n v="6287.78"/>
    <n v="66.44"/>
    <n v="6.82"/>
    <n v="146.81"/>
    <n v="0"/>
    <n v="146.81"/>
    <n v="13"/>
    <n v="16"/>
    <n v="554"/>
    <n v="575"/>
    <n v="47"/>
    <n v="68"/>
    <n v="212"/>
    <n v="168.94"/>
    <n v="12.67"/>
    <n v="26.81"/>
    <n v="39.479999999999997"/>
    <n v="453.4"/>
    <n v="1042.78"/>
    <n v="100.87"/>
    <x v="1"/>
    <n v="-1"/>
    <s v="Training"/>
    <n v="1129"/>
    <n v="115"/>
    <s v="FB"/>
    <x v="9"/>
  </r>
  <r>
    <d v="2018-09-04T00:00:00"/>
    <x v="11"/>
    <s v="16s Session"/>
    <n v="94.64"/>
    <n v="5030.67"/>
    <n v="53.35"/>
    <n v="7.81"/>
    <n v="221.09"/>
    <n v="29.2"/>
    <n v="250.29"/>
    <n v="26"/>
    <n v="17"/>
    <n v="576"/>
    <n v="597"/>
    <n v="44"/>
    <n v="52"/>
    <n v="195"/>
    <n v="138.74"/>
    <n v="2.02"/>
    <n v="0"/>
    <n v="2.02"/>
    <n v="138.88"/>
    <n v="732.28"/>
    <n v="94.38"/>
    <x v="1"/>
    <n v="-1"/>
    <s v="Training"/>
    <n v="1173"/>
    <n v="96"/>
    <s v="FOR"/>
    <x v="9"/>
  </r>
  <r>
    <d v="2018-09-04T00:00:00"/>
    <x v="23"/>
    <s v="16s Session"/>
    <n v="94.64"/>
    <n v="5802.07"/>
    <n v="61.3"/>
    <n v="7.93"/>
    <n v="120.89"/>
    <n v="16.940000000000001"/>
    <n v="137.83000000000001"/>
    <n v="15"/>
    <n v="11"/>
    <n v="550"/>
    <n v="572"/>
    <n v="50"/>
    <n v="81"/>
    <n v="183"/>
    <n v="143.29"/>
    <n v="26.1"/>
    <n v="0.47"/>
    <n v="26.57"/>
    <n v="294.95"/>
    <n v="1026.25"/>
    <n v="92.56"/>
    <x v="1"/>
    <n v="-1"/>
    <s v="Training"/>
    <n v="1122"/>
    <n v="131"/>
    <s v="CB"/>
    <x v="9"/>
  </r>
  <r>
    <d v="2018-09-04T00:00:00"/>
    <x v="12"/>
    <s v="16s Session"/>
    <n v="94.64"/>
    <n v="6471.28"/>
    <n v="68.38"/>
    <n v="6.51"/>
    <n v="71.16"/>
    <n v="0"/>
    <n v="71.16"/>
    <n v="10"/>
    <n v="10"/>
    <n v="452"/>
    <n v="491"/>
    <n v="60"/>
    <n v="59"/>
    <n v="189"/>
    <n v="146.04"/>
    <n v="25.19"/>
    <n v="0"/>
    <n v="25.19"/>
    <n v="272.3"/>
    <n v="1125.3900000000001"/>
    <n v="97.28"/>
    <x v="1"/>
    <n v="-1"/>
    <s v="Training"/>
    <n v="943"/>
    <n v="119"/>
    <s v="MID"/>
    <x v="9"/>
  </r>
  <r>
    <d v="2018-09-04T00:00:00"/>
    <x v="13"/>
    <s v="16s Session"/>
    <n v="94.64"/>
    <n v="6060.57"/>
    <n v="64.040000000000006"/>
    <n v="7.63"/>
    <n v="140.30000000000001"/>
    <n v="13.79"/>
    <n v="154.09"/>
    <n v="6"/>
    <n v="11"/>
    <n v="598"/>
    <n v="622"/>
    <n v="53"/>
    <n v="69"/>
    <n v="188"/>
    <n v="146.5"/>
    <n v="5.91"/>
    <n v="0"/>
    <n v="5.91"/>
    <n v="193.92"/>
    <n v="1036.72"/>
    <n v="76.650000000000006"/>
    <x v="1"/>
    <n v="-1"/>
    <s v="Training"/>
    <n v="1220"/>
    <n v="122"/>
    <s v="CB"/>
    <x v="9"/>
  </r>
  <r>
    <d v="2018-09-04T00:00:00"/>
    <x v="14"/>
    <s v="16s Session"/>
    <n v="94.64"/>
    <n v="6084.12"/>
    <n v="64.28"/>
    <n v="7.7"/>
    <n v="155.85"/>
    <n v="24.16"/>
    <n v="180.01"/>
    <n v="19"/>
    <n v="17"/>
    <n v="616"/>
    <n v="614"/>
    <n v="65"/>
    <n v="72"/>
    <n v="192"/>
    <n v="140.12"/>
    <n v="4.74"/>
    <n v="0"/>
    <n v="4.74"/>
    <n v="179.06"/>
    <n v="1001.68"/>
    <n v="117.29"/>
    <x v="1"/>
    <n v="-1"/>
    <s v="Training"/>
    <n v="1230"/>
    <n v="137"/>
    <s v="FB"/>
    <x v="9"/>
  </r>
  <r>
    <d v="2018-09-04T00:00:00"/>
    <x v="16"/>
    <s v="16s Session"/>
    <n v="94.64"/>
    <n v="6208.4"/>
    <n v="65.599999999999994"/>
    <n v="6.46"/>
    <n v="59.44"/>
    <n v="0"/>
    <n v="59.44"/>
    <n v="3"/>
    <n v="4"/>
    <n v="491"/>
    <n v="533"/>
    <n v="54"/>
    <n v="36"/>
    <n v="200"/>
    <n v="156.26"/>
    <n v="25.3"/>
    <n v="0.06"/>
    <n v="25.35"/>
    <n v="283.89999999999998"/>
    <n v="882.49"/>
    <n v="100.16"/>
    <x v="1"/>
    <n v="-1"/>
    <s v="Training"/>
    <n v="1024"/>
    <n v="90"/>
    <s v="MID"/>
    <x v="9"/>
  </r>
  <r>
    <d v="2018-09-04T00:00:00"/>
    <x v="17"/>
    <s v="16s Session"/>
    <n v="94.64"/>
    <n v="3409.62"/>
    <n v="36.03"/>
    <m/>
    <n v="17.350000000000001"/>
    <n v="7.04"/>
    <n v="24.39"/>
    <n v="4"/>
    <n v="3"/>
    <n v="464"/>
    <n v="479"/>
    <n v="13"/>
    <n v="13"/>
    <n v="182"/>
    <n v="118.05"/>
    <n v="0.52"/>
    <n v="0"/>
    <n v="0.52"/>
    <n v="83.74"/>
    <n v="154.12"/>
    <n v="50.2"/>
    <x v="2"/>
    <n v="-1"/>
    <s v="Training"/>
    <n v="943"/>
    <n v="26"/>
    <s v="GK"/>
    <x v="9"/>
  </r>
  <r>
    <d v="2018-09-04T00:00:00"/>
    <x v="19"/>
    <s v="16s Session"/>
    <n v="94.64"/>
    <n v="5721.92"/>
    <n v="60.46"/>
    <n v="8.17"/>
    <n v="121.38"/>
    <n v="35.43"/>
    <n v="156.81"/>
    <n v="3"/>
    <n v="10"/>
    <n v="484"/>
    <n v="495"/>
    <n v="61"/>
    <n v="32"/>
    <n v="204"/>
    <n v="138.80000000000001"/>
    <n v="16.239999999999998"/>
    <n v="0.37"/>
    <n v="16.61"/>
    <n v="202.3"/>
    <n v="768.22"/>
    <n v="81.13"/>
    <x v="1"/>
    <n v="-1"/>
    <s v="Training"/>
    <n v="979"/>
    <n v="93"/>
    <s v="FB"/>
    <x v="9"/>
  </r>
  <r>
    <d v="2018-09-04T00:00:00"/>
    <x v="21"/>
    <s v="16s Session"/>
    <n v="94.64"/>
    <n v="6456.32"/>
    <n v="68.22"/>
    <n v="7.62"/>
    <n v="402.69"/>
    <n v="27.24"/>
    <n v="429.93"/>
    <n v="13"/>
    <n v="29"/>
    <n v="520"/>
    <n v="553"/>
    <n v="80"/>
    <n v="58"/>
    <n v="197"/>
    <n v="139.11000000000001"/>
    <n v="10.81"/>
    <n v="7.0000000000000007E-2"/>
    <n v="10.88"/>
    <n v="198.22"/>
    <n v="1423.64"/>
    <n v="95.25"/>
    <x v="1"/>
    <n v="-1"/>
    <s v="Training"/>
    <n v="1073"/>
    <n v="138"/>
    <s v="MID"/>
    <x v="9"/>
  </r>
  <r>
    <d v="2018-09-05T00:00:00"/>
    <x v="2"/>
    <s v="16s v Sheffield United Entire Session"/>
    <n v="132.13"/>
    <n v="11702.7"/>
    <n v="92.14"/>
    <n v="7.93"/>
    <n v="221.19"/>
    <n v="57.55"/>
    <n v="278.74"/>
    <n v="6"/>
    <n v="15"/>
    <n v="887"/>
    <n v="869"/>
    <n v="67"/>
    <n v="81"/>
    <n v="211"/>
    <n v="154.76"/>
    <n v="17.73"/>
    <n v="1.36"/>
    <n v="19.09"/>
    <n v="323.48"/>
    <n v="1606.78"/>
    <n v="170.02"/>
    <x v="1"/>
    <s v="MD"/>
    <s v="Match"/>
    <n v="1756"/>
    <n v="148"/>
    <s v="MID"/>
    <x v="9"/>
  </r>
  <r>
    <d v="2018-09-05T00:00:00"/>
    <x v="4"/>
    <s v="16s v Sheffield United Entire Session"/>
    <n v="132.13"/>
    <n v="3322.31"/>
    <n v="25.15"/>
    <n v="7.18"/>
    <n v="90.62"/>
    <n v="2.83"/>
    <n v="93.45"/>
    <n v="5"/>
    <n v="7"/>
    <n v="503"/>
    <n v="540"/>
    <n v="48"/>
    <n v="50"/>
    <n v="173"/>
    <n v="117.96"/>
    <n v="0"/>
    <n v="0"/>
    <n v="0"/>
    <n v="128.1"/>
    <n v="316.83999999999997"/>
    <n v="58.21"/>
    <x v="1"/>
    <s v="MD"/>
    <s v="Match"/>
    <n v="1043"/>
    <n v="98"/>
    <s v="GK"/>
    <x v="9"/>
  </r>
  <r>
    <d v="2018-09-05T00:00:00"/>
    <x v="5"/>
    <s v="16s v Sheffield United Entire Session"/>
    <n v="132.13"/>
    <n v="11632.3"/>
    <n v="92.02"/>
    <n v="8.74"/>
    <n v="640.82000000000005"/>
    <n v="159.54"/>
    <n v="800.36"/>
    <n v="28"/>
    <n v="48"/>
    <n v="916"/>
    <n v="921"/>
    <n v="84"/>
    <n v="139"/>
    <n v="203"/>
    <n v="162.35"/>
    <n v="37.28"/>
    <n v="0"/>
    <n v="37.28"/>
    <n v="395.34"/>
    <n v="2314.2199999999998"/>
    <n v="181.71"/>
    <x v="1"/>
    <s v="MD"/>
    <s v="Match"/>
    <n v="1837"/>
    <n v="223"/>
    <s v="MID"/>
    <x v="9"/>
  </r>
  <r>
    <d v="2018-09-05T00:00:00"/>
    <x v="6"/>
    <s v="16s v Sheffield United Entire Session"/>
    <n v="132.13"/>
    <n v="11958.04"/>
    <n v="94.28"/>
    <n v="8.2899999999999991"/>
    <n v="552.97"/>
    <n v="195.81"/>
    <n v="748.78"/>
    <n v="22"/>
    <n v="42"/>
    <n v="733"/>
    <n v="776"/>
    <n v="76"/>
    <n v="80"/>
    <n v="204"/>
    <n v="168.28"/>
    <n v="49.23"/>
    <n v="0"/>
    <n v="49.23"/>
    <n v="469.99"/>
    <n v="2171.64"/>
    <n v="156.75"/>
    <x v="1"/>
    <s v="MD"/>
    <s v="Match"/>
    <n v="1509"/>
    <n v="156"/>
    <s v="FB"/>
    <x v="9"/>
  </r>
  <r>
    <d v="2018-09-05T00:00:00"/>
    <x v="8"/>
    <s v="16s v Sheffield United Entire Session"/>
    <n v="132.13"/>
    <n v="3217.17"/>
    <n v="24.56"/>
    <n v="7.39"/>
    <n v="155.19999999999999"/>
    <n v="10.050000000000001"/>
    <n v="165.25"/>
    <n v="6"/>
    <n v="15"/>
    <n v="357"/>
    <n v="389"/>
    <n v="32"/>
    <n v="16"/>
    <n v="178"/>
    <n v="107.71"/>
    <n v="0.05"/>
    <n v="0"/>
    <n v="0.05"/>
    <n v="72.63"/>
    <n v="436.62"/>
    <n v="57.81"/>
    <x v="1"/>
    <s v="MD"/>
    <s v="Match"/>
    <n v="746"/>
    <n v="48"/>
    <s v="FB"/>
    <x v="9"/>
  </r>
  <r>
    <d v="2018-09-05T00:00:00"/>
    <x v="11"/>
    <s v="16s v Sheffield United Entire Session"/>
    <n v="132.13"/>
    <n v="10200.32"/>
    <n v="77.2"/>
    <n v="9.08"/>
    <n v="601.66999999999996"/>
    <n v="266.08999999999997"/>
    <n v="867.76"/>
    <n v="27"/>
    <n v="53"/>
    <n v="775"/>
    <n v="784"/>
    <n v="93"/>
    <n v="97"/>
    <n v="212"/>
    <n v="161.53"/>
    <n v="31.95"/>
    <n v="0.76"/>
    <n v="32.71"/>
    <n v="375.33"/>
    <n v="1883.37"/>
    <n v="152.83000000000001"/>
    <x v="1"/>
    <s v="MD"/>
    <s v="Match"/>
    <n v="1559"/>
    <n v="190"/>
    <s v="FOR"/>
    <x v="9"/>
  </r>
  <r>
    <d v="2018-09-05T00:00:00"/>
    <x v="23"/>
    <s v="16s v Sheffield United Entire Session"/>
    <n v="132.13"/>
    <n v="3187.32"/>
    <n v="24.92"/>
    <n v="7.54"/>
    <n v="96.78"/>
    <n v="7.92"/>
    <n v="104.7"/>
    <n v="9"/>
    <n v="8"/>
    <n v="361"/>
    <n v="376"/>
    <n v="27"/>
    <n v="20"/>
    <n v="176"/>
    <n v="107.05"/>
    <n v="5.05"/>
    <n v="0"/>
    <n v="5.05"/>
    <n v="146.69999999999999"/>
    <n v="347.21"/>
    <n v="64.88"/>
    <x v="1"/>
    <s v="MD"/>
    <s v="Match"/>
    <n v="737"/>
    <n v="47"/>
    <s v="CB"/>
    <x v="9"/>
  </r>
  <r>
    <d v="2018-09-05T00:00:00"/>
    <x v="13"/>
    <s v="16s v Sheffield United Entire Session"/>
    <n v="132.13"/>
    <n v="11308.23"/>
    <n v="85.59"/>
    <n v="7.64"/>
    <n v="310.64"/>
    <n v="18.059999999999999"/>
    <n v="328.7"/>
    <n v="12"/>
    <n v="19"/>
    <n v="1044"/>
    <n v="1114"/>
    <n v="112"/>
    <n v="124"/>
    <n v="192"/>
    <n v="163.49"/>
    <n v="48.03"/>
    <n v="0"/>
    <n v="48.03"/>
    <n v="456.73"/>
    <n v="1960.26"/>
    <n v="177.46"/>
    <x v="1"/>
    <s v="MD"/>
    <s v="Match"/>
    <n v="2158"/>
    <n v="236"/>
    <s v="CB"/>
    <x v="9"/>
  </r>
  <r>
    <d v="2018-09-05T00:00:00"/>
    <x v="14"/>
    <s v="16s v Sheffield United Entire Session"/>
    <n v="132.13"/>
    <n v="11431.12"/>
    <n v="86.52"/>
    <n v="8.57"/>
    <n v="344.6"/>
    <n v="56.78"/>
    <n v="401.38"/>
    <n v="21"/>
    <n v="23"/>
    <n v="997"/>
    <n v="1007"/>
    <n v="63"/>
    <n v="96"/>
    <n v="195"/>
    <n v="136.25"/>
    <n v="15.17"/>
    <n v="0.19"/>
    <n v="15.36"/>
    <n v="251.22"/>
    <n v="1794.11"/>
    <n v="201.14"/>
    <x v="1"/>
    <s v="MD"/>
    <s v="Match"/>
    <n v="2004"/>
    <n v="159"/>
    <s v="FB"/>
    <x v="9"/>
  </r>
  <r>
    <d v="2018-09-05T00:00:00"/>
    <x v="16"/>
    <s v="16s v Sheffield United Entire Session"/>
    <n v="132.13"/>
    <n v="11847.87"/>
    <n v="89.67"/>
    <n v="7.79"/>
    <n v="319.45999999999998"/>
    <n v="42.42"/>
    <n v="361.88"/>
    <n v="7"/>
    <n v="23"/>
    <n v="943"/>
    <n v="911"/>
    <n v="56"/>
    <n v="52"/>
    <n v="206"/>
    <n v="167.64"/>
    <n v="64.510000000000005"/>
    <n v="0.88"/>
    <n v="65.39"/>
    <n v="551.44000000000005"/>
    <n v="1673.52"/>
    <n v="184.79"/>
    <x v="1"/>
    <s v="MD"/>
    <s v="Match"/>
    <n v="1854"/>
    <n v="108"/>
    <s v="MID"/>
    <x v="9"/>
  </r>
  <r>
    <d v="2018-09-05T00:00:00"/>
    <x v="26"/>
    <s v="OC Rehab"/>
    <n v="41.54"/>
    <n v="4162.49"/>
    <n v="100.22"/>
    <n v="6.54"/>
    <n v="245.1"/>
    <n v="0"/>
    <n v="245.1"/>
    <n v="7"/>
    <n v="16"/>
    <n v="97"/>
    <n v="138"/>
    <n v="29"/>
    <n v="6"/>
    <n v="211"/>
    <n v="169.59"/>
    <n v="14.08"/>
    <n v="6.3"/>
    <n v="20.38"/>
    <n v="187.46"/>
    <n v="502.99"/>
    <n v="64.069999999999993"/>
    <x v="6"/>
    <m/>
    <s v="REHAB"/>
    <n v="235"/>
    <n v="35"/>
    <s v="MID"/>
    <x v="9"/>
  </r>
  <r>
    <d v="2018-09-05T00:00:00"/>
    <x v="17"/>
    <s v="16s v Sheffield United Entire Session"/>
    <n v="132.13"/>
    <n v="7276.76"/>
    <n v="55.07"/>
    <n v="6.9"/>
    <n v="42.39"/>
    <n v="0"/>
    <n v="42.39"/>
    <n v="6"/>
    <n v="3"/>
    <n v="797"/>
    <n v="872"/>
    <n v="80"/>
    <n v="59"/>
    <n v="194"/>
    <n v="147.59"/>
    <n v="10.88"/>
    <n v="0"/>
    <n v="10.88"/>
    <n v="306.7"/>
    <n v="674"/>
    <n v="95.9"/>
    <x v="1"/>
    <s v="MD"/>
    <s v="Match"/>
    <n v="1669"/>
    <n v="139"/>
    <s v="GK"/>
    <x v="9"/>
  </r>
  <r>
    <d v="2018-09-05T00:00:00"/>
    <x v="19"/>
    <s v="16s v Sheffield United Entire Session"/>
    <n v="132.13"/>
    <n v="10970.27"/>
    <n v="83.03"/>
    <n v="7.83"/>
    <n v="392.33"/>
    <n v="83.75"/>
    <n v="476.08"/>
    <n v="13"/>
    <n v="32"/>
    <n v="924"/>
    <n v="974"/>
    <n v="105"/>
    <n v="81"/>
    <n v="211"/>
    <n v="167.18"/>
    <n v="49.28"/>
    <n v="14.56"/>
    <n v="63.84"/>
    <n v="583.62"/>
    <n v="1911.75"/>
    <n v="153.75"/>
    <x v="1"/>
    <s v="MD"/>
    <s v="Match"/>
    <n v="1898"/>
    <n v="186"/>
    <s v="FB"/>
    <x v="9"/>
  </r>
  <r>
    <d v="2018-09-05T00:00:00"/>
    <x v="21"/>
    <s v="16s v Sheffield United Entire Session"/>
    <n v="132.13"/>
    <n v="13460.91"/>
    <n v="101.88"/>
    <n v="8.31"/>
    <n v="627.66"/>
    <n v="139.71"/>
    <n v="767.37"/>
    <n v="21"/>
    <n v="44"/>
    <n v="973"/>
    <n v="974"/>
    <n v="105"/>
    <n v="108"/>
    <n v="195"/>
    <n v="160.72999999999999"/>
    <n v="52.43"/>
    <n v="0.01"/>
    <n v="52.44"/>
    <n v="486.87"/>
    <n v="2763.51"/>
    <n v="184.46"/>
    <x v="1"/>
    <s v="MD"/>
    <s v="Match"/>
    <n v="1947"/>
    <n v="213"/>
    <s v="MID"/>
    <x v="9"/>
  </r>
  <r>
    <d v="2018-09-07T00:00:00"/>
    <x v="0"/>
    <s v="Rehab"/>
    <n v="60"/>
    <n v="5000"/>
    <n v="83.333333333333329"/>
    <m/>
    <n v="80"/>
    <n v="20"/>
    <n v="100"/>
    <m/>
    <m/>
    <m/>
    <m/>
    <n v="10"/>
    <n v="10"/>
    <m/>
    <m/>
    <m/>
    <m/>
    <m/>
    <m/>
    <m/>
    <m/>
    <x v="6"/>
    <m/>
    <s v="REHAB"/>
    <n v="0"/>
    <n v="20"/>
    <s v="MID"/>
    <x v="9"/>
  </r>
  <r>
    <d v="2018-09-07T00:00:00"/>
    <x v="2"/>
    <s v="16s Session"/>
    <n v="83.03"/>
    <n v="6221"/>
    <n v="74.92"/>
    <n v="7.09"/>
    <n v="100.27"/>
    <n v="1.41"/>
    <n v="101.68"/>
    <n v="3"/>
    <n v="7"/>
    <n v="670"/>
    <n v="698"/>
    <n v="104"/>
    <n v="54"/>
    <n v="199"/>
    <n v="153.1"/>
    <n v="6.58"/>
    <n v="0"/>
    <n v="6.58"/>
    <n v="183.86"/>
    <n v="832.34"/>
    <n v="102.28"/>
    <x v="1"/>
    <n v="-5"/>
    <s v="Training"/>
    <n v="1368"/>
    <n v="158"/>
    <s v="MID"/>
    <x v="9"/>
  </r>
  <r>
    <d v="2018-09-07T00:00:00"/>
    <x v="3"/>
    <s v="16s Session"/>
    <n v="83.03"/>
    <n v="5166.21"/>
    <n v="62.22"/>
    <n v="7.78"/>
    <n v="123.13"/>
    <n v="22.56"/>
    <n v="145.69"/>
    <n v="3"/>
    <n v="13"/>
    <n v="576"/>
    <n v="637"/>
    <n v="104"/>
    <n v="56"/>
    <n v="197"/>
    <n v="157.1"/>
    <n v="23.13"/>
    <n v="7.0000000000000007E-2"/>
    <n v="23.2"/>
    <n v="259.45999999999998"/>
    <n v="861.38"/>
    <n v="80.989999999999995"/>
    <x v="1"/>
    <n v="-5"/>
    <s v="Training"/>
    <n v="1213"/>
    <n v="160"/>
    <s v="FOR"/>
    <x v="9"/>
  </r>
  <r>
    <d v="2018-09-07T00:00:00"/>
    <x v="4"/>
    <s v="16s Session"/>
    <n v="83.03"/>
    <n v="4378.66"/>
    <n v="56.37"/>
    <n v="5.62"/>
    <n v="1.1200000000000001"/>
    <n v="0"/>
    <n v="1.1200000000000001"/>
    <n v="19"/>
    <n v="0"/>
    <n v="614"/>
    <n v="632"/>
    <n v="76"/>
    <n v="104"/>
    <n v="185"/>
    <n v="152.76"/>
    <n v="4.17"/>
    <n v="0"/>
    <n v="4.17"/>
    <n v="185.47"/>
    <n v="452.49"/>
    <n v="73.66"/>
    <x v="2"/>
    <n v="-5"/>
    <s v="Training"/>
    <n v="1246"/>
    <n v="180"/>
    <s v="GK"/>
    <x v="9"/>
  </r>
  <r>
    <d v="2018-09-07T00:00:00"/>
    <x v="5"/>
    <s v="16s Session"/>
    <n v="83.03"/>
    <n v="5628.35"/>
    <n v="75.739999999999995"/>
    <n v="7.93"/>
    <n v="174.28"/>
    <n v="21.71"/>
    <n v="195.99"/>
    <n v="26"/>
    <n v="15"/>
    <n v="597"/>
    <n v="680"/>
    <n v="126"/>
    <n v="89"/>
    <n v="203"/>
    <n v="172.13"/>
    <n v="29.78"/>
    <n v="0"/>
    <n v="29.78"/>
    <n v="289.5"/>
    <n v="1079.55"/>
    <n v="129.69"/>
    <x v="1"/>
    <n v="-5"/>
    <s v="Training"/>
    <n v="1277"/>
    <n v="215"/>
    <s v="MID"/>
    <x v="9"/>
  </r>
  <r>
    <d v="2018-09-07T00:00:00"/>
    <x v="6"/>
    <s v="16s Session"/>
    <n v="83.03"/>
    <n v="5632.48"/>
    <n v="69.7"/>
    <n v="7.49"/>
    <n v="103.66"/>
    <n v="4.33"/>
    <n v="107.99"/>
    <n v="12"/>
    <n v="12"/>
    <n v="583"/>
    <n v="624"/>
    <n v="70"/>
    <n v="45"/>
    <n v="208"/>
    <n v="161.62"/>
    <n v="23.94"/>
    <n v="0.59"/>
    <n v="24.53"/>
    <n v="262.68"/>
    <n v="769.35"/>
    <n v="102.54"/>
    <x v="1"/>
    <n v="-5"/>
    <s v="Training"/>
    <n v="1207"/>
    <n v="115"/>
    <s v="FB"/>
    <x v="9"/>
  </r>
  <r>
    <d v="2018-09-07T00:00:00"/>
    <x v="9"/>
    <s v="16s Session"/>
    <n v="83.03"/>
    <n v="5358.91"/>
    <n v="64.540000000000006"/>
    <n v="6.69"/>
    <n v="77.680000000000007"/>
    <n v="0"/>
    <n v="77.680000000000007"/>
    <n v="21"/>
    <n v="6"/>
    <n v="662"/>
    <n v="750"/>
    <n v="115"/>
    <n v="59"/>
    <n v="203"/>
    <n v="128.36000000000001"/>
    <n v="0.57999999999999996"/>
    <n v="0.34"/>
    <n v="0.92"/>
    <n v="81.03"/>
    <n v="918.32"/>
    <n v="127.84"/>
    <x v="1"/>
    <n v="-5"/>
    <s v="Training"/>
    <n v="1412"/>
    <n v="174"/>
    <s v="MID"/>
    <x v="9"/>
  </r>
  <r>
    <d v="2018-09-07T00:00:00"/>
    <x v="10"/>
    <s v="16s Session"/>
    <n v="83.03"/>
    <n v="5217.83"/>
    <n v="70.12"/>
    <n v="7.84"/>
    <n v="47.39"/>
    <n v="3.75"/>
    <n v="51.14"/>
    <n v="7"/>
    <n v="4"/>
    <n v="561"/>
    <n v="604"/>
    <n v="76"/>
    <n v="50"/>
    <n v="213"/>
    <n v="180.3"/>
    <n v="17.13"/>
    <n v="29.96"/>
    <n v="47.09"/>
    <n v="461.01"/>
    <n v="790.45"/>
    <n v="90.36"/>
    <x v="1"/>
    <n v="-5"/>
    <s v="Training"/>
    <n v="1165"/>
    <n v="126"/>
    <s v="FB"/>
    <x v="9"/>
  </r>
  <r>
    <d v="2018-09-07T00:00:00"/>
    <x v="11"/>
    <s v="16s Session + Extra"/>
    <n v="94.86"/>
    <n v="6177.77"/>
    <n v="65.12"/>
    <n v="8.0399999999999991"/>
    <n v="305.89"/>
    <n v="19.2"/>
    <n v="325.08999999999997"/>
    <n v="10"/>
    <n v="24"/>
    <n v="592"/>
    <n v="656"/>
    <n v="102"/>
    <n v="63"/>
    <n v="211"/>
    <n v="157.16999999999999"/>
    <n v="19"/>
    <n v="1.07"/>
    <n v="20.079999999999998"/>
    <n v="258.2"/>
    <n v="1189.49"/>
    <n v="97.79"/>
    <x v="1"/>
    <n v="-5"/>
    <s v="Training"/>
    <n v="1248"/>
    <n v="165"/>
    <s v="FOR"/>
    <x v="9"/>
  </r>
  <r>
    <d v="2018-09-07T00:00:00"/>
    <x v="12"/>
    <s v="16s Session"/>
    <n v="83.03"/>
    <n v="5818.67"/>
    <n v="78.3"/>
    <n v="7.35"/>
    <n v="152.30000000000001"/>
    <n v="8.59"/>
    <n v="160.88999999999999"/>
    <n v="11"/>
    <n v="14"/>
    <n v="537"/>
    <n v="589"/>
    <n v="90"/>
    <n v="50"/>
    <n v="199"/>
    <n v="164.25"/>
    <n v="19.95"/>
    <n v="14.6"/>
    <n v="34.549999999999997"/>
    <n v="358.46"/>
    <n v="999.1"/>
    <n v="96.01"/>
    <x v="1"/>
    <n v="-5"/>
    <s v="Training"/>
    <n v="1126"/>
    <n v="140"/>
    <s v="MID"/>
    <x v="9"/>
  </r>
  <r>
    <d v="2018-09-07T00:00:00"/>
    <x v="27"/>
    <s v="16s Session"/>
    <n v="83.03"/>
    <n v="4887.5200000000004"/>
    <n v="58.86"/>
    <n v="7.67"/>
    <n v="38.25"/>
    <n v="6.61"/>
    <n v="44.86"/>
    <n v="4"/>
    <n v="3"/>
    <n v="572"/>
    <n v="611"/>
    <n v="90"/>
    <n v="52"/>
    <n v="212"/>
    <n v="183.87"/>
    <n v="44.03"/>
    <n v="11.51"/>
    <n v="55.54"/>
    <n v="478.48"/>
    <n v="664.94"/>
    <n v="81.400000000000006"/>
    <x v="1"/>
    <n v="-5"/>
    <s v="Training"/>
    <n v="1183"/>
    <n v="142"/>
    <s v="MID"/>
    <x v="9"/>
  </r>
  <r>
    <d v="2018-09-07T00:00:00"/>
    <x v="14"/>
    <s v="16s Session"/>
    <n v="83.03"/>
    <n v="5222.43"/>
    <n v="64.63"/>
    <n v="7.39"/>
    <n v="76.81"/>
    <n v="5.0599999999999996"/>
    <n v="81.87"/>
    <n v="14"/>
    <n v="10"/>
    <n v="649"/>
    <n v="705"/>
    <n v="113"/>
    <n v="67"/>
    <n v="192"/>
    <n v="136.12"/>
    <n v="7.73"/>
    <n v="0"/>
    <n v="7.73"/>
    <n v="145.26"/>
    <n v="781.85"/>
    <n v="105.94"/>
    <x v="1"/>
    <n v="-5"/>
    <s v="Training"/>
    <n v="1354"/>
    <n v="180"/>
    <s v="FB"/>
    <x v="9"/>
  </r>
  <r>
    <d v="2018-09-07T00:00:00"/>
    <x v="16"/>
    <s v="16s Session"/>
    <n v="83.03"/>
    <n v="5433.61"/>
    <n v="67.239999999999995"/>
    <n v="7.52"/>
    <n v="58.29"/>
    <n v="2.91"/>
    <n v="61.2"/>
    <n v="2"/>
    <n v="6"/>
    <n v="650"/>
    <n v="675"/>
    <n v="63"/>
    <n v="30"/>
    <n v="203"/>
    <n v="174.15"/>
    <n v="38.61"/>
    <n v="3.66"/>
    <n v="42.27"/>
    <n v="379.89"/>
    <n v="698.5"/>
    <n v="96.69"/>
    <x v="1"/>
    <n v="-5"/>
    <s v="Training"/>
    <n v="1325"/>
    <n v="93"/>
    <s v="MID"/>
    <x v="9"/>
  </r>
  <r>
    <d v="2018-09-07T00:00:00"/>
    <x v="26"/>
    <s v="OC Rehab"/>
    <n v="50.04"/>
    <n v="4056.91"/>
    <n v="81.08"/>
    <n v="8.02"/>
    <n v="233.44"/>
    <n v="32.299999999999997"/>
    <n v="265.74"/>
    <n v="5"/>
    <n v="19"/>
    <n v="347"/>
    <n v="392"/>
    <n v="33"/>
    <n v="9"/>
    <n v="205"/>
    <n v="171.78"/>
    <n v="23.44"/>
    <n v="3.08"/>
    <n v="26.52"/>
    <n v="224.27"/>
    <n v="596.64"/>
    <n v="72.42"/>
    <x v="6"/>
    <m/>
    <s v="REHAB"/>
    <n v="739"/>
    <n v="42"/>
    <s v="MID"/>
    <x v="9"/>
  </r>
  <r>
    <d v="2018-09-07T00:00:00"/>
    <x v="19"/>
    <s v="16s Session"/>
    <n v="83.03"/>
    <n v="5086.12"/>
    <n v="69.38"/>
    <n v="7.08"/>
    <n v="94.72"/>
    <n v="0.71"/>
    <n v="95.43"/>
    <n v="10"/>
    <n v="5"/>
    <n v="578"/>
    <n v="608"/>
    <n v="137"/>
    <n v="86"/>
    <n v="205"/>
    <n v="163.66"/>
    <n v="26.27"/>
    <n v="3.27"/>
    <n v="29.53"/>
    <n v="282.70999999999998"/>
    <n v="881.08"/>
    <n v="87.3"/>
    <x v="1"/>
    <n v="-5"/>
    <s v="Training"/>
    <n v="1186"/>
    <n v="223"/>
    <s v="FB"/>
    <x v="9"/>
  </r>
  <r>
    <d v="2018-09-07T00:00:00"/>
    <x v="21"/>
    <s v="16s Session"/>
    <n v="83.03"/>
    <n v="6279.35"/>
    <n v="75.63"/>
    <n v="7.56"/>
    <n v="199.82"/>
    <n v="17.239999999999998"/>
    <n v="217.06"/>
    <n v="13"/>
    <n v="15"/>
    <n v="657"/>
    <n v="712"/>
    <n v="115"/>
    <n v="78"/>
    <n v="198"/>
    <n v="152.04"/>
    <n v="19.62"/>
    <n v="0.24"/>
    <n v="19.86"/>
    <n v="246.7"/>
    <n v="1254.05"/>
    <n v="98.03"/>
    <x v="1"/>
    <n v="-5"/>
    <s v="Training"/>
    <n v="1369"/>
    <n v="193"/>
    <s v="MID"/>
    <x v="9"/>
  </r>
  <r>
    <d v="2018-09-08T00:00:00"/>
    <x v="3"/>
    <s v="15s Session"/>
    <n v="86.26"/>
    <n v="6164.4"/>
    <n v="71.459999999999994"/>
    <n v="8.31"/>
    <n v="264.8"/>
    <n v="162.04"/>
    <n v="426.84"/>
    <n v="6"/>
    <n v="23"/>
    <n v="437"/>
    <n v="434"/>
    <n v="42"/>
    <n v="56"/>
    <n v="197"/>
    <n v="157.02000000000001"/>
    <n v="17.25"/>
    <n v="0.04"/>
    <n v="17.29"/>
    <n v="264.06"/>
    <n v="1125.3599999999999"/>
    <n v="76.540000000000006"/>
    <x v="8"/>
    <m/>
    <m/>
    <n v="871"/>
    <n v="98"/>
    <s v="FOR"/>
    <x v="9"/>
  </r>
  <r>
    <d v="2018-09-08T00:00:00"/>
    <x v="4"/>
    <s v="15s Session"/>
    <n v="86.26"/>
    <n v="4824.34"/>
    <n v="55.93"/>
    <n v="6.19"/>
    <n v="7.01"/>
    <n v="0"/>
    <n v="7.01"/>
    <n v="5"/>
    <n v="1"/>
    <n v="549"/>
    <n v="576"/>
    <n v="33"/>
    <n v="31"/>
    <n v="187"/>
    <n v="144.94"/>
    <n v="1.94"/>
    <n v="0"/>
    <n v="1.94"/>
    <n v="162.27000000000001"/>
    <n v="278.45"/>
    <n v="62.84"/>
    <x v="2"/>
    <m/>
    <m/>
    <n v="1125"/>
    <n v="64"/>
    <s v="GK"/>
    <x v="9"/>
  </r>
  <r>
    <d v="2018-09-08T00:00:00"/>
    <x v="8"/>
    <s v="AVG"/>
    <n v="86.26"/>
    <n v="6973.03"/>
    <n v="80.83"/>
    <n v="8.1199999999999992"/>
    <n v="302.26"/>
    <n v="42.19"/>
    <n v="344.45"/>
    <n v="16"/>
    <n v="25"/>
    <n v="502"/>
    <n v="485"/>
    <n v="35"/>
    <n v="50"/>
    <n v="194"/>
    <n v="155.01"/>
    <n v="12.27"/>
    <n v="2.11"/>
    <n v="14.38"/>
    <n v="147.9"/>
    <n v="1217.56"/>
    <n v="98.9"/>
    <x v="9"/>
    <m/>
    <m/>
    <n v="987"/>
    <n v="85"/>
    <s v="FB"/>
    <x v="9"/>
  </r>
  <r>
    <d v="2018-09-08T00:00:00"/>
    <x v="10"/>
    <s v="15s Session"/>
    <n v="86.26"/>
    <n v="6510.53"/>
    <n v="75.47"/>
    <n v="7.54"/>
    <n v="193.52"/>
    <n v="14.54"/>
    <n v="208.06"/>
    <n v="11"/>
    <n v="14"/>
    <n v="488"/>
    <n v="522"/>
    <n v="35"/>
    <n v="41"/>
    <n v="186"/>
    <n v="116.63"/>
    <n v="0.65"/>
    <n v="0"/>
    <n v="0.65"/>
    <n v="4.78"/>
    <n v="968.5"/>
    <n v="102.79"/>
    <x v="8"/>
    <n v="-4"/>
    <s v="Training"/>
    <n v="1010"/>
    <n v="76"/>
    <s v="FB"/>
    <x v="9"/>
  </r>
  <r>
    <d v="2018-09-08T00:00:00"/>
    <x v="23"/>
    <s v="15s Session"/>
    <n v="86.26"/>
    <n v="6562.08"/>
    <n v="76.069999999999993"/>
    <n v="7.53"/>
    <n v="181.47"/>
    <n v="18.75"/>
    <n v="200.22"/>
    <n v="12"/>
    <n v="13"/>
    <n v="527"/>
    <n v="539"/>
    <n v="43"/>
    <n v="61"/>
    <n v="192"/>
    <n v="151.78"/>
    <n v="32.46"/>
    <n v="7.47"/>
    <n v="39.93"/>
    <n v="372.75"/>
    <n v="1038.9000000000001"/>
    <n v="95.71"/>
    <x v="8"/>
    <n v="-4"/>
    <s v="Training"/>
    <n v="1066"/>
    <n v="104"/>
    <s v="CB"/>
    <x v="9"/>
  </r>
  <r>
    <d v="2018-09-08T00:00:00"/>
    <x v="12"/>
    <s v="15s Session"/>
    <n v="86.26"/>
    <n v="6973.03"/>
    <n v="80.83"/>
    <n v="8.1199999999999992"/>
    <n v="302.26"/>
    <n v="42.19"/>
    <n v="344.45"/>
    <n v="16"/>
    <n v="25"/>
    <n v="502"/>
    <n v="485"/>
    <n v="35"/>
    <n v="50"/>
    <n v="194"/>
    <n v="155.01"/>
    <n v="12.27"/>
    <n v="2.11"/>
    <n v="14.38"/>
    <n v="147.9"/>
    <n v="1217.56"/>
    <n v="98.9"/>
    <x v="8"/>
    <n v="-4"/>
    <s v="Training"/>
    <n v="987"/>
    <n v="85"/>
    <s v="MID"/>
    <x v="9"/>
  </r>
  <r>
    <d v="2018-09-08T00:00:00"/>
    <x v="27"/>
    <s v="15s Session"/>
    <n v="74.17"/>
    <n v="5223.8900000000003"/>
    <n v="70.430000000000007"/>
    <n v="8.4600000000000009"/>
    <n v="164.08"/>
    <n v="40.65"/>
    <n v="204.73"/>
    <n v="2"/>
    <n v="14"/>
    <n v="520"/>
    <n v="526"/>
    <n v="31"/>
    <n v="47"/>
    <n v="206"/>
    <n v="175.64"/>
    <n v="34.67"/>
    <n v="2.81"/>
    <n v="37.479999999999997"/>
    <n v="347.36"/>
    <n v="870.65"/>
    <n v="76.39"/>
    <x v="8"/>
    <m/>
    <m/>
    <n v="1046"/>
    <n v="78"/>
    <s v="MID"/>
    <x v="9"/>
  </r>
  <r>
    <d v="2018-09-08T00:00:00"/>
    <x v="13"/>
    <s v="16s Session + Extras"/>
    <n v="87.08"/>
    <n v="4557.78"/>
    <n v="52.34"/>
    <n v="6.52"/>
    <n v="31.57"/>
    <n v="0"/>
    <n v="31.57"/>
    <n v="2"/>
    <n v="5"/>
    <n v="730"/>
    <n v="828"/>
    <n v="107"/>
    <n v="81"/>
    <n v="189"/>
    <n v="145.94999999999999"/>
    <n v="2.73"/>
    <n v="0"/>
    <n v="2.73"/>
    <n v="164.58"/>
    <n v="809.69"/>
    <n v="69.44"/>
    <x v="1"/>
    <m/>
    <s v="Training"/>
    <n v="1558"/>
    <n v="188"/>
    <s v="CB"/>
    <x v="9"/>
  </r>
  <r>
    <d v="2018-09-08T00:00:00"/>
    <x v="14"/>
    <s v="15s Session"/>
    <n v="86.26"/>
    <n v="6556.21"/>
    <n v="76"/>
    <n v="7.35"/>
    <n v="148.83000000000001"/>
    <n v="10.66"/>
    <n v="159.49"/>
    <n v="12"/>
    <n v="17"/>
    <n v="556"/>
    <n v="550"/>
    <n v="43"/>
    <n v="49"/>
    <n v="163"/>
    <n v="116.65"/>
    <n v="0"/>
    <n v="0"/>
    <n v="0"/>
    <n v="71.260000000000005"/>
    <n v="957.49"/>
    <n v="104.33"/>
    <x v="8"/>
    <n v="-4"/>
    <s v="Training"/>
    <n v="1106"/>
    <n v="92"/>
    <s v="FB"/>
    <x v="9"/>
  </r>
  <r>
    <d v="2018-09-08T00:00:00"/>
    <x v="16"/>
    <s v="16s Session"/>
    <n v="75.680000000000007"/>
    <n v="3227.75"/>
    <n v="42.65"/>
    <n v="6.17"/>
    <n v="17.28"/>
    <n v="0"/>
    <n v="17.28"/>
    <n v="1"/>
    <n v="2"/>
    <n v="528"/>
    <n v="555"/>
    <n v="41"/>
    <n v="14"/>
    <n v="188"/>
    <n v="155.52000000000001"/>
    <n v="7.63"/>
    <n v="0"/>
    <n v="7.63"/>
    <n v="192.8"/>
    <n v="324.93"/>
    <n v="63.05"/>
    <x v="1"/>
    <m/>
    <s v="Training"/>
    <n v="1083"/>
    <n v="55"/>
    <s v="MID"/>
    <x v="9"/>
  </r>
  <r>
    <d v="2018-09-08T00:00:00"/>
    <x v="19"/>
    <s v="16s Session"/>
    <n v="75.680000000000007"/>
    <n v="3140.29"/>
    <n v="41.49"/>
    <n v="6.78"/>
    <n v="59.78"/>
    <n v="0"/>
    <n v="59.78"/>
    <n v="5"/>
    <n v="9"/>
    <n v="515"/>
    <n v="551"/>
    <n v="58"/>
    <n v="27"/>
    <n v="189"/>
    <n v="141.07"/>
    <n v="3.21"/>
    <n v="0"/>
    <n v="3.21"/>
    <n v="135.88999999999999"/>
    <n v="332.04"/>
    <n v="51.14"/>
    <x v="1"/>
    <m/>
    <s v="Training"/>
    <n v="1066"/>
    <n v="85"/>
    <s v="FB"/>
    <x v="9"/>
  </r>
  <r>
    <d v="2018-09-10T00:00:00"/>
    <x v="0"/>
    <s v="16s Session"/>
    <n v="88.22"/>
    <n v="4488.3900000000003"/>
    <n v="50.88"/>
    <n v="6.06"/>
    <n v="15.49"/>
    <n v="0"/>
    <n v="15.49"/>
    <n v="6"/>
    <n v="3"/>
    <n v="659"/>
    <n v="721"/>
    <n v="66"/>
    <n v="51"/>
    <n v="201"/>
    <n v="164.06"/>
    <n v="12.2"/>
    <n v="0"/>
    <n v="12.2"/>
    <n v="262.51"/>
    <n v="412.2"/>
    <n v="79.7"/>
    <x v="1"/>
    <n v="-5"/>
    <s v="Training"/>
    <n v="1380"/>
    <n v="117"/>
    <s v="MID"/>
    <x v="10"/>
  </r>
  <r>
    <d v="2018-09-10T00:00:00"/>
    <x v="1"/>
    <s v="Rehab"/>
    <n v="34.28"/>
    <n v="2913.68"/>
    <n v="151.11000000000001"/>
    <n v="6.2"/>
    <n v="42.94"/>
    <n v="0"/>
    <n v="42.94"/>
    <n v="0"/>
    <n v="1"/>
    <n v="40"/>
    <n v="42"/>
    <n v="4"/>
    <n v="1"/>
    <n v="190"/>
    <n v="166.49"/>
    <n v="10.69"/>
    <n v="0.3"/>
    <n v="10.99"/>
    <n v="89.07"/>
    <n v="109"/>
    <n v="50.24"/>
    <x v="6"/>
    <m/>
    <s v="REHAB"/>
    <n v="82"/>
    <n v="5"/>
    <s v="CB"/>
    <x v="10"/>
  </r>
  <r>
    <d v="2018-09-10T00:00:00"/>
    <x v="2"/>
    <s v="16s Session"/>
    <n v="88.22"/>
    <n v="5816.66"/>
    <n v="65.94"/>
    <n v="6.27"/>
    <n v="28.17"/>
    <n v="0"/>
    <n v="28.17"/>
    <n v="6"/>
    <n v="1"/>
    <n v="640"/>
    <n v="712"/>
    <n v="89"/>
    <n v="66"/>
    <n v="210"/>
    <n v="173.65"/>
    <n v="34.840000000000003"/>
    <n v="0.62"/>
    <n v="35.46"/>
    <n v="353.6"/>
    <n v="776.81"/>
    <n v="102.13"/>
    <x v="1"/>
    <n v="-5"/>
    <s v="Training"/>
    <n v="1352"/>
    <n v="155"/>
    <s v="MID"/>
    <x v="10"/>
  </r>
  <r>
    <d v="2018-09-10T00:00:00"/>
    <x v="6"/>
    <s v="16s Session"/>
    <n v="88.22"/>
    <n v="6017.15"/>
    <n v="68.209999999999994"/>
    <n v="6.82"/>
    <n v="35.9"/>
    <n v="0"/>
    <n v="35.9"/>
    <n v="10"/>
    <n v="5"/>
    <n v="588"/>
    <n v="634"/>
    <n v="88"/>
    <n v="68"/>
    <n v="208"/>
    <n v="164.77"/>
    <n v="22.4"/>
    <n v="0.71"/>
    <n v="23.11"/>
    <n v="288.14"/>
    <n v="803.35"/>
    <n v="91.94"/>
    <x v="1"/>
    <n v="-5"/>
    <s v="Training"/>
    <n v="1222"/>
    <n v="156"/>
    <s v="FB"/>
    <x v="10"/>
  </r>
  <r>
    <d v="2018-09-10T00:00:00"/>
    <x v="9"/>
    <s v="16s Session"/>
    <n v="88.22"/>
    <n v="4743.2700000000004"/>
    <n v="53.77"/>
    <n v="6.02"/>
    <n v="10.3"/>
    <n v="0"/>
    <n v="10.3"/>
    <n v="7"/>
    <n v="2"/>
    <n v="610"/>
    <n v="630"/>
    <n v="70"/>
    <n v="51"/>
    <n v="186"/>
    <n v="124.13"/>
    <n v="0.52"/>
    <n v="0"/>
    <n v="0.52"/>
    <n v="78.88"/>
    <n v="564.59"/>
    <n v="93.36"/>
    <x v="1"/>
    <n v="-5"/>
    <s v="Training"/>
    <n v="1240"/>
    <n v="121"/>
    <s v="MID"/>
    <x v="10"/>
  </r>
  <r>
    <d v="2018-09-10T00:00:00"/>
    <x v="11"/>
    <s v="16s Session"/>
    <n v="88.22"/>
    <n v="4514.47"/>
    <n v="51.18"/>
    <n v="6.23"/>
    <n v="33.049999999999997"/>
    <n v="0"/>
    <n v="33.049999999999997"/>
    <n v="11"/>
    <n v="5"/>
    <n v="561"/>
    <n v="578"/>
    <n v="65"/>
    <n v="43"/>
    <n v="203"/>
    <n v="143.09"/>
    <n v="4.32"/>
    <n v="0"/>
    <n v="4.32"/>
    <n v="146.61000000000001"/>
    <n v="536.66999999999996"/>
    <n v="84.45"/>
    <x v="1"/>
    <n v="-5"/>
    <s v="Training"/>
    <n v="1139"/>
    <n v="108"/>
    <s v="FOR"/>
    <x v="10"/>
  </r>
  <r>
    <d v="2018-09-10T00:00:00"/>
    <x v="13"/>
    <s v="16s Session"/>
    <n v="88.22"/>
    <n v="5618.96"/>
    <n v="63.7"/>
    <n v="6.36"/>
    <n v="33.42"/>
    <n v="0"/>
    <n v="33.42"/>
    <n v="10"/>
    <n v="3"/>
    <n v="731"/>
    <n v="780"/>
    <n v="96"/>
    <n v="73"/>
    <n v="189"/>
    <n v="159.24"/>
    <n v="18.03"/>
    <n v="0"/>
    <n v="18.03"/>
    <n v="254.35"/>
    <n v="745.55"/>
    <n v="81.650000000000006"/>
    <x v="1"/>
    <n v="-5"/>
    <s v="Training"/>
    <n v="1511"/>
    <n v="169"/>
    <s v="CB"/>
    <x v="10"/>
  </r>
  <r>
    <d v="2018-09-10T00:00:00"/>
    <x v="16"/>
    <s v="16s Session"/>
    <n v="88.22"/>
    <n v="4742.5"/>
    <n v="53.76"/>
    <n v="6.56"/>
    <n v="18.14"/>
    <n v="0"/>
    <n v="18.14"/>
    <n v="2"/>
    <n v="2"/>
    <n v="537"/>
    <n v="583"/>
    <n v="73"/>
    <n v="31"/>
    <n v="199"/>
    <n v="163.16999999999999"/>
    <n v="25.92"/>
    <n v="0"/>
    <n v="25.92"/>
    <n v="292.76"/>
    <n v="544.11"/>
    <n v="84.53"/>
    <x v="1"/>
    <n v="-5"/>
    <s v="Training"/>
    <n v="1120"/>
    <n v="104"/>
    <s v="MID"/>
    <x v="10"/>
  </r>
  <r>
    <d v="2018-09-10T00:00:00"/>
    <x v="26"/>
    <s v="Rehab"/>
    <n v="34.28"/>
    <n v="3773.36"/>
    <n v="110.09"/>
    <n v="6.52"/>
    <n v="40.340000000000003"/>
    <n v="0"/>
    <n v="40.340000000000003"/>
    <n v="2"/>
    <n v="4"/>
    <n v="167"/>
    <n v="172"/>
    <n v="23"/>
    <n v="13"/>
    <n v="208"/>
    <n v="176.47"/>
    <n v="11.76"/>
    <n v="5.21"/>
    <n v="16.97"/>
    <n v="167.1"/>
    <n v="202.72"/>
    <n v="58.91"/>
    <x v="6"/>
    <m/>
    <s v="REHAB"/>
    <n v="339"/>
    <n v="36"/>
    <s v="MID"/>
    <x v="10"/>
  </r>
  <r>
    <d v="2018-09-10T00:00:00"/>
    <x v="17"/>
    <s v="16s Session"/>
    <n v="88.22"/>
    <n v="3853.23"/>
    <n v="43.68"/>
    <n v="5.84"/>
    <n v="1.71"/>
    <n v="0"/>
    <n v="1.71"/>
    <n v="10"/>
    <n v="0"/>
    <n v="647"/>
    <n v="697"/>
    <n v="82"/>
    <n v="71"/>
    <n v="198"/>
    <n v="154.69"/>
    <n v="19.97"/>
    <n v="0.48"/>
    <n v="20.440000000000001"/>
    <n v="258.67"/>
    <n v="360.33"/>
    <n v="73.12"/>
    <x v="2"/>
    <n v="-5"/>
    <s v="Training"/>
    <n v="1344"/>
    <n v="153"/>
    <s v="GK"/>
    <x v="10"/>
  </r>
  <r>
    <d v="2018-09-10T00:00:00"/>
    <x v="18"/>
    <s v="18s Training "/>
    <n v="59.44"/>
    <n v="3488.48"/>
    <n v="58.69"/>
    <n v="6.82"/>
    <n v="35.46"/>
    <n v="0"/>
    <n v="35.46"/>
    <n v="3"/>
    <n v="4"/>
    <n v="396"/>
    <n v="444"/>
    <n v="66"/>
    <n v="65"/>
    <n v="208"/>
    <n v="164.9"/>
    <n v="11.62"/>
    <n v="0"/>
    <n v="11.62"/>
    <n v="162"/>
    <n v="511.34"/>
    <n v="49.78"/>
    <x v="0"/>
    <m/>
    <s v="Training"/>
    <n v="840"/>
    <n v="131"/>
    <s v="FB"/>
    <x v="10"/>
  </r>
  <r>
    <d v="2018-09-10T00:00:00"/>
    <x v="19"/>
    <s v="16s Session"/>
    <n v="88.22"/>
    <n v="5460.22"/>
    <n v="61.9"/>
    <n v="7.2"/>
    <n v="43.3"/>
    <n v="0.72"/>
    <n v="44.02"/>
    <n v="18"/>
    <n v="7"/>
    <n v="570"/>
    <n v="668"/>
    <n v="100"/>
    <n v="60"/>
    <n v="205"/>
    <n v="157.72999999999999"/>
    <n v="18.690000000000001"/>
    <n v="2.57"/>
    <n v="21.26"/>
    <n v="274.39999999999998"/>
    <n v="803.77"/>
    <n v="97.21"/>
    <x v="1"/>
    <n v="-5"/>
    <s v="Training"/>
    <n v="1238"/>
    <n v="160"/>
    <s v="FB"/>
    <x v="10"/>
  </r>
  <r>
    <d v="2018-09-10T00:00:00"/>
    <x v="21"/>
    <s v="16s Session"/>
    <n v="88.22"/>
    <n v="5623.55"/>
    <n v="63.75"/>
    <n v="7.08"/>
    <n v="57.62"/>
    <n v="1.42"/>
    <n v="59.04"/>
    <n v="3"/>
    <n v="5"/>
    <n v="607"/>
    <n v="657"/>
    <n v="87"/>
    <n v="54"/>
    <n v="194"/>
    <n v="152.63999999999999"/>
    <n v="11.26"/>
    <n v="0"/>
    <n v="11.26"/>
    <n v="237.6"/>
    <n v="844.97"/>
    <n v="88.52"/>
    <x v="1"/>
    <n v="-5"/>
    <s v="Training"/>
    <n v="1264"/>
    <n v="141"/>
    <s v="MID"/>
    <x v="10"/>
  </r>
  <r>
    <d v="2018-09-11T00:00:00"/>
    <x v="2"/>
    <s v="16s Session"/>
    <n v="87.73"/>
    <n v="4964.3999999999996"/>
    <n v="56.59"/>
    <n v="6.42"/>
    <n v="36.5"/>
    <n v="0"/>
    <n v="36.5"/>
    <n v="3"/>
    <n v="5"/>
    <n v="643"/>
    <n v="736"/>
    <n v="69"/>
    <n v="54"/>
    <n v="208"/>
    <n v="155.26"/>
    <n v="15.25"/>
    <n v="0.61"/>
    <n v="15.86"/>
    <n v="226.01"/>
    <n v="710.47"/>
    <n v="84.55"/>
    <x v="1"/>
    <n v="-4"/>
    <s v="Training"/>
    <n v="1379"/>
    <n v="123"/>
    <s v="MID"/>
    <x v="10"/>
  </r>
  <r>
    <d v="2018-09-11T00:00:00"/>
    <x v="3"/>
    <s v="15s Session"/>
    <n v="78.91"/>
    <n v="5204.1499999999996"/>
    <n v="65.95"/>
    <n v="8.31"/>
    <n v="167.02"/>
    <n v="39.72"/>
    <n v="206.74"/>
    <n v="6"/>
    <n v="17"/>
    <n v="499"/>
    <n v="509"/>
    <n v="75"/>
    <n v="46"/>
    <n v="192"/>
    <n v="162.18"/>
    <n v="30.34"/>
    <n v="0"/>
    <n v="30.34"/>
    <n v="282.2"/>
    <n v="831.2"/>
    <n v="75.209999999999994"/>
    <x v="8"/>
    <n v="-4"/>
    <s v="Training"/>
    <n v="1008"/>
    <n v="121"/>
    <s v="FOR"/>
    <x v="10"/>
  </r>
  <r>
    <d v="2018-09-11T00:00:00"/>
    <x v="4"/>
    <s v="GK Session"/>
    <n v="78.91"/>
    <n v="4167.71"/>
    <n v="52.82"/>
    <n v="6.72"/>
    <n v="14.86"/>
    <n v="0"/>
    <n v="14.86"/>
    <n v="6"/>
    <n v="1"/>
    <n v="593"/>
    <n v="590"/>
    <n v="69"/>
    <n v="47"/>
    <n v="186"/>
    <n v="156.16999999999999"/>
    <n v="4.17"/>
    <n v="0"/>
    <n v="4.17"/>
    <n v="197.32"/>
    <n v="354.78"/>
    <n v="64.3"/>
    <x v="8"/>
    <n v="-4"/>
    <s v="Training"/>
    <n v="1183"/>
    <n v="116"/>
    <s v="GK"/>
    <x v="10"/>
  </r>
  <r>
    <d v="2018-09-11T00:00:00"/>
    <x v="5"/>
    <s v="15s Session"/>
    <n v="78.91"/>
    <n v="5927.34"/>
    <n v="75.12"/>
    <n v="7.79"/>
    <n v="117.78"/>
    <n v="6.49"/>
    <n v="124.27"/>
    <n v="12"/>
    <n v="12"/>
    <n v="584"/>
    <n v="671"/>
    <n v="99"/>
    <n v="89"/>
    <n v="201"/>
    <n v="169.94"/>
    <n v="29.39"/>
    <n v="0"/>
    <n v="29.39"/>
    <n v="286.17"/>
    <n v="1112.8499999999999"/>
    <n v="101.66"/>
    <x v="8"/>
    <n v="-4"/>
    <s v="Training"/>
    <n v="1255"/>
    <n v="188"/>
    <s v="MID"/>
    <x v="10"/>
  </r>
  <r>
    <d v="2018-09-11T00:00:00"/>
    <x v="6"/>
    <s v="16s Session"/>
    <n v="87.73"/>
    <n v="5027.09"/>
    <n v="57.3"/>
    <n v="6.55"/>
    <n v="99.61"/>
    <n v="0"/>
    <n v="99.61"/>
    <n v="7"/>
    <n v="9"/>
    <n v="544"/>
    <n v="636"/>
    <n v="89"/>
    <n v="72"/>
    <n v="205"/>
    <n v="150.16"/>
    <n v="9.74"/>
    <n v="0.01"/>
    <n v="9.75"/>
    <n v="189.96"/>
    <n v="796.06"/>
    <n v="77.63"/>
    <x v="1"/>
    <n v="-4"/>
    <s v="Training"/>
    <n v="1180"/>
    <n v="161"/>
    <s v="FB"/>
    <x v="10"/>
  </r>
  <r>
    <d v="2018-09-11T00:00:00"/>
    <x v="8"/>
    <s v="15sSession + Extras"/>
    <n v="91.86"/>
    <n v="6168.67"/>
    <n v="67.150000000000006"/>
    <n v="8.56"/>
    <n v="90.8"/>
    <n v="49.76"/>
    <n v="140.56"/>
    <n v="8"/>
    <n v="10"/>
    <n v="697"/>
    <n v="803"/>
    <n v="92"/>
    <n v="57"/>
    <n v="82"/>
    <n v="82"/>
    <n v="0"/>
    <n v="0"/>
    <n v="0"/>
    <n v="22.24"/>
    <n v="850.24"/>
    <n v="101.71"/>
    <x v="8"/>
    <n v="-4"/>
    <s v="Training"/>
    <n v="1500"/>
    <n v="149"/>
    <s v="FB"/>
    <x v="10"/>
  </r>
  <r>
    <d v="2018-09-11T00:00:00"/>
    <x v="10"/>
    <s v="15s Session"/>
    <n v="78.91"/>
    <n v="5012.41"/>
    <n v="63.52"/>
    <n v="6.98"/>
    <n v="63.31"/>
    <n v="0"/>
    <n v="63.31"/>
    <n v="9"/>
    <n v="4"/>
    <n v="475"/>
    <n v="521"/>
    <n v="58"/>
    <n v="42"/>
    <n v="211"/>
    <n v="172.77"/>
    <n v="24.64"/>
    <n v="16.600000000000001"/>
    <n v="41.24"/>
    <n v="387.81"/>
    <n v="740.53"/>
    <n v="83.55"/>
    <x v="8"/>
    <n v="-4"/>
    <s v="Training"/>
    <n v="996"/>
    <n v="100"/>
    <s v="FB"/>
    <x v="10"/>
  </r>
  <r>
    <d v="2018-09-11T00:00:00"/>
    <x v="11"/>
    <s v="LS Session + extras"/>
    <n v="99.62"/>
    <n v="4882.04"/>
    <n v="49.01"/>
    <n v="6.85"/>
    <n v="314.52"/>
    <n v="0"/>
    <n v="314.52"/>
    <n v="7"/>
    <n v="25"/>
    <n v="586"/>
    <n v="623"/>
    <n v="76"/>
    <n v="53"/>
    <n v="205"/>
    <n v="135.09"/>
    <n v="5.7"/>
    <n v="0"/>
    <n v="5.7"/>
    <n v="147.29"/>
    <n v="991.61"/>
    <n v="85.05"/>
    <x v="1"/>
    <n v="-4"/>
    <s v="Training"/>
    <n v="1209"/>
    <n v="129"/>
    <s v="FOR"/>
    <x v="10"/>
  </r>
  <r>
    <d v="2018-09-11T00:00:00"/>
    <x v="23"/>
    <s v="15sSession + Extras"/>
    <n v="91.86"/>
    <n v="5974.46"/>
    <n v="65.040000000000006"/>
    <n v="7.33"/>
    <n v="220.37"/>
    <n v="14.31"/>
    <n v="234.68"/>
    <n v="13"/>
    <n v="14"/>
    <n v="575"/>
    <n v="605"/>
    <n v="73"/>
    <n v="48"/>
    <n v="188"/>
    <n v="147.93"/>
    <n v="29.19"/>
    <n v="1.26"/>
    <n v="30.45"/>
    <n v="323.68"/>
    <n v="1016.46"/>
    <n v="104.6"/>
    <x v="8"/>
    <n v="-4"/>
    <s v="Training"/>
    <n v="1180"/>
    <n v="121"/>
    <s v="CB"/>
    <x v="10"/>
  </r>
  <r>
    <d v="2018-09-11T00:00:00"/>
    <x v="12"/>
    <s v="15s Session"/>
    <n v="78.91"/>
    <n v="5017.55"/>
    <n v="63.59"/>
    <n v="7.75"/>
    <n v="96.25"/>
    <n v="15.93"/>
    <n v="112.18"/>
    <n v="7"/>
    <n v="8"/>
    <n v="564"/>
    <n v="608"/>
    <n v="64"/>
    <n v="40"/>
    <n v="195"/>
    <n v="147.75"/>
    <n v="11.57"/>
    <n v="0.38"/>
    <n v="11.95"/>
    <n v="208.6"/>
    <n v="685.19"/>
    <n v="81.849999999999994"/>
    <x v="8"/>
    <n v="-4"/>
    <s v="Training"/>
    <n v="1172"/>
    <n v="104"/>
    <s v="MID"/>
    <x v="10"/>
  </r>
  <r>
    <d v="2018-09-11T00:00:00"/>
    <x v="27"/>
    <s v="15s Session"/>
    <n v="78.91"/>
    <n v="4650.8"/>
    <n v="58.94"/>
    <n v="7.37"/>
    <n v="96.47"/>
    <n v="10"/>
    <n v="106.47"/>
    <n v="1"/>
    <n v="5"/>
    <n v="536"/>
    <n v="556"/>
    <n v="55"/>
    <n v="42"/>
    <n v="197"/>
    <n v="163.63999999999999"/>
    <n v="19.809999999999999"/>
    <n v="0"/>
    <n v="19.809999999999999"/>
    <n v="253.49"/>
    <n v="642.24"/>
    <n v="73.13"/>
    <x v="8"/>
    <n v="-4"/>
    <s v="Training"/>
    <n v="1092"/>
    <n v="97"/>
    <s v="MID"/>
    <x v="10"/>
  </r>
  <r>
    <d v="2018-09-11T00:00:00"/>
    <x v="14"/>
    <s v="15sSession + Extras"/>
    <n v="91.86"/>
    <n v="5790"/>
    <n v="63.03"/>
    <n v="7.2"/>
    <n v="89.56"/>
    <n v="1.44"/>
    <n v="91"/>
    <n v="6"/>
    <n v="9"/>
    <n v="682"/>
    <n v="718"/>
    <n v="64"/>
    <n v="61"/>
    <n v="200"/>
    <n v="146.91"/>
    <n v="17.170000000000002"/>
    <n v="1.27"/>
    <n v="18.440000000000001"/>
    <n v="238.94"/>
    <n v="817.37"/>
    <n v="107.05"/>
    <x v="8"/>
    <n v="-4"/>
    <s v="Training"/>
    <n v="1400"/>
    <n v="125"/>
    <s v="FB"/>
    <x v="10"/>
  </r>
  <r>
    <d v="2018-09-11T00:00:00"/>
    <x v="16"/>
    <s v="16s Session"/>
    <n v="87.73"/>
    <n v="4278.58"/>
    <n v="53.46"/>
    <n v="6.05"/>
    <n v="11.93"/>
    <n v="0"/>
    <n v="11.93"/>
    <n v="0"/>
    <n v="1"/>
    <n v="533"/>
    <n v="562"/>
    <n v="56"/>
    <n v="32"/>
    <n v="199"/>
    <n v="162.22"/>
    <n v="20.04"/>
    <n v="0"/>
    <n v="20.04"/>
    <n v="261.58"/>
    <n v="563.85"/>
    <n v="81"/>
    <x v="1"/>
    <n v="-4"/>
    <s v="Training"/>
    <n v="1095"/>
    <n v="88"/>
    <s v="MID"/>
    <x v="10"/>
  </r>
  <r>
    <d v="2018-09-11T00:00:00"/>
    <x v="17"/>
    <s v="GK Session"/>
    <n v="87.73"/>
    <n v="3406.52"/>
    <n v="38.83"/>
    <n v="6.34"/>
    <n v="15.62"/>
    <n v="0"/>
    <n v="15.62"/>
    <n v="15"/>
    <n v="1"/>
    <n v="667"/>
    <n v="725"/>
    <n v="82"/>
    <n v="78"/>
    <n v="198"/>
    <n v="153.96"/>
    <n v="12.36"/>
    <n v="0.14000000000000001"/>
    <n v="12.5"/>
    <n v="238.59"/>
    <n v="322.77"/>
    <n v="76.05"/>
    <x v="1"/>
    <n v="-4"/>
    <s v="Training"/>
    <n v="1392"/>
    <n v="160"/>
    <s v="GK"/>
    <x v="10"/>
  </r>
  <r>
    <d v="2018-09-11T00:00:00"/>
    <x v="18"/>
    <s v="16s Session"/>
    <n v="87.73"/>
    <n v="4063.35"/>
    <n v="46.32"/>
    <n v="6.5"/>
    <n v="25.72"/>
    <n v="0"/>
    <n v="25.72"/>
    <n v="8"/>
    <n v="3"/>
    <n v="598"/>
    <n v="668"/>
    <n v="82"/>
    <n v="66"/>
    <n v="203"/>
    <n v="148.75"/>
    <n v="8.89"/>
    <n v="0"/>
    <n v="8.89"/>
    <n v="161.30000000000001"/>
    <n v="557.52"/>
    <n v="61.24"/>
    <x v="1"/>
    <n v="-4"/>
    <s v="Training"/>
    <n v="1266"/>
    <n v="148"/>
    <s v="FB"/>
    <x v="10"/>
  </r>
  <r>
    <d v="2018-09-11T00:00:00"/>
    <x v="19"/>
    <s v="16s Session"/>
    <n v="87.73"/>
    <n v="4484.08"/>
    <n v="51.11"/>
    <n v="6.54"/>
    <n v="34.909999999999997"/>
    <n v="0"/>
    <n v="34.909999999999997"/>
    <n v="10"/>
    <n v="3"/>
    <n v="604"/>
    <n v="684"/>
    <n v="102"/>
    <n v="76"/>
    <n v="205"/>
    <n v="151.62"/>
    <n v="17.38"/>
    <n v="1.87"/>
    <n v="19.239999999999998"/>
    <n v="241.42"/>
    <n v="749.39"/>
    <n v="84.59"/>
    <x v="1"/>
    <n v="-4"/>
    <s v="Training"/>
    <n v="1288"/>
    <n v="178"/>
    <s v="FB"/>
    <x v="10"/>
  </r>
  <r>
    <d v="2018-09-11T00:00:00"/>
    <x v="21"/>
    <s v="16s Session"/>
    <n v="87.73"/>
    <n v="4433.9799999999996"/>
    <n v="50.54"/>
    <n v="6.66"/>
    <n v="63"/>
    <n v="0"/>
    <n v="63"/>
    <n v="6"/>
    <n v="8"/>
    <n v="640"/>
    <n v="676"/>
    <n v="87"/>
    <n v="68"/>
    <n v="192"/>
    <n v="143.72"/>
    <n v="8.49"/>
    <n v="0"/>
    <n v="8.49"/>
    <n v="186.86"/>
    <n v="778.15"/>
    <n v="81.790000000000006"/>
    <x v="1"/>
    <n v="-4"/>
    <s v="Training"/>
    <n v="1316"/>
    <n v="155"/>
    <s v="MID"/>
    <x v="10"/>
  </r>
  <r>
    <d v="2018-09-12T00:00:00"/>
    <x v="0"/>
    <s v="16s Session"/>
    <n v="86.03"/>
    <n v="4267.33"/>
    <n v="49.61"/>
    <n v="7.96"/>
    <n v="99.07"/>
    <n v="30.71"/>
    <n v="129.78"/>
    <n v="6"/>
    <n v="5"/>
    <n v="661"/>
    <n v="707"/>
    <n v="70"/>
    <n v="54"/>
    <n v="82"/>
    <n v="82"/>
    <n v="0"/>
    <n v="0"/>
    <n v="0"/>
    <n v="12.87"/>
    <n v="601.05999999999995"/>
    <n v="76.23"/>
    <x v="1"/>
    <n v="-3"/>
    <s v="Training"/>
    <n v="1368"/>
    <n v="124"/>
    <s v="MID"/>
    <x v="10"/>
  </r>
  <r>
    <d v="2018-09-12T00:00:00"/>
    <x v="1"/>
    <s v="Rehab"/>
    <n v="36.4"/>
    <n v="4323.76"/>
    <n v="118.8"/>
    <n v="6.84"/>
    <n v="195.91"/>
    <n v="0"/>
    <n v="195.91"/>
    <n v="6"/>
    <n v="5"/>
    <n v="149"/>
    <n v="164"/>
    <n v="29"/>
    <n v="12"/>
    <n v="189"/>
    <n v="160.86000000000001"/>
    <n v="15.45"/>
    <n v="0"/>
    <n v="15.45"/>
    <n v="143.41999999999999"/>
    <n v="603.28"/>
    <n v="70.8"/>
    <x v="6"/>
    <m/>
    <s v="REHAB"/>
    <n v="313"/>
    <n v="41"/>
    <s v="CB"/>
    <x v="10"/>
  </r>
  <r>
    <d v="2018-09-12T00:00:00"/>
    <x v="2"/>
    <s v="16s Session + Extras"/>
    <n v="104.03"/>
    <n v="5727.33"/>
    <n v="55.05"/>
    <n v="8.18"/>
    <n v="261.02"/>
    <n v="141.56"/>
    <n v="402.58"/>
    <n v="7"/>
    <n v="19"/>
    <n v="653"/>
    <n v="702"/>
    <n v="56"/>
    <n v="30"/>
    <n v="206"/>
    <n v="146.31"/>
    <n v="13.79"/>
    <n v="0.26"/>
    <n v="14.05"/>
    <n v="225.48"/>
    <n v="865.86"/>
    <n v="96.5"/>
    <x v="1"/>
    <n v="-3"/>
    <s v="Training"/>
    <n v="1355"/>
    <n v="86"/>
    <s v="MID"/>
    <x v="10"/>
  </r>
  <r>
    <d v="2018-09-12T00:00:00"/>
    <x v="3"/>
    <s v="15s Session"/>
    <n v="97.99"/>
    <n v="7291.9"/>
    <n v="74.42"/>
    <n v="8.44"/>
    <n v="123.6"/>
    <n v="55.65"/>
    <n v="179.25"/>
    <n v="6"/>
    <n v="13"/>
    <n v="626"/>
    <n v="684"/>
    <n v="104"/>
    <n v="46"/>
    <n v="194"/>
    <n v="164.59"/>
    <n v="40.590000000000003"/>
    <n v="0"/>
    <n v="40.590000000000003"/>
    <n v="371.26"/>
    <n v="1088.27"/>
    <n v="103.05"/>
    <x v="8"/>
    <n v="-3"/>
    <s v="Training"/>
    <n v="1310"/>
    <n v="150"/>
    <s v="FOR"/>
    <x v="10"/>
  </r>
  <r>
    <d v="2018-09-12T00:00:00"/>
    <x v="4"/>
    <s v="GK Session"/>
    <n v="97.99"/>
    <n v="5136.2"/>
    <n v="52.42"/>
    <n v="7.76"/>
    <n v="58.13"/>
    <n v="36.4"/>
    <n v="94.53"/>
    <n v="9"/>
    <n v="5"/>
    <n v="713"/>
    <n v="716"/>
    <n v="87"/>
    <n v="92"/>
    <n v="182"/>
    <n v="147.38999999999999"/>
    <n v="1.49"/>
    <n v="0"/>
    <n v="1.49"/>
    <n v="188.96"/>
    <n v="598.37"/>
    <n v="77.739999999999995"/>
    <x v="8"/>
    <n v="-3"/>
    <s v="Training"/>
    <n v="1429"/>
    <n v="179"/>
    <s v="GK"/>
    <x v="10"/>
  </r>
  <r>
    <d v="2018-09-12T00:00:00"/>
    <x v="5"/>
    <s v="15s Session"/>
    <n v="97.99"/>
    <n v="7248.96"/>
    <n v="73.98"/>
    <n v="8.67"/>
    <n v="327.93"/>
    <n v="123.43"/>
    <n v="451.36"/>
    <n v="37"/>
    <n v="32"/>
    <n v="661"/>
    <n v="727"/>
    <n v="111"/>
    <n v="75"/>
    <n v="201"/>
    <n v="157.19999999999999"/>
    <n v="17.38"/>
    <n v="0"/>
    <n v="17.38"/>
    <n v="253.87"/>
    <n v="1390.72"/>
    <n v="149.6"/>
    <x v="8"/>
    <n v="-3"/>
    <s v="Training"/>
    <n v="1388"/>
    <n v="186"/>
    <s v="MID"/>
    <x v="10"/>
  </r>
  <r>
    <d v="2018-09-12T00:00:00"/>
    <x v="6"/>
    <s v="16s Session"/>
    <n v="86.03"/>
    <n v="5364.08"/>
    <n v="62.36"/>
    <n v="7.89"/>
    <n v="252.34"/>
    <n v="113.22"/>
    <n v="365.56"/>
    <n v="7"/>
    <n v="14"/>
    <n v="569"/>
    <n v="632"/>
    <n v="73"/>
    <n v="65"/>
    <n v="205"/>
    <n v="153.61000000000001"/>
    <n v="12.59"/>
    <n v="0.01"/>
    <n v="12.6"/>
    <n v="177.04"/>
    <n v="942.9"/>
    <n v="81.81"/>
    <x v="1"/>
    <n v="-3"/>
    <s v="Training"/>
    <n v="1201"/>
    <n v="138"/>
    <s v="FB"/>
    <x v="10"/>
  </r>
  <r>
    <d v="2018-09-12T00:00:00"/>
    <x v="8"/>
    <s v="15s Session + extras"/>
    <n v="107.54"/>
    <n v="6977.9"/>
    <n v="64.89"/>
    <n v="8.5399999999999991"/>
    <n v="191.12"/>
    <n v="75.099999999999994"/>
    <n v="266.22000000000003"/>
    <n v="16"/>
    <n v="17"/>
    <n v="671"/>
    <n v="695"/>
    <n v="88"/>
    <n v="44"/>
    <n v="186"/>
    <n v="131.37"/>
    <n v="4.1100000000000003"/>
    <n v="0"/>
    <n v="4.1100000000000003"/>
    <n v="140.77000000000001"/>
    <n v="1114.0899999999999"/>
    <n v="123.33"/>
    <x v="8"/>
    <n v="-3"/>
    <s v="Training"/>
    <n v="1366"/>
    <n v="132"/>
    <s v="FB"/>
    <x v="10"/>
  </r>
  <r>
    <d v="2018-09-12T00:00:00"/>
    <x v="10"/>
    <s v="15s Session"/>
    <n v="97.99"/>
    <n v="6576.38"/>
    <n v="67.11"/>
    <n v="7.86"/>
    <n v="125.63"/>
    <n v="68.12"/>
    <n v="193.75"/>
    <n v="16"/>
    <n v="12"/>
    <n v="660"/>
    <n v="716"/>
    <n v="85"/>
    <n v="38"/>
    <n v="209"/>
    <n v="164.57"/>
    <n v="24.83"/>
    <n v="14.05"/>
    <n v="38.89"/>
    <n v="421.24"/>
    <n v="1011.67"/>
    <n v="101.92"/>
    <x v="8"/>
    <n v="-3"/>
    <s v="Training"/>
    <n v="1376"/>
    <n v="123"/>
    <s v="FB"/>
    <x v="10"/>
  </r>
  <r>
    <d v="2018-09-12T00:00:00"/>
    <x v="11"/>
    <s v="16s Session + Extras"/>
    <n v="104.03"/>
    <n v="5325.78"/>
    <n v="51.19"/>
    <n v="8.77"/>
    <n v="713.29"/>
    <n v="131.87"/>
    <n v="845.16"/>
    <n v="16"/>
    <n v="33"/>
    <n v="474"/>
    <n v="500"/>
    <n v="60"/>
    <n v="47"/>
    <n v="209"/>
    <n v="138.66"/>
    <n v="11.83"/>
    <n v="0.1"/>
    <n v="11.93"/>
    <n v="191.4"/>
    <n v="1374.87"/>
    <n v="87.49"/>
    <x v="1"/>
    <n v="-3"/>
    <s v="Training"/>
    <n v="974"/>
    <n v="107"/>
    <s v="FOR"/>
    <x v="10"/>
  </r>
  <r>
    <d v="2018-09-12T00:00:00"/>
    <x v="23"/>
    <s v="AVG"/>
    <n v="107.54"/>
    <n v="7055.98"/>
    <n v="65.615000000000009"/>
    <n v="8.34"/>
    <n v="162.035"/>
    <n v="59.239999999999995"/>
    <n v="221.27500000000003"/>
    <n v="11.5"/>
    <n v="15.5"/>
    <n v="710"/>
    <n v="749.5"/>
    <n v="85.5"/>
    <n v="44"/>
    <n v="182"/>
    <n v="129.745"/>
    <n v="2.355"/>
    <n v="0"/>
    <n v="2.355"/>
    <n v="136.21"/>
    <n v="1121.9949999999999"/>
    <n v="124.53"/>
    <x v="3"/>
    <m/>
    <s v="Training"/>
    <n v="1459.5"/>
    <n v="129.5"/>
    <s v="CB"/>
    <x v="10"/>
  </r>
  <r>
    <d v="2018-09-12T00:00:00"/>
    <x v="12"/>
    <s v="15s Session"/>
    <n v="97.99"/>
    <n v="6592.6"/>
    <n v="70.97"/>
    <n v="8.01"/>
    <n v="273.77999999999997"/>
    <n v="50.28"/>
    <n v="324.06"/>
    <n v="22"/>
    <n v="25"/>
    <n v="569"/>
    <n v="585"/>
    <n v="63"/>
    <n v="40"/>
    <n v="199"/>
    <n v="148.19"/>
    <n v="15.24"/>
    <n v="0.79"/>
    <n v="16.03"/>
    <n v="266.02999999999997"/>
    <n v="1068.22"/>
    <n v="106.07"/>
    <x v="8"/>
    <n v="-3"/>
    <s v="Training"/>
    <n v="1154"/>
    <n v="103"/>
    <s v="MID"/>
    <x v="10"/>
  </r>
  <r>
    <d v="2018-09-12T00:00:00"/>
    <x v="27"/>
    <s v="15s Session"/>
    <n v="97.99"/>
    <n v="5421.54"/>
    <n v="55.33"/>
    <n v="8.44"/>
    <n v="98.12"/>
    <n v="47.48"/>
    <n v="145.6"/>
    <n v="0"/>
    <n v="8"/>
    <n v="612"/>
    <n v="630"/>
    <n v="62"/>
    <n v="35"/>
    <n v="198"/>
    <n v="157.6"/>
    <n v="8.2200000000000006"/>
    <n v="0"/>
    <n v="8.2200000000000006"/>
    <n v="251.12"/>
    <n v="671.55"/>
    <n v="81.86"/>
    <x v="8"/>
    <n v="-3"/>
    <s v="Training"/>
    <n v="1242"/>
    <n v="97"/>
    <s v="MID"/>
    <x v="10"/>
  </r>
  <r>
    <d v="2018-09-12T00:00:00"/>
    <x v="14"/>
    <s v="15s Session + extras"/>
    <n v="107.54"/>
    <n v="7134.06"/>
    <n v="66.34"/>
    <n v="8.14"/>
    <n v="132.94999999999999"/>
    <n v="43.38"/>
    <n v="176.33"/>
    <n v="7"/>
    <n v="14"/>
    <n v="749"/>
    <n v="804"/>
    <n v="83"/>
    <n v="44"/>
    <n v="178"/>
    <n v="128.12"/>
    <n v="0.6"/>
    <n v="0"/>
    <n v="0.6"/>
    <n v="131.65"/>
    <n v="1129.9000000000001"/>
    <n v="125.73"/>
    <x v="8"/>
    <n v="-3"/>
    <s v="Training"/>
    <n v="1553"/>
    <n v="127"/>
    <s v="FB"/>
    <x v="10"/>
  </r>
  <r>
    <d v="2018-09-12T00:00:00"/>
    <x v="16"/>
    <s v="16s Session + Extras"/>
    <n v="104.03"/>
    <n v="5854.6"/>
    <n v="56.28"/>
    <n v="8.26"/>
    <n v="270.60000000000002"/>
    <n v="63.95"/>
    <n v="334.55"/>
    <n v="5"/>
    <n v="16"/>
    <n v="593"/>
    <n v="622"/>
    <n v="59"/>
    <n v="29"/>
    <n v="204"/>
    <n v="157.25"/>
    <n v="14.44"/>
    <n v="1.48"/>
    <n v="15.91"/>
    <n v="296.2"/>
    <n v="845.25"/>
    <n v="99.54"/>
    <x v="1"/>
    <n v="-3"/>
    <s v="Training"/>
    <n v="1215"/>
    <n v="88"/>
    <s v="MID"/>
    <x v="10"/>
  </r>
  <r>
    <d v="2018-09-12T00:00:00"/>
    <x v="24"/>
    <s v="MP Session"/>
    <n v="54.38"/>
    <n v="2961.74"/>
    <n v="54.46"/>
    <n v="6.09"/>
    <n v="55.53"/>
    <n v="0"/>
    <n v="55.53"/>
    <n v="4"/>
    <n v="2"/>
    <n v="382"/>
    <n v="409"/>
    <n v="40"/>
    <n v="37"/>
    <n v="0"/>
    <n v="0"/>
    <n v="0"/>
    <n v="0"/>
    <n v="0"/>
    <n v="0"/>
    <n v="336.62"/>
    <n v="42.25"/>
    <x v="3"/>
    <m/>
    <s v="Training"/>
    <n v="791"/>
    <n v="77"/>
    <s v="GK"/>
    <x v="10"/>
  </r>
  <r>
    <d v="2018-09-12T00:00:00"/>
    <x v="26"/>
    <s v="15s Session"/>
    <n v="97.99"/>
    <n v="4917.4799999999996"/>
    <n v="50.65"/>
    <n v="7.73"/>
    <n v="374.77"/>
    <n v="43.71"/>
    <n v="418.48"/>
    <n v="16"/>
    <n v="18"/>
    <n v="446"/>
    <n v="537"/>
    <n v="80"/>
    <n v="27"/>
    <n v="211"/>
    <n v="164.83"/>
    <n v="20.91"/>
    <n v="7.83"/>
    <n v="28.74"/>
    <n v="356.26"/>
    <n v="1082.3900000000001"/>
    <n v="79.819999999999993"/>
    <x v="8"/>
    <n v="-3"/>
    <s v="Training"/>
    <n v="983"/>
    <n v="107"/>
    <s v="MID"/>
    <x v="10"/>
  </r>
  <r>
    <d v="2018-09-12T00:00:00"/>
    <x v="18"/>
    <s v="16s Session"/>
    <n v="86.03"/>
    <n v="4903.46"/>
    <n v="57"/>
    <n v="7.74"/>
    <n v="233.06"/>
    <n v="69.64"/>
    <n v="302.7"/>
    <n v="7"/>
    <n v="11"/>
    <n v="633"/>
    <n v="669"/>
    <n v="92"/>
    <n v="76"/>
    <n v="215"/>
    <n v="158.38"/>
    <n v="10.19"/>
    <n v="2.4300000000000002"/>
    <n v="12.62"/>
    <n v="217.52"/>
    <n v="934.59"/>
    <n v="70.099999999999994"/>
    <x v="1"/>
    <n v="-3"/>
    <s v="Training"/>
    <n v="1302"/>
    <n v="168"/>
    <s v="FB"/>
    <x v="10"/>
  </r>
  <r>
    <d v="2018-09-12T00:00:00"/>
    <x v="19"/>
    <s v="16s Session"/>
    <n v="86.03"/>
    <n v="5379"/>
    <n v="62.53"/>
    <n v="7.89"/>
    <n v="219.47"/>
    <n v="121.08"/>
    <n v="340.55"/>
    <n v="13"/>
    <n v="14"/>
    <n v="657"/>
    <n v="700"/>
    <n v="98"/>
    <n v="81"/>
    <n v="206"/>
    <n v="161.16"/>
    <n v="23.31"/>
    <n v="4.2"/>
    <n v="27.51"/>
    <n v="298.67"/>
    <n v="979.79"/>
    <n v="84.33"/>
    <x v="1"/>
    <n v="-3"/>
    <s v="Training"/>
    <n v="1357"/>
    <n v="179"/>
    <s v="FB"/>
    <x v="10"/>
  </r>
  <r>
    <d v="2018-09-12T00:00:00"/>
    <x v="21"/>
    <s v="16s Session"/>
    <n v="86.03"/>
    <n v="4640.74"/>
    <n v="53.95"/>
    <n v="8.1999999999999993"/>
    <n v="335.83"/>
    <n v="135.19"/>
    <n v="471.02"/>
    <n v="8"/>
    <n v="27"/>
    <n v="544"/>
    <n v="608"/>
    <n v="59"/>
    <n v="53"/>
    <n v="194"/>
    <n v="136.15"/>
    <n v="2.6"/>
    <n v="0"/>
    <n v="2.6"/>
    <n v="146.9"/>
    <n v="1038.95"/>
    <n v="70.900000000000006"/>
    <x v="1"/>
    <n v="-3"/>
    <s v="Training"/>
    <n v="1152"/>
    <n v="112"/>
    <s v="MID"/>
    <x v="10"/>
  </r>
  <r>
    <d v="2018-09-14T00:00:00"/>
    <x v="0"/>
    <s v="16s Session"/>
    <n v="88.67"/>
    <n v="3659.03"/>
    <n v="41.27"/>
    <n v="5.79"/>
    <n v="3.95"/>
    <n v="0"/>
    <n v="3.95"/>
    <n v="2"/>
    <n v="0"/>
    <n v="632"/>
    <n v="646"/>
    <n v="46"/>
    <n v="40"/>
    <n v="97"/>
    <n v="82.02"/>
    <n v="0"/>
    <n v="0"/>
    <n v="0"/>
    <n v="11.03"/>
    <n v="362.17"/>
    <n v="66.11"/>
    <x v="1"/>
    <n v="-1"/>
    <s v="Training"/>
    <n v="1278"/>
    <n v="86"/>
    <s v="MID"/>
    <x v="10"/>
  </r>
  <r>
    <d v="2018-09-14T00:00:00"/>
    <x v="2"/>
    <s v="16s Session"/>
    <n v="88.67"/>
    <n v="4460.87"/>
    <n v="50.31"/>
    <n v="7.64"/>
    <n v="70.61"/>
    <n v="4.3099999999999996"/>
    <n v="74.92"/>
    <n v="4"/>
    <n v="4"/>
    <n v="624"/>
    <n v="687"/>
    <n v="60"/>
    <n v="48"/>
    <n v="211"/>
    <n v="156.04"/>
    <n v="12.74"/>
    <n v="2.4700000000000002"/>
    <n v="15.21"/>
    <n v="241.31"/>
    <n v="630.09"/>
    <n v="85.48"/>
    <x v="1"/>
    <n v="-1"/>
    <s v="Training"/>
    <n v="1311"/>
    <n v="108"/>
    <s v="MID"/>
    <x v="10"/>
  </r>
  <r>
    <d v="2018-09-14T00:00:00"/>
    <x v="3"/>
    <s v="15s Session"/>
    <n v="58.14"/>
    <n v="2692.9"/>
    <n v="46.32"/>
    <n v="6.08"/>
    <n v="25.2"/>
    <n v="0"/>
    <n v="25.2"/>
    <n v="1"/>
    <n v="4"/>
    <n v="497"/>
    <n v="530"/>
    <n v="39"/>
    <n v="23"/>
    <n v="184"/>
    <n v="153.01"/>
    <n v="2.72"/>
    <n v="0"/>
    <n v="2.72"/>
    <n v="146.33000000000001"/>
    <n v="262.39999999999998"/>
    <n v="49.47"/>
    <x v="8"/>
    <n v="-1"/>
    <s v="Training"/>
    <n v="1027"/>
    <n v="62"/>
    <s v="FOR"/>
    <x v="10"/>
  </r>
  <r>
    <d v="2018-09-14T00:00:00"/>
    <x v="4"/>
    <s v="GK Session"/>
    <n v="58.14"/>
    <n v="2926.31"/>
    <n v="50.33"/>
    <n v="5.48"/>
    <n v="0"/>
    <n v="0"/>
    <n v="0"/>
    <n v="13"/>
    <n v="0"/>
    <n v="573"/>
    <n v="576"/>
    <n v="81"/>
    <n v="77"/>
    <n v="186"/>
    <n v="152.83000000000001"/>
    <n v="3.19"/>
    <n v="0"/>
    <n v="3.19"/>
    <n v="136.58000000000001"/>
    <n v="296.58999999999997"/>
    <n v="56.18"/>
    <x v="8"/>
    <n v="-1"/>
    <s v="Training"/>
    <n v="1149"/>
    <n v="158"/>
    <s v="GK"/>
    <x v="10"/>
  </r>
  <r>
    <d v="2018-09-14T00:00:00"/>
    <x v="5"/>
    <s v="15s Session"/>
    <n v="58.14"/>
    <n v="2812.15"/>
    <n v="48.37"/>
    <n v="6.41"/>
    <n v="28.61"/>
    <n v="0"/>
    <n v="28.61"/>
    <n v="8"/>
    <n v="3"/>
    <n v="517"/>
    <n v="542"/>
    <n v="52"/>
    <n v="33"/>
    <n v="181"/>
    <n v="140.32"/>
    <n v="0"/>
    <n v="0"/>
    <n v="0"/>
    <n v="84.5"/>
    <n v="320.13"/>
    <n v="70.75"/>
    <x v="8"/>
    <n v="-1"/>
    <s v="Training"/>
    <n v="1059"/>
    <n v="85"/>
    <s v="MID"/>
    <x v="10"/>
  </r>
  <r>
    <d v="2018-09-14T00:00:00"/>
    <x v="6"/>
    <s v="16s Session"/>
    <n v="88.67"/>
    <n v="4211.3100000000004"/>
    <n v="55.8"/>
    <n v="6.75"/>
    <n v="71.52"/>
    <n v="0"/>
    <n v="71.52"/>
    <n v="6"/>
    <n v="5"/>
    <n v="410"/>
    <n v="464"/>
    <n v="38"/>
    <n v="24"/>
    <n v="203"/>
    <n v="145.04"/>
    <n v="6.41"/>
    <n v="0"/>
    <n v="6.41"/>
    <n v="151"/>
    <n v="571.07000000000005"/>
    <n v="75.52"/>
    <x v="1"/>
    <n v="-1"/>
    <s v="Training"/>
    <n v="874"/>
    <n v="62"/>
    <s v="FB"/>
    <x v="10"/>
  </r>
  <r>
    <d v="2018-09-14T00:00:00"/>
    <x v="8"/>
    <s v="15s Session"/>
    <n v="58.14"/>
    <n v="3585.21"/>
    <n v="61.67"/>
    <n v="7.26"/>
    <n v="71.03"/>
    <n v="2.87"/>
    <n v="73.900000000000006"/>
    <n v="6"/>
    <n v="8"/>
    <n v="480"/>
    <n v="538"/>
    <n v="57"/>
    <n v="25"/>
    <n v="195"/>
    <n v="153.21"/>
    <n v="9.1300000000000008"/>
    <n v="0.21"/>
    <n v="9.34"/>
    <n v="162.49"/>
    <n v="490.77"/>
    <n v="74.09"/>
    <x v="8"/>
    <n v="-1"/>
    <s v="Training"/>
    <n v="1018"/>
    <n v="82"/>
    <s v="FB"/>
    <x v="10"/>
  </r>
  <r>
    <d v="2018-09-14T00:00:00"/>
    <x v="9"/>
    <s v="16s Session"/>
    <n v="88.67"/>
    <n v="4008.49"/>
    <n v="45.21"/>
    <n v="6.47"/>
    <n v="35.29"/>
    <n v="0"/>
    <n v="35.29"/>
    <n v="3"/>
    <n v="3"/>
    <n v="581"/>
    <n v="592"/>
    <n v="48"/>
    <n v="53"/>
    <n v="152"/>
    <n v="114.77"/>
    <n v="0"/>
    <n v="0"/>
    <n v="0"/>
    <n v="33.32"/>
    <n v="485.66"/>
    <n v="76.150000000000006"/>
    <x v="1"/>
    <n v="-1"/>
    <s v="Training"/>
    <n v="1173"/>
    <n v="101"/>
    <s v="MID"/>
    <x v="10"/>
  </r>
  <r>
    <d v="2018-09-14T00:00:00"/>
    <x v="10"/>
    <s v="15s Session"/>
    <n v="58.14"/>
    <n v="3238.36"/>
    <n v="55.7"/>
    <n v="5.88"/>
    <n v="5.1100000000000003"/>
    <n v="0"/>
    <n v="5.1100000000000003"/>
    <n v="4"/>
    <n v="0"/>
    <n v="478"/>
    <n v="534"/>
    <n v="40"/>
    <n v="29"/>
    <n v="199"/>
    <n v="155.97999999999999"/>
    <n v="7.9"/>
    <n v="1.28"/>
    <n v="9.18"/>
    <n v="181.08"/>
    <n v="402.18"/>
    <n v="64.510000000000005"/>
    <x v="8"/>
    <n v="-1"/>
    <s v="Training"/>
    <n v="1012"/>
    <n v="69"/>
    <s v="FB"/>
    <x v="10"/>
  </r>
  <r>
    <d v="2018-09-14T00:00:00"/>
    <x v="11"/>
    <s v="16s Session"/>
    <n v="88.67"/>
    <n v="4493.6899999999996"/>
    <n v="50.68"/>
    <n v="6.5"/>
    <n v="60.32"/>
    <n v="0"/>
    <n v="60.32"/>
    <n v="11"/>
    <n v="5"/>
    <n v="511"/>
    <n v="567"/>
    <n v="40"/>
    <n v="38"/>
    <n v="203"/>
    <n v="137.65"/>
    <n v="4.3499999999999996"/>
    <n v="0"/>
    <n v="4.3499999999999996"/>
    <n v="126.62"/>
    <n v="459.98"/>
    <n v="84.64"/>
    <x v="1"/>
    <n v="-1"/>
    <s v="Training"/>
    <n v="1078"/>
    <n v="78"/>
    <s v="FOR"/>
    <x v="10"/>
  </r>
  <r>
    <d v="2018-09-14T00:00:00"/>
    <x v="12"/>
    <s v="15s Session"/>
    <n v="58.14"/>
    <n v="3295.21"/>
    <n v="56.68"/>
    <n v="6.24"/>
    <n v="38.909999999999997"/>
    <n v="0"/>
    <n v="38.909999999999997"/>
    <n v="4"/>
    <n v="7"/>
    <n v="490"/>
    <n v="490"/>
    <n v="51"/>
    <n v="26"/>
    <n v="189"/>
    <n v="145.19999999999999"/>
    <n v="3.19"/>
    <n v="0"/>
    <n v="3.19"/>
    <n v="134.54"/>
    <n v="396.55"/>
    <n v="63.66"/>
    <x v="8"/>
    <n v="-1"/>
    <s v="Training"/>
    <n v="980"/>
    <n v="77"/>
    <s v="MID"/>
    <x v="10"/>
  </r>
  <r>
    <d v="2018-09-14T00:00:00"/>
    <x v="27"/>
    <s v="15s Session"/>
    <n v="58.14"/>
    <n v="2392.09"/>
    <n v="41.14"/>
    <n v="6.82"/>
    <n v="44.15"/>
    <n v="0"/>
    <n v="44.15"/>
    <n v="0"/>
    <n v="4"/>
    <n v="427"/>
    <n v="447"/>
    <n v="27"/>
    <n v="7"/>
    <n v="185"/>
    <n v="145.65"/>
    <n v="0.86"/>
    <n v="0"/>
    <n v="0.86"/>
    <n v="102.59"/>
    <n v="203.5"/>
    <n v="45.31"/>
    <x v="8"/>
    <n v="-1"/>
    <s v="Training"/>
    <n v="874"/>
    <n v="34"/>
    <s v="MID"/>
    <x v="10"/>
  </r>
  <r>
    <d v="2018-09-14T00:00:00"/>
    <x v="13"/>
    <s v="AVG"/>
    <n v="88.67"/>
    <n v="4063.221"/>
    <n v="46.69"/>
    <n v="6.5020000000000007"/>
    <n v="34.121000000000002"/>
    <n v="0.57599999999999996"/>
    <n v="34.697000000000003"/>
    <n v="3.3"/>
    <n v="3"/>
    <n v="553.20000000000005"/>
    <n v="591.6"/>
    <n v="52.8"/>
    <n v="35.4"/>
    <n v="183.8"/>
    <n v="134.02799999999999"/>
    <n v="6.5590000000000002"/>
    <n v="0.30399999999999999"/>
    <n v="6.8620000000000001"/>
    <n v="140.92199999999997"/>
    <n v="486.28800000000001"/>
    <n v="71.540000000000006"/>
    <x v="3"/>
    <m/>
    <s v="Training"/>
    <n v="1144.8000000000002"/>
    <n v="88.199999999999989"/>
    <s v="CB"/>
    <x v="10"/>
  </r>
  <r>
    <d v="2018-09-14T00:00:00"/>
    <x v="14"/>
    <s v="15s Session"/>
    <n v="58.14"/>
    <n v="3055.1"/>
    <n v="52.55"/>
    <n v="6.26"/>
    <n v="43.6"/>
    <n v="0"/>
    <n v="43.6"/>
    <n v="2"/>
    <n v="5"/>
    <n v="446"/>
    <n v="480"/>
    <n v="53"/>
    <n v="23"/>
    <n v="165"/>
    <n v="118.71"/>
    <n v="0"/>
    <n v="0"/>
    <n v="0"/>
    <n v="46.73"/>
    <n v="413.93"/>
    <n v="60.73"/>
    <x v="8"/>
    <n v="-1"/>
    <s v="Training"/>
    <n v="926"/>
    <n v="76"/>
    <s v="FB"/>
    <x v="10"/>
  </r>
  <r>
    <d v="2018-09-14T00:00:00"/>
    <x v="16"/>
    <s v="16s Session"/>
    <n v="88.67"/>
    <n v="3785.04"/>
    <n v="42.69"/>
    <n v="5.79"/>
    <n v="4.54"/>
    <n v="0"/>
    <n v="4.54"/>
    <n v="2"/>
    <n v="0"/>
    <n v="545"/>
    <n v="571"/>
    <n v="52"/>
    <n v="22"/>
    <n v="202"/>
    <n v="159.19999999999999"/>
    <n v="22.59"/>
    <n v="0.56999999999999995"/>
    <n v="23.15"/>
    <n v="272.98"/>
    <n v="363.91"/>
    <n v="71.88"/>
    <x v="1"/>
    <n v="-1"/>
    <s v="Training"/>
    <n v="1116"/>
    <n v="74"/>
    <s v="MID"/>
    <x v="10"/>
  </r>
  <r>
    <d v="2018-09-14T00:00:00"/>
    <x v="26"/>
    <s v="15s + Extra"/>
    <n v="59.73"/>
    <n v="4061.87"/>
    <n v="68.099999999999994"/>
    <n v="6.88"/>
    <n v="140.51"/>
    <n v="0"/>
    <n v="140.51"/>
    <n v="12"/>
    <n v="10"/>
    <n v="411"/>
    <n v="474"/>
    <n v="42"/>
    <n v="24"/>
    <n v="210"/>
    <n v="176.69"/>
    <n v="17.399999999999999"/>
    <n v="11.04"/>
    <n v="28.45"/>
    <n v="293.2"/>
    <n v="710.48"/>
    <n v="71.930000000000007"/>
    <x v="8"/>
    <m/>
    <s v="Training"/>
    <n v="885"/>
    <n v="66"/>
    <s v="MID"/>
    <x v="10"/>
  </r>
  <r>
    <d v="2018-09-14T00:00:00"/>
    <x v="18"/>
    <s v="16s Session"/>
    <n v="88.67"/>
    <n v="3334.92"/>
    <n v="37.61"/>
    <n v="5.86"/>
    <n v="5.1100000000000003"/>
    <n v="0"/>
    <n v="5.1100000000000003"/>
    <n v="1"/>
    <n v="1"/>
    <n v="528"/>
    <n v="566"/>
    <n v="41"/>
    <n v="36"/>
    <n v="208"/>
    <n v="144.61000000000001"/>
    <n v="6.31"/>
    <n v="0"/>
    <n v="6.31"/>
    <n v="151.38"/>
    <n v="336.82"/>
    <n v="49.82"/>
    <x v="1"/>
    <n v="-1"/>
    <s v="Training"/>
    <n v="1094"/>
    <n v="77"/>
    <s v="FB"/>
    <x v="10"/>
  </r>
  <r>
    <d v="2018-09-14T00:00:00"/>
    <x v="19"/>
    <s v="16s Session"/>
    <n v="88.67"/>
    <n v="4028.78"/>
    <n v="45.44"/>
    <n v="6.59"/>
    <n v="13.69"/>
    <n v="0"/>
    <n v="13.69"/>
    <n v="0"/>
    <n v="2"/>
    <n v="504"/>
    <n v="566"/>
    <n v="64"/>
    <n v="35"/>
    <n v="199"/>
    <n v="136.53"/>
    <n v="7.76"/>
    <n v="0"/>
    <n v="7.76"/>
    <n v="158.51"/>
    <n v="480.78"/>
    <n v="58.83"/>
    <x v="1"/>
    <n v="-1"/>
    <s v="Training"/>
    <n v="1070"/>
    <n v="99"/>
    <s v="FB"/>
    <x v="10"/>
  </r>
  <r>
    <d v="2018-09-14T00:00:00"/>
    <x v="21"/>
    <s v="16s Session"/>
    <n v="88.67"/>
    <n v="4593.83"/>
    <n v="51.81"/>
    <n v="7.32"/>
    <n v="41.47"/>
    <n v="1.45"/>
    <n v="42.92"/>
    <n v="1"/>
    <n v="4"/>
    <n v="645"/>
    <n v="677"/>
    <n v="62"/>
    <n v="34"/>
    <n v="192"/>
    <n v="143.19"/>
    <n v="5.43"/>
    <n v="0"/>
    <n v="5.43"/>
    <n v="180.85"/>
    <n v="632.97"/>
    <n v="76.11"/>
    <x v="1"/>
    <n v="-1"/>
    <s v="Training"/>
    <n v="1322"/>
    <n v="96"/>
    <s v="MID"/>
    <x v="10"/>
  </r>
  <r>
    <d v="2018-09-15T00:00:00"/>
    <x v="1"/>
    <s v="Entire Session"/>
    <n v="158.75"/>
    <n v="6605.74"/>
    <n v="41.81"/>
    <n v="8.0500000000000007"/>
    <n v="129.69999999999999"/>
    <n v="34.26"/>
    <n v="163.96"/>
    <n v="5"/>
    <n v="9"/>
    <n v="521"/>
    <n v="554"/>
    <n v="24"/>
    <n v="17"/>
    <n v="188"/>
    <n v="139.09"/>
    <n v="15.79"/>
    <n v="0"/>
    <n v="15.79"/>
    <n v="262.74"/>
    <n v="538.6"/>
    <n v="105.2"/>
    <x v="3"/>
    <m/>
    <m/>
    <n v="1075"/>
    <n v="41"/>
    <s v="CB"/>
    <x v="10"/>
  </r>
  <r>
    <d v="2018-09-15T00:00:00"/>
    <x v="25"/>
    <s v="Entire Session"/>
    <n v="152.56"/>
    <n v="8140.81"/>
    <n v="53.37"/>
    <n v="8.81"/>
    <n v="312.82"/>
    <n v="115.94"/>
    <n v="428.76"/>
    <n v="58"/>
    <n v="25"/>
    <n v="1349"/>
    <n v="1212"/>
    <n v="6"/>
    <n v="9"/>
    <n v="209"/>
    <n v="158.47"/>
    <n v="35.97"/>
    <n v="0.01"/>
    <n v="35.979999999999997"/>
    <n v="375.5"/>
    <n v="723.75"/>
    <n v="141.21"/>
    <x v="3"/>
    <m/>
    <m/>
    <n v="2561"/>
    <n v="15"/>
    <s v="MID"/>
    <x v="10"/>
  </r>
  <r>
    <d v="2018-09-15T00:00:00"/>
    <x v="28"/>
    <s v="15s Prem Qualifiers Total"/>
    <n v="185.83"/>
    <n v="14830.31"/>
    <n v="79.81"/>
    <n v="8.2899999999999991"/>
    <n v="397.85"/>
    <n v="98.63"/>
    <n v="496.48"/>
    <n v="23"/>
    <n v="35"/>
    <n v="1073"/>
    <n v="1094"/>
    <n v="80"/>
    <n v="81"/>
    <n v="82"/>
    <n v="82"/>
    <n v="0"/>
    <n v="0"/>
    <n v="0"/>
    <n v="41.95"/>
    <n v="1932.83"/>
    <n v="258.49"/>
    <x v="8"/>
    <m/>
    <s v="Tournament"/>
    <n v="2167"/>
    <n v="161"/>
    <e v="#N/A"/>
    <x v="10"/>
  </r>
  <r>
    <d v="2018-09-15T00:00:00"/>
    <x v="2"/>
    <s v="Entire Session"/>
    <n v="170.35"/>
    <n v="12716.3"/>
    <n v="95.62"/>
    <n v="7.65"/>
    <n v="248.55"/>
    <n v="19.52"/>
    <n v="268.07"/>
    <n v="26"/>
    <n v="18"/>
    <n v="2035"/>
    <n v="1745"/>
    <n v="9"/>
    <n v="6"/>
    <n v="211"/>
    <n v="180.02"/>
    <n v="76.03"/>
    <n v="6.36"/>
    <n v="82.39"/>
    <n v="672.99"/>
    <n v="728.13"/>
    <n v="186.64"/>
    <x v="3"/>
    <m/>
    <m/>
    <n v="3780"/>
    <n v="15"/>
    <s v="MID"/>
    <x v="10"/>
  </r>
  <r>
    <d v="2018-09-15T00:00:00"/>
    <x v="29"/>
    <s v="15s Prem Qualifiers Total"/>
    <n v="185.83"/>
    <n v="11971.33"/>
    <n v="64.45"/>
    <n v="7.93"/>
    <n v="498.15"/>
    <n v="36.049999999999997"/>
    <n v="534.20000000000005"/>
    <n v="18"/>
    <n v="38"/>
    <n v="825"/>
    <n v="867"/>
    <n v="56"/>
    <n v="72"/>
    <n v="123"/>
    <n v="86.08"/>
    <n v="0"/>
    <n v="0"/>
    <n v="0"/>
    <n v="11.05"/>
    <n v="1918.52"/>
    <n v="179.38"/>
    <x v="8"/>
    <m/>
    <s v="Tournament"/>
    <n v="1692"/>
    <n v="128"/>
    <e v="#N/A"/>
    <x v="10"/>
  </r>
  <r>
    <d v="2018-09-15T00:00:00"/>
    <x v="3"/>
    <s v="15s Prem Qualifiers Total"/>
    <n v="185.83"/>
    <n v="11928.16"/>
    <n v="67.260000000000005"/>
    <n v="8.5399999999999991"/>
    <n v="455.92"/>
    <n v="175.99"/>
    <n v="631.91"/>
    <n v="23"/>
    <n v="41"/>
    <n v="916"/>
    <n v="896"/>
    <n v="88"/>
    <n v="77"/>
    <n v="195"/>
    <n v="158.01"/>
    <n v="45.54"/>
    <n v="0"/>
    <n v="45.54"/>
    <n v="565.95000000000005"/>
    <n v="1771.64"/>
    <n v="177.74"/>
    <x v="8"/>
    <m/>
    <s v="Tournament"/>
    <n v="1812"/>
    <n v="165"/>
    <s v="FOR"/>
    <x v="10"/>
  </r>
  <r>
    <d v="2018-09-15T00:00:00"/>
    <x v="4"/>
    <s v="15s Prem Qualifiers Total"/>
    <n v="185.83"/>
    <n v="9905.0400000000009"/>
    <n v="53.3"/>
    <n v="6.81"/>
    <n v="32.32"/>
    <n v="0"/>
    <n v="32.32"/>
    <n v="3"/>
    <n v="3"/>
    <n v="1049"/>
    <n v="973"/>
    <n v="42"/>
    <n v="44"/>
    <n v="182"/>
    <n v="141.25"/>
    <n v="0.94"/>
    <n v="0"/>
    <n v="0.94"/>
    <n v="300.57"/>
    <n v="598.11"/>
    <n v="112.7"/>
    <x v="8"/>
    <m/>
    <s v="Tournament"/>
    <n v="2022"/>
    <n v="86"/>
    <s v="GK"/>
    <x v="10"/>
  </r>
  <r>
    <d v="2018-09-15T00:00:00"/>
    <x v="30"/>
    <s v="15s Prem Qualifiers Total"/>
    <n v="185.83"/>
    <n v="16360.57"/>
    <n v="88.04"/>
    <n v="9"/>
    <n v="653.82000000000005"/>
    <n v="221.16"/>
    <n v="874.98"/>
    <n v="20"/>
    <n v="52"/>
    <n v="1094"/>
    <n v="1107"/>
    <n v="135"/>
    <n v="102"/>
    <n v="130"/>
    <n v="85"/>
    <n v="0"/>
    <n v="0"/>
    <n v="0"/>
    <n v="51.45"/>
    <n v="2986.01"/>
    <n v="249.99"/>
    <x v="8"/>
    <m/>
    <s v="Tournament"/>
    <n v="2201"/>
    <n v="237"/>
    <e v="#N/A"/>
    <x v="10"/>
  </r>
  <r>
    <d v="2018-09-15T00:00:00"/>
    <x v="31"/>
    <s v="15s Prem Qualifiers Total"/>
    <n v="185.83"/>
    <n v="8031.24"/>
    <n v="43.23"/>
    <n v="7.36"/>
    <n v="189.17"/>
    <n v="12.14"/>
    <n v="201.31"/>
    <n v="8"/>
    <n v="19"/>
    <n v="703"/>
    <n v="767"/>
    <n v="56"/>
    <n v="53"/>
    <n v="125"/>
    <n v="89.73"/>
    <n v="0"/>
    <n v="0"/>
    <n v="0"/>
    <n v="11.6"/>
    <n v="1211.72"/>
    <n v="122.91"/>
    <x v="8"/>
    <m/>
    <s v="Tournament"/>
    <n v="1470"/>
    <n v="109"/>
    <e v="#N/A"/>
    <x v="10"/>
  </r>
  <r>
    <d v="2018-09-15T00:00:00"/>
    <x v="5"/>
    <s v="15s Prem Qualifiers Total"/>
    <n v="185.83"/>
    <n v="11521.8"/>
    <n v="62"/>
    <n v="7.8"/>
    <n v="375.09"/>
    <n v="30.51"/>
    <n v="405.6"/>
    <n v="41"/>
    <n v="32"/>
    <n v="906"/>
    <n v="921"/>
    <n v="85"/>
    <n v="118"/>
    <n v="204"/>
    <n v="152.66"/>
    <n v="55.58"/>
    <n v="0"/>
    <n v="55.58"/>
    <n v="526.94000000000005"/>
    <n v="1910.19"/>
    <n v="218.51"/>
    <x v="8"/>
    <m/>
    <s v="Tournament"/>
    <n v="1827"/>
    <n v="203"/>
    <s v="MID"/>
    <x v="10"/>
  </r>
  <r>
    <d v="2018-09-15T00:00:00"/>
    <x v="6"/>
    <s v="Entire Session"/>
    <n v="158.35"/>
    <n v="13309.96"/>
    <n v="84.15"/>
    <n v="8.5299999999999994"/>
    <n v="612.45000000000005"/>
    <n v="135.44999999999999"/>
    <n v="747.9"/>
    <n v="47"/>
    <n v="48"/>
    <n v="1850"/>
    <n v="1653"/>
    <n v="18"/>
    <n v="20"/>
    <n v="208"/>
    <n v="164.79"/>
    <n v="73.45"/>
    <n v="0.93"/>
    <n v="74.38"/>
    <n v="615.25"/>
    <n v="1261.1600000000001"/>
    <n v="190.79"/>
    <x v="3"/>
    <m/>
    <m/>
    <n v="3503"/>
    <n v="38"/>
    <s v="FB"/>
    <x v="10"/>
  </r>
  <r>
    <d v="2018-09-15T00:00:00"/>
    <x v="8"/>
    <s v="15s Prem Qualifiers Total"/>
    <n v="185.83"/>
    <n v="15476.61"/>
    <n v="83.28"/>
    <n v="8.48"/>
    <n v="669.03"/>
    <n v="191.15"/>
    <n v="860.18"/>
    <n v="41"/>
    <n v="54"/>
    <n v="1125"/>
    <n v="1160"/>
    <n v="109"/>
    <n v="116"/>
    <n v="195"/>
    <n v="148.59"/>
    <n v="39.93"/>
    <n v="0.1"/>
    <n v="40.03"/>
    <n v="505.87"/>
    <n v="2808.27"/>
    <n v="254.95"/>
    <x v="8"/>
    <m/>
    <s v="Tournament"/>
    <n v="2285"/>
    <n v="225"/>
    <s v="FB"/>
    <x v="10"/>
  </r>
  <r>
    <d v="2018-09-15T00:00:00"/>
    <x v="9"/>
    <s v="Entire Session"/>
    <n v="157.91999999999999"/>
    <n v="5818.33"/>
    <n v="36.869999999999997"/>
    <n v="7.25"/>
    <n v="129.66999999999999"/>
    <n v="3.56"/>
    <n v="133.22999999999999"/>
    <n v="15"/>
    <n v="9"/>
    <n v="1030"/>
    <n v="935"/>
    <n v="8"/>
    <n v="3"/>
    <n v="82"/>
    <n v="82"/>
    <n v="0"/>
    <n v="0"/>
    <n v="0"/>
    <n v="34.57"/>
    <n v="321.89999999999998"/>
    <n v="95.11"/>
    <x v="3"/>
    <m/>
    <m/>
    <n v="1965"/>
    <n v="11"/>
    <s v="MID"/>
    <x v="10"/>
  </r>
  <r>
    <d v="2018-09-15T00:00:00"/>
    <x v="10"/>
    <s v="15s Prem Qualifiers Total"/>
    <n v="185.83"/>
    <n v="9156.69"/>
    <n v="49.28"/>
    <n v="7.56"/>
    <n v="175.5"/>
    <n v="15.31"/>
    <n v="190.81"/>
    <n v="8"/>
    <n v="14"/>
    <n v="705"/>
    <n v="723"/>
    <n v="47"/>
    <n v="61"/>
    <n v="208"/>
    <n v="144.99"/>
    <n v="33.82"/>
    <n v="19.45"/>
    <n v="53.27"/>
    <n v="564.88"/>
    <n v="1344.48"/>
    <n v="138.43"/>
    <x v="8"/>
    <m/>
    <s v="Tournament"/>
    <n v="1428"/>
    <n v="108"/>
    <s v="FB"/>
    <x v="10"/>
  </r>
  <r>
    <d v="2018-09-15T00:00:00"/>
    <x v="11"/>
    <s v="Entire Session"/>
    <n v="151.27000000000001"/>
    <n v="10316.66"/>
    <n v="81.709999999999994"/>
    <n v="8.83"/>
    <n v="526.74"/>
    <n v="272.64"/>
    <n v="799.38"/>
    <n v="73"/>
    <n v="44"/>
    <n v="1407"/>
    <n v="1333"/>
    <n v="10"/>
    <n v="18"/>
    <n v="211"/>
    <n v="160.15"/>
    <n v="24.23"/>
    <n v="0.24"/>
    <n v="24.47"/>
    <n v="329.67"/>
    <n v="1203.77"/>
    <n v="157.26"/>
    <x v="3"/>
    <m/>
    <m/>
    <n v="2740"/>
    <n v="28"/>
    <s v="FOR"/>
    <x v="10"/>
  </r>
  <r>
    <d v="2018-09-15T00:00:00"/>
    <x v="23"/>
    <s v="15s Prem Qualifiers Total"/>
    <n v="185.83"/>
    <n v="14249.18"/>
    <n v="76.680000000000007"/>
    <n v="8.83"/>
    <n v="332.37"/>
    <n v="69.75"/>
    <n v="402.12"/>
    <n v="47"/>
    <n v="26"/>
    <n v="1132"/>
    <n v="1120"/>
    <n v="94"/>
    <n v="128"/>
    <n v="192"/>
    <n v="151.75"/>
    <n v="71.33"/>
    <n v="5.54"/>
    <n v="76.88"/>
    <n v="739.79"/>
    <n v="2173.81"/>
    <n v="247.51"/>
    <x v="8"/>
    <m/>
    <s v="Tournament"/>
    <n v="2252"/>
    <n v="222"/>
    <s v="CB"/>
    <x v="10"/>
  </r>
  <r>
    <d v="2018-09-15T00:00:00"/>
    <x v="12"/>
    <s v="15s Prem Qualifiers Total"/>
    <n v="185.83"/>
    <n v="8788.19"/>
    <n v="47.29"/>
    <n v="8.5299999999999994"/>
    <n v="480.23"/>
    <n v="108.34"/>
    <n v="588.57000000000005"/>
    <n v="25"/>
    <n v="34"/>
    <n v="655"/>
    <n v="639"/>
    <n v="36"/>
    <n v="48"/>
    <n v="196"/>
    <n v="133.62"/>
    <n v="40.49"/>
    <n v="4.66"/>
    <n v="45.15"/>
    <n v="461.05"/>
    <n v="1509.77"/>
    <n v="140.08000000000001"/>
    <x v="8"/>
    <m/>
    <s v="Tournament"/>
    <n v="1294"/>
    <n v="84"/>
    <s v="MID"/>
    <x v="10"/>
  </r>
  <r>
    <d v="2018-09-15T00:00:00"/>
    <x v="27"/>
    <s v="15s Prem Qualifiers Total"/>
    <n v="185.83"/>
    <n v="12324.61"/>
    <n v="66.319999999999993"/>
    <n v="8.3800000000000008"/>
    <n v="456.51"/>
    <n v="61.81"/>
    <n v="518.32000000000005"/>
    <n v="9"/>
    <n v="30"/>
    <n v="896"/>
    <n v="887"/>
    <n v="36"/>
    <n v="83"/>
    <n v="207"/>
    <n v="157.13999999999999"/>
    <n v="32.72"/>
    <n v="1.48"/>
    <n v="34.200000000000003"/>
    <n v="448.67"/>
    <n v="1742.19"/>
    <n v="181.23"/>
    <x v="8"/>
    <m/>
    <s v="Tournament"/>
    <n v="1783"/>
    <n v="119"/>
    <s v="MID"/>
    <x v="10"/>
  </r>
  <r>
    <d v="2018-09-15T00:00:00"/>
    <x v="13"/>
    <s v="Entire Session"/>
    <n v="152.36000000000001"/>
    <n v="11152.12"/>
    <n v="76.260000000000005"/>
    <n v="8.3699999999999992"/>
    <n v="347.89"/>
    <n v="60.6"/>
    <n v="408.49"/>
    <n v="30"/>
    <n v="24"/>
    <n v="2383"/>
    <n v="2108"/>
    <n v="15"/>
    <n v="15"/>
    <n v="192"/>
    <n v="162.77000000000001"/>
    <n v="50.66"/>
    <n v="0"/>
    <n v="50.66"/>
    <n v="495.31"/>
    <n v="811.06"/>
    <n v="143.04"/>
    <x v="3"/>
    <m/>
    <m/>
    <n v="4491"/>
    <n v="30"/>
    <s v="CB"/>
    <x v="10"/>
  </r>
  <r>
    <d v="2018-09-15T00:00:00"/>
    <x v="14"/>
    <s v="15s Prem Qualifiers Total"/>
    <n v="185.83"/>
    <n v="13964.61"/>
    <n v="75.150000000000006"/>
    <n v="7.86"/>
    <n v="496.42"/>
    <n v="55.65"/>
    <n v="552.07000000000005"/>
    <n v="65"/>
    <n v="38"/>
    <n v="1094"/>
    <n v="1126"/>
    <n v="68"/>
    <n v="88"/>
    <n v="197"/>
    <n v="141.58000000000001"/>
    <n v="13.98"/>
    <n v="0.53"/>
    <n v="14.51"/>
    <n v="364.49"/>
    <n v="1944.85"/>
    <n v="277.32"/>
    <x v="8"/>
    <m/>
    <s v="Tournament"/>
    <n v="2220"/>
    <n v="156"/>
    <s v="FB"/>
    <x v="10"/>
  </r>
  <r>
    <d v="2018-09-15T00:00:00"/>
    <x v="16"/>
    <s v="Entire Session"/>
    <n v="152.36000000000001"/>
    <n v="10872.87"/>
    <n v="75.27"/>
    <n v="8.0299999999999994"/>
    <n v="189.41"/>
    <n v="35.72"/>
    <n v="225.13"/>
    <n v="8"/>
    <n v="17"/>
    <n v="1472"/>
    <n v="1503"/>
    <n v="4"/>
    <n v="9"/>
    <n v="205"/>
    <n v="168.14"/>
    <n v="63"/>
    <n v="8.44"/>
    <n v="71.44"/>
    <n v="604.67999999999995"/>
    <n v="745.68"/>
    <n v="167.38"/>
    <x v="3"/>
    <m/>
    <m/>
    <n v="2975"/>
    <n v="13"/>
    <s v="MID"/>
    <x v="10"/>
  </r>
  <r>
    <d v="2018-09-15T00:00:00"/>
    <x v="26"/>
    <s v="Entire Session"/>
    <n v="158.03"/>
    <n v="4954.8900000000003"/>
    <n v="85"/>
    <n v="7.79"/>
    <n v="96.69"/>
    <n v="38.49"/>
    <n v="135.18"/>
    <n v="5"/>
    <n v="9"/>
    <n v="351"/>
    <n v="350"/>
    <n v="10"/>
    <n v="6"/>
    <n v="207"/>
    <n v="169.28"/>
    <n v="13.81"/>
    <n v="5.15"/>
    <n v="18.97"/>
    <n v="230.94"/>
    <n v="358.01"/>
    <n v="81.72"/>
    <x v="3"/>
    <m/>
    <m/>
    <n v="701"/>
    <n v="16"/>
    <s v="MID"/>
    <x v="10"/>
  </r>
  <r>
    <d v="2018-09-15T00:00:00"/>
    <x v="18"/>
    <s v="Entire Session"/>
    <n v="153.09"/>
    <n v="11459.79"/>
    <n v="74.87"/>
    <n v="8.24"/>
    <n v="472.1"/>
    <n v="101.97"/>
    <n v="574.07000000000005"/>
    <n v="63"/>
    <n v="35"/>
    <n v="2205"/>
    <n v="2169"/>
    <n v="6"/>
    <n v="20"/>
    <n v="215"/>
    <n v="172.19"/>
    <n v="20.149999999999999"/>
    <n v="2.89"/>
    <n v="23.03"/>
    <n v="228.65"/>
    <n v="1018.91"/>
    <n v="184.6"/>
    <x v="3"/>
    <m/>
    <m/>
    <n v="4374"/>
    <n v="26"/>
    <s v="FB"/>
    <x v="10"/>
  </r>
  <r>
    <d v="2018-09-15T00:00:00"/>
    <x v="19"/>
    <s v="Entire Session"/>
    <n v="146.37"/>
    <n v="11614.61"/>
    <n v="81.94"/>
    <n v="7.84"/>
    <n v="423.56"/>
    <n v="60.46"/>
    <n v="484.02"/>
    <n v="19"/>
    <n v="30"/>
    <n v="2020"/>
    <n v="1696"/>
    <n v="17"/>
    <n v="23"/>
    <n v="211"/>
    <n v="165.84"/>
    <n v="55.96"/>
    <n v="9.8699999999999992"/>
    <n v="65.83"/>
    <n v="601.65"/>
    <n v="926.02"/>
    <n v="153.41999999999999"/>
    <x v="3"/>
    <m/>
    <m/>
    <n v="3716"/>
    <n v="40"/>
    <s v="FB"/>
    <x v="10"/>
  </r>
  <r>
    <d v="2018-09-15T00:00:00"/>
    <x v="21"/>
    <s v="Entire Session"/>
    <n v="151.27000000000001"/>
    <n v="14204.82"/>
    <n v="93.98"/>
    <n v="8.58"/>
    <n v="696.36"/>
    <n v="143.93"/>
    <n v="840.29"/>
    <n v="15"/>
    <n v="48"/>
    <n v="2027"/>
    <n v="1922"/>
    <n v="15"/>
    <n v="11"/>
    <n v="197"/>
    <n v="162.46"/>
    <n v="65.06"/>
    <n v="0.7"/>
    <n v="65.760000000000005"/>
    <n v="591.08000000000004"/>
    <n v="1481.89"/>
    <n v="180.35"/>
    <x v="3"/>
    <m/>
    <m/>
    <n v="3949"/>
    <n v="26"/>
    <s v="MID"/>
    <x v="10"/>
  </r>
  <r>
    <d v="2018-09-15T00:00:00"/>
    <x v="32"/>
    <s v="15s Prem Qualifiers Total"/>
    <n v="185.83"/>
    <n v="11094.57"/>
    <n v="59.7"/>
    <n v="7.01"/>
    <n v="300.36"/>
    <n v="0.7"/>
    <n v="301.06"/>
    <n v="16"/>
    <n v="22"/>
    <n v="979"/>
    <n v="993"/>
    <n v="88"/>
    <n v="99"/>
    <n v="132"/>
    <n v="80.06"/>
    <n v="0"/>
    <n v="0"/>
    <n v="0"/>
    <n v="17.46"/>
    <n v="1829.95"/>
    <n v="193.73"/>
    <x v="8"/>
    <m/>
    <s v="Tournament"/>
    <n v="1972"/>
    <n v="187"/>
    <e v="#N/A"/>
    <x v="10"/>
  </r>
  <r>
    <d v="2018-09-17T00:00:00"/>
    <x v="0"/>
    <s v="16s Session"/>
    <n v="53.8"/>
    <n v="2475.8200000000002"/>
    <n v="46.02"/>
    <n v="6.26"/>
    <n v="1.75"/>
    <n v="0"/>
    <n v="1.75"/>
    <n v="5"/>
    <n v="0"/>
    <n v="479"/>
    <n v="509"/>
    <n v="56"/>
    <n v="51"/>
    <n v="82"/>
    <n v="81.56"/>
    <n v="0"/>
    <n v="0"/>
    <n v="0"/>
    <n v="5.69"/>
    <n v="322.02999999999997"/>
    <n v="50.29"/>
    <x v="1"/>
    <n v="-2"/>
    <s v="Training"/>
    <n v="988"/>
    <n v="107"/>
    <s v="MID"/>
    <x v="11"/>
  </r>
  <r>
    <d v="2018-09-17T00:00:00"/>
    <x v="1"/>
    <s v="16s Session"/>
    <n v="53.8"/>
    <n v="2642.77"/>
    <n v="49.13"/>
    <n v="5.73"/>
    <n v="2.81"/>
    <n v="0"/>
    <n v="2.81"/>
    <n v="3"/>
    <n v="0"/>
    <n v="477"/>
    <n v="523"/>
    <n v="37"/>
    <n v="27"/>
    <n v="189"/>
    <n v="144.37"/>
    <n v="7.79"/>
    <n v="0"/>
    <n v="7.79"/>
    <n v="135.35"/>
    <n v="258.35000000000002"/>
    <n v="56.29"/>
    <x v="1"/>
    <n v="-2"/>
    <s v="Training"/>
    <n v="1000"/>
    <n v="64"/>
    <s v="CB"/>
    <x v="11"/>
  </r>
  <r>
    <d v="2018-09-17T00:00:00"/>
    <x v="2"/>
    <s v="16s Session"/>
    <n v="53.8"/>
    <n v="2641.65"/>
    <n v="49.11"/>
    <n v="5.97"/>
    <n v="14.4"/>
    <n v="0"/>
    <n v="14.4"/>
    <n v="0"/>
    <n v="1"/>
    <n v="494"/>
    <n v="544"/>
    <n v="34"/>
    <n v="33"/>
    <n v="205"/>
    <n v="152.88"/>
    <n v="6.42"/>
    <n v="0.06"/>
    <n v="6.48"/>
    <n v="126.18"/>
    <n v="288.08"/>
    <n v="51.54"/>
    <x v="1"/>
    <n v="-2"/>
    <s v="Training"/>
    <n v="1038"/>
    <n v="67"/>
    <s v="MID"/>
    <x v="11"/>
  </r>
  <r>
    <d v="2018-09-17T00:00:00"/>
    <x v="4"/>
    <s v="GK Session"/>
    <n v="53.8"/>
    <n v="2543.87"/>
    <n v="47.29"/>
    <n v="6.19"/>
    <n v="6.93"/>
    <n v="0"/>
    <n v="6.93"/>
    <n v="11"/>
    <n v="1"/>
    <n v="591"/>
    <n v="618"/>
    <n v="72"/>
    <n v="56"/>
    <n v="192"/>
    <n v="165.36"/>
    <n v="12.79"/>
    <n v="0"/>
    <n v="12.79"/>
    <n v="182.79"/>
    <n v="255.17"/>
    <n v="50.71"/>
    <x v="1"/>
    <n v="-2"/>
    <s v="Training"/>
    <n v="1209"/>
    <n v="128"/>
    <s v="GK"/>
    <x v="11"/>
  </r>
  <r>
    <d v="2018-09-17T00:00:00"/>
    <x v="6"/>
    <s v="16s Session"/>
    <n v="53.8"/>
    <n v="2893.13"/>
    <n v="53.78"/>
    <n v="6.49"/>
    <n v="40.92"/>
    <n v="0"/>
    <n v="40.92"/>
    <n v="7"/>
    <n v="4"/>
    <n v="504"/>
    <n v="496"/>
    <n v="35"/>
    <n v="35"/>
    <n v="208"/>
    <n v="159.93"/>
    <n v="11.03"/>
    <n v="1.7"/>
    <n v="12.73"/>
    <n v="160.72999999999999"/>
    <n v="336.92"/>
    <n v="56.7"/>
    <x v="1"/>
    <n v="-2"/>
    <s v="Training"/>
    <n v="1000"/>
    <n v="70"/>
    <s v="FB"/>
    <x v="11"/>
  </r>
  <r>
    <d v="2018-09-17T00:00:00"/>
    <x v="9"/>
    <s v="16s Session"/>
    <n v="53.8"/>
    <n v="2701.04"/>
    <n v="50.21"/>
    <n v="6.64"/>
    <n v="13.62"/>
    <n v="0"/>
    <n v="13.62"/>
    <n v="1"/>
    <n v="2"/>
    <n v="459"/>
    <n v="490"/>
    <n v="26"/>
    <n v="37"/>
    <n v="200"/>
    <n v="143.03"/>
    <n v="3.26"/>
    <n v="0.15"/>
    <n v="3.41"/>
    <n v="101.22"/>
    <n v="334.15"/>
    <n v="59.39"/>
    <x v="1"/>
    <n v="-2"/>
    <s v="Training"/>
    <n v="949"/>
    <n v="63"/>
    <s v="MID"/>
    <x v="11"/>
  </r>
  <r>
    <d v="2018-09-17T00:00:00"/>
    <x v="11"/>
    <s v="16s Session"/>
    <n v="53.8"/>
    <n v="2392.58"/>
    <n v="44.48"/>
    <n v="5.87"/>
    <n v="2.85"/>
    <n v="0"/>
    <n v="2.85"/>
    <n v="0"/>
    <n v="0"/>
    <n v="403"/>
    <n v="423"/>
    <n v="24"/>
    <n v="23"/>
    <n v="194"/>
    <n v="130.36000000000001"/>
    <n v="2.63"/>
    <n v="0"/>
    <n v="2.63"/>
    <n v="67.88"/>
    <n v="207.33"/>
    <n v="47.49"/>
    <x v="1"/>
    <n v="-2"/>
    <s v="Training"/>
    <n v="826"/>
    <n v="47"/>
    <s v="FOR"/>
    <x v="11"/>
  </r>
  <r>
    <d v="2018-09-17T00:00:00"/>
    <x v="12"/>
    <s v="16s Session"/>
    <n v="53.8"/>
    <n v="3116.08"/>
    <n v="57.93"/>
    <n v="5.82"/>
    <n v="7.32"/>
    <n v="0"/>
    <n v="7.32"/>
    <n v="2"/>
    <n v="0"/>
    <n v="460"/>
    <n v="488"/>
    <n v="31"/>
    <n v="34"/>
    <n v="190"/>
    <n v="147.83000000000001"/>
    <n v="9.83"/>
    <n v="0.02"/>
    <n v="9.85"/>
    <n v="150.11000000000001"/>
    <n v="325.63"/>
    <n v="57.55"/>
    <x v="1"/>
    <n v="-2"/>
    <s v="Training"/>
    <n v="948"/>
    <n v="65"/>
    <s v="MID"/>
    <x v="11"/>
  </r>
  <r>
    <d v="2018-09-17T00:00:00"/>
    <x v="13"/>
    <s v="16s Session"/>
    <n v="53.8"/>
    <n v="2531.2600000000002"/>
    <n v="47.05"/>
    <n v="6.34"/>
    <n v="17.53"/>
    <n v="0"/>
    <n v="17.53"/>
    <n v="5"/>
    <n v="2"/>
    <n v="509"/>
    <n v="529"/>
    <n v="24"/>
    <n v="33"/>
    <n v="188"/>
    <n v="140.26"/>
    <n v="4.0599999999999996"/>
    <n v="0"/>
    <n v="4.0599999999999996"/>
    <n v="94.97"/>
    <n v="264.64"/>
    <n v="42.38"/>
    <x v="1"/>
    <n v="-2"/>
    <s v="Training"/>
    <n v="1038"/>
    <n v="57"/>
    <s v="CB"/>
    <x v="11"/>
  </r>
  <r>
    <d v="2018-09-17T00:00:00"/>
    <x v="15"/>
    <s v="Rehab"/>
    <n v="34.75"/>
    <n v="4754.38"/>
    <n v="138.16999999999999"/>
    <n v="5.83"/>
    <n v="8.43"/>
    <n v="0"/>
    <n v="8.43"/>
    <n v="3"/>
    <n v="1"/>
    <n v="53"/>
    <n v="55"/>
    <n v="4"/>
    <n v="1"/>
    <n v="211"/>
    <n v="162.34"/>
    <n v="3.24"/>
    <n v="2.74"/>
    <n v="5.97"/>
    <n v="111.16"/>
    <n v="155.93"/>
    <n v="71.040000000000006"/>
    <x v="6"/>
    <m/>
    <s v="REHAB"/>
    <n v="108"/>
    <n v="5"/>
    <s v="MID"/>
    <x v="11"/>
  </r>
  <r>
    <d v="2018-09-17T00:00:00"/>
    <x v="16"/>
    <s v="16s Session"/>
    <n v="53.8"/>
    <n v="2887.84"/>
    <n v="53.68"/>
    <n v="5.91"/>
    <n v="2.31"/>
    <n v="0"/>
    <n v="2.31"/>
    <n v="0"/>
    <n v="1"/>
    <n v="472"/>
    <n v="449"/>
    <n v="23"/>
    <n v="27"/>
    <n v="207"/>
    <n v="167.3"/>
    <n v="15.6"/>
    <n v="3.21"/>
    <n v="18.809999999999999"/>
    <n v="210.78"/>
    <n v="249.28"/>
    <n v="58.47"/>
    <x v="1"/>
    <n v="-2"/>
    <s v="Training"/>
    <n v="921"/>
    <n v="50"/>
    <s v="MID"/>
    <x v="11"/>
  </r>
  <r>
    <d v="2018-09-17T00:00:00"/>
    <x v="26"/>
    <s v="AVG"/>
    <n v="63.459999999999994"/>
    <n v="4074.8453333333337"/>
    <n v="64.211240676541664"/>
    <n v="8"/>
    <n v="169.91"/>
    <n v="0"/>
    <n v="169.91"/>
    <n v="10.199999999999999"/>
    <n v="10.066666666666666"/>
    <n v="480.6"/>
    <n v="497.53333333333336"/>
    <n v="57.2"/>
    <n v="55.866666666666667"/>
    <n v="388.26666666666665"/>
    <n v="318.34733333333338"/>
    <n v="8.2286666666666672"/>
    <n v="8.81"/>
    <n v="17.048666666666666"/>
    <n v="212.018"/>
    <n v="908.25533333333328"/>
    <n v="73.409333333333336"/>
    <x v="3"/>
    <m/>
    <m/>
    <n v="978.13333333333344"/>
    <n v="113.06666666666666"/>
    <s v="MID"/>
    <x v="11"/>
  </r>
  <r>
    <d v="2018-09-17T00:00:00"/>
    <x v="18"/>
    <s v="18s Training Group"/>
    <n v="67.319999999999993"/>
    <n v="3173.4"/>
    <n v="47.14"/>
    <n v="6.42"/>
    <n v="11.74"/>
    <n v="0"/>
    <n v="11.74"/>
    <n v="9"/>
    <n v="2"/>
    <n v="384"/>
    <n v="447"/>
    <n v="59"/>
    <n v="49"/>
    <n v="208"/>
    <n v="155.80000000000001"/>
    <n v="10.81"/>
    <n v="0"/>
    <n v="10.81"/>
    <n v="159.81"/>
    <n v="386.46"/>
    <n v="46.27"/>
    <x v="0"/>
    <m/>
    <m/>
    <n v="831"/>
    <n v="108"/>
    <s v="FB"/>
    <x v="11"/>
  </r>
  <r>
    <d v="2018-09-17T00:00:00"/>
    <x v="19"/>
    <s v="16s Session"/>
    <n v="53.8"/>
    <n v="2743.94"/>
    <n v="51.01"/>
    <n v="6.86"/>
    <n v="31.65"/>
    <n v="0"/>
    <n v="31.65"/>
    <n v="7"/>
    <n v="3"/>
    <n v="436"/>
    <n v="436"/>
    <n v="48"/>
    <n v="47"/>
    <n v="206"/>
    <n v="151.43"/>
    <n v="10.35"/>
    <n v="1.19"/>
    <n v="11.54"/>
    <n v="148.02000000000001"/>
    <n v="347.94"/>
    <n v="44.77"/>
    <x v="1"/>
    <n v="-2"/>
    <s v="Training"/>
    <n v="872"/>
    <n v="95"/>
    <s v="FB"/>
    <x v="11"/>
  </r>
  <r>
    <d v="2018-09-17T00:00:00"/>
    <x v="21"/>
    <s v="16s Session"/>
    <n v="53.8"/>
    <n v="2605.7199999999998"/>
    <n v="48.44"/>
    <n v="6.35"/>
    <n v="16.32"/>
    <n v="0"/>
    <n v="16.32"/>
    <n v="2"/>
    <n v="2"/>
    <n v="456"/>
    <n v="478"/>
    <n v="34"/>
    <n v="28"/>
    <n v="191"/>
    <n v="138.82"/>
    <n v="4.43"/>
    <n v="0"/>
    <n v="4.43"/>
    <n v="98.46"/>
    <n v="341.52"/>
    <n v="50.79"/>
    <x v="1"/>
    <n v="-2"/>
    <s v="Training"/>
    <n v="934"/>
    <n v="62"/>
    <s v="MID"/>
    <x v="11"/>
  </r>
  <r>
    <d v="2018-09-18T00:00:00"/>
    <x v="2"/>
    <s v="16s Session + Extras"/>
    <n v="61.69"/>
    <n v="4247.95"/>
    <n v="68.85962068406549"/>
    <n v="7.01"/>
    <n v="63.620000000000005"/>
    <n v="1.4"/>
    <n v="65.02"/>
    <n v="3"/>
    <n v="6"/>
    <n v="477"/>
    <n v="541"/>
    <n v="40"/>
    <n v="22"/>
    <n v="204"/>
    <n v="137.565"/>
    <n v="7.11"/>
    <n v="0"/>
    <n v="7.11"/>
    <n v="132.67000000000002"/>
    <n v="534.89"/>
    <n v="67.709999999999994"/>
    <x v="1"/>
    <n v="-1"/>
    <s v="Training"/>
    <n v="1018"/>
    <n v="62"/>
    <s v="MID"/>
    <x v="11"/>
  </r>
  <r>
    <d v="2018-09-18T00:00:00"/>
    <x v="3"/>
    <s v="15s Session"/>
    <n v="77.099999999999994"/>
    <n v="4523.3"/>
    <n v="58.67"/>
    <n v="7.17"/>
    <n v="89.21"/>
    <n v="5.65"/>
    <n v="94.86"/>
    <n v="3"/>
    <n v="7"/>
    <n v="500"/>
    <n v="532"/>
    <n v="44"/>
    <n v="27"/>
    <n v="197"/>
    <n v="154.1"/>
    <n v="16.149999999999999"/>
    <n v="0.02"/>
    <n v="16.170000000000002"/>
    <n v="221.02"/>
    <n v="533.12"/>
    <n v="63.86"/>
    <x v="8"/>
    <n v="-4"/>
    <s v="Training"/>
    <n v="1032"/>
    <n v="71"/>
    <s v="FOR"/>
    <x v="11"/>
  </r>
  <r>
    <d v="2018-09-18T00:00:00"/>
    <x v="4"/>
    <s v="GK Session"/>
    <n v="77.099999999999994"/>
    <n v="3436.87"/>
    <n v="44.58"/>
    <n v="5.8"/>
    <n v="2.2599999999999998"/>
    <n v="0"/>
    <n v="2.2599999999999998"/>
    <n v="13"/>
    <n v="0"/>
    <n v="604"/>
    <n v="657"/>
    <n v="59"/>
    <n v="59"/>
    <n v="185"/>
    <n v="147.85"/>
    <n v="1.72"/>
    <n v="0"/>
    <n v="1.72"/>
    <n v="151.56"/>
    <n v="231.2"/>
    <n v="72.47"/>
    <x v="8"/>
    <n v="-4"/>
    <s v="Training"/>
    <n v="1261"/>
    <n v="118"/>
    <s v="GK"/>
    <x v="11"/>
  </r>
  <r>
    <d v="2018-09-18T00:00:00"/>
    <x v="6"/>
    <s v="16s Session"/>
    <n v="54.14"/>
    <n v="3706.86"/>
    <n v="68.47"/>
    <n v="6.94"/>
    <n v="70.260000000000005"/>
    <n v="0"/>
    <n v="70.260000000000005"/>
    <n v="3"/>
    <n v="8"/>
    <n v="387"/>
    <n v="429"/>
    <n v="44"/>
    <n v="22"/>
    <n v="203"/>
    <n v="152.19999999999999"/>
    <n v="11.98"/>
    <n v="0"/>
    <n v="11.98"/>
    <n v="136.31"/>
    <n v="479.13"/>
    <n v="56.44"/>
    <x v="1"/>
    <n v="-1"/>
    <s v="Training"/>
    <n v="816"/>
    <n v="66"/>
    <s v="FB"/>
    <x v="11"/>
  </r>
  <r>
    <d v="2018-09-18T00:00:00"/>
    <x v="8"/>
    <s v="15s Session"/>
    <n v="77.099999999999994"/>
    <n v="5033.6000000000004"/>
    <n v="65.290000000000006"/>
    <n v="7.58"/>
    <n v="76.08"/>
    <n v="10.93"/>
    <n v="87.01"/>
    <n v="9"/>
    <n v="8"/>
    <n v="580"/>
    <n v="641"/>
    <n v="72"/>
    <n v="52"/>
    <n v="188"/>
    <n v="143.87"/>
    <n v="6.7"/>
    <n v="0"/>
    <n v="6.7"/>
    <n v="161.32"/>
    <n v="859.68"/>
    <n v="92.73"/>
    <x v="8"/>
    <n v="-4"/>
    <s v="Training"/>
    <n v="1221"/>
    <n v="124"/>
    <s v="FB"/>
    <x v="11"/>
  </r>
  <r>
    <d v="2018-09-18T00:00:00"/>
    <x v="9"/>
    <s v="16s Session + Extras"/>
    <n v="77.099999999999994"/>
    <n v="4544.91"/>
    <n v="58.95"/>
    <n v="6.25"/>
    <n v="48.27"/>
    <n v="0"/>
    <n v="48.27"/>
    <n v="4"/>
    <n v="6"/>
    <n v="437"/>
    <n v="472"/>
    <n v="44"/>
    <n v="27"/>
    <n v="189"/>
    <n v="126.43"/>
    <n v="0.17"/>
    <n v="0"/>
    <n v="0.17"/>
    <n v="79.02"/>
    <n v="481.4"/>
    <n v="74.37"/>
    <x v="1"/>
    <n v="-1"/>
    <s v="Training"/>
    <n v="909"/>
    <n v="71"/>
    <s v="MID"/>
    <x v="11"/>
  </r>
  <r>
    <d v="2018-09-18T00:00:00"/>
    <x v="10"/>
    <s v="15s Session"/>
    <n v="77.099999999999994"/>
    <n v="4929.28"/>
    <n v="63.94"/>
    <n v="7.07"/>
    <n v="67.47"/>
    <n v="0.71"/>
    <n v="68.180000000000007"/>
    <n v="6"/>
    <n v="10"/>
    <n v="566"/>
    <n v="604"/>
    <n v="66"/>
    <n v="46"/>
    <n v="205"/>
    <n v="166.2"/>
    <n v="20.69"/>
    <n v="11.43"/>
    <n v="32.11"/>
    <n v="343.31"/>
    <n v="715.22"/>
    <n v="80.17"/>
    <x v="8"/>
    <n v="-4"/>
    <s v="Training"/>
    <n v="1170"/>
    <n v="112"/>
    <s v="FB"/>
    <x v="11"/>
  </r>
  <r>
    <d v="2018-09-18T00:00:00"/>
    <x v="11"/>
    <s v="16s Session"/>
    <n v="54.14"/>
    <n v="2916.54"/>
    <n v="53.87"/>
    <n v="7.1"/>
    <n v="42.42"/>
    <n v="0.71"/>
    <n v="43.13"/>
    <n v="4"/>
    <n v="4"/>
    <n v="298"/>
    <n v="331"/>
    <n v="34"/>
    <n v="21"/>
    <n v="186"/>
    <n v="119.61"/>
    <n v="0.05"/>
    <n v="0"/>
    <n v="0.05"/>
    <n v="48.41"/>
    <n v="360.75"/>
    <n v="47.83"/>
    <x v="1"/>
    <n v="-1"/>
    <s v="Training"/>
    <n v="629"/>
    <n v="55"/>
    <s v="FOR"/>
    <x v="11"/>
  </r>
  <r>
    <d v="2018-09-18T00:00:00"/>
    <x v="23"/>
    <s v="15s Session"/>
    <n v="77.099999999999994"/>
    <n v="4463.3900000000003"/>
    <n v="57.89"/>
    <n v="6.84"/>
    <n v="33.32"/>
    <n v="0"/>
    <n v="33.32"/>
    <n v="14"/>
    <n v="4"/>
    <n v="523"/>
    <n v="554"/>
    <n v="54"/>
    <n v="52"/>
    <n v="185"/>
    <n v="139.24"/>
    <n v="15.08"/>
    <n v="0.96"/>
    <n v="16.04"/>
    <n v="210.34"/>
    <n v="609.53"/>
    <n v="84.41"/>
    <x v="8"/>
    <n v="-4"/>
    <s v="Training"/>
    <n v="1077"/>
    <n v="106"/>
    <s v="CB"/>
    <x v="11"/>
  </r>
  <r>
    <d v="2018-09-18T00:00:00"/>
    <x v="12"/>
    <s v="15s Session"/>
    <n v="77.099999999999994"/>
    <n v="5249.31"/>
    <n v="68.09"/>
    <n v="6.47"/>
    <n v="37.35"/>
    <n v="0"/>
    <n v="37.35"/>
    <n v="8"/>
    <n v="4"/>
    <n v="526"/>
    <n v="541"/>
    <n v="51"/>
    <n v="48"/>
    <n v="189"/>
    <n v="146.13999999999999"/>
    <n v="18.75"/>
    <n v="0"/>
    <n v="18.75"/>
    <n v="226.02"/>
    <n v="755.22"/>
    <n v="84.46"/>
    <x v="8"/>
    <n v="-4"/>
    <s v="Training"/>
    <n v="1067"/>
    <n v="99"/>
    <s v="MID"/>
    <x v="11"/>
  </r>
  <r>
    <d v="2018-09-18T00:00:00"/>
    <x v="27"/>
    <s v="15s Session"/>
    <n v="83.59"/>
    <n v="4234.75"/>
    <n v="50.66"/>
    <n v="7.29"/>
    <n v="32.450000000000003"/>
    <n v="2.15"/>
    <n v="34.6"/>
    <n v="2"/>
    <n v="2"/>
    <n v="525"/>
    <n v="563"/>
    <n v="43"/>
    <n v="35"/>
    <n v="187"/>
    <n v="143.07"/>
    <n v="0.48"/>
    <n v="0"/>
    <n v="0.48"/>
    <n v="123.68"/>
    <n v="561.91"/>
    <n v="67.53"/>
    <x v="8"/>
    <n v="-4"/>
    <s v="Training"/>
    <n v="1088"/>
    <n v="78"/>
    <s v="MID"/>
    <x v="11"/>
  </r>
  <r>
    <d v="2018-09-18T00:00:00"/>
    <x v="13"/>
    <s v="16s Session"/>
    <n v="54.14"/>
    <n v="3220.2"/>
    <n v="59.48"/>
    <n v="6.14"/>
    <n v="10.36"/>
    <n v="0"/>
    <n v="10.36"/>
    <n v="1"/>
    <n v="1"/>
    <n v="457"/>
    <n v="478"/>
    <n v="41"/>
    <n v="31"/>
    <n v="185"/>
    <n v="150.56"/>
    <n v="2.12"/>
    <n v="0"/>
    <n v="2.12"/>
    <n v="124.48"/>
    <n v="417.61"/>
    <n v="48.02"/>
    <x v="1"/>
    <n v="-1"/>
    <s v="Training"/>
    <n v="935"/>
    <n v="72"/>
    <s v="CB"/>
    <x v="11"/>
  </r>
  <r>
    <d v="2018-09-18T00:00:00"/>
    <x v="14"/>
    <s v="15s Session"/>
    <n v="77.099999999999994"/>
    <n v="4751.0200000000004"/>
    <n v="61.62"/>
    <n v="7.03"/>
    <n v="17.649999999999999"/>
    <n v="0.7"/>
    <n v="18.350000000000001"/>
    <n v="4"/>
    <n v="1"/>
    <n v="576"/>
    <n v="609"/>
    <n v="56"/>
    <n v="45"/>
    <n v="200"/>
    <n v="136.69"/>
    <n v="4.37"/>
    <n v="0.72"/>
    <n v="5.09"/>
    <n v="129.5"/>
    <n v="661.9"/>
    <n v="87.33"/>
    <x v="8"/>
    <n v="-4"/>
    <s v="Training"/>
    <n v="1185"/>
    <n v="101"/>
    <s v="FB"/>
    <x v="11"/>
  </r>
  <r>
    <d v="2018-09-18T00:00:00"/>
    <x v="16"/>
    <s v="16s Session + Extras"/>
    <n v="77.099999999999994"/>
    <n v="4685.55"/>
    <n v="60.78"/>
    <n v="6.84"/>
    <n v="46.86"/>
    <n v="0"/>
    <n v="46.86"/>
    <n v="7"/>
    <n v="7"/>
    <n v="470"/>
    <n v="472"/>
    <n v="46"/>
    <n v="27"/>
    <n v="201"/>
    <n v="160.44999999999999"/>
    <n v="18.61"/>
    <n v="0.6"/>
    <n v="19.21"/>
    <n v="245.56"/>
    <n v="537.63"/>
    <n v="73.959999999999994"/>
    <x v="1"/>
    <n v="-1"/>
    <s v="Training"/>
    <n v="942"/>
    <n v="73"/>
    <s v="MID"/>
    <x v="11"/>
  </r>
  <r>
    <d v="2018-09-18T00:00:00"/>
    <x v="18"/>
    <s v="16s Session"/>
    <n v="54.14"/>
    <n v="3249.64"/>
    <n v="60.03"/>
    <n v="7.67"/>
    <n v="46.51"/>
    <n v="12.46"/>
    <n v="58.97"/>
    <n v="3"/>
    <n v="4"/>
    <n v="358"/>
    <n v="384"/>
    <n v="41"/>
    <n v="29"/>
    <n v="208"/>
    <n v="148.41999999999999"/>
    <n v="6.58"/>
    <n v="0"/>
    <n v="6.58"/>
    <n v="107.11"/>
    <n v="456.66"/>
    <n v="40.83"/>
    <x v="1"/>
    <n v="-1"/>
    <s v="Training"/>
    <n v="742"/>
    <n v="70"/>
    <s v="FB"/>
    <x v="11"/>
  </r>
  <r>
    <d v="2018-09-18T00:00:00"/>
    <x v="19"/>
    <s v="16s Session"/>
    <n v="54.14"/>
    <n v="3356.58"/>
    <n v="62"/>
    <n v="7.89"/>
    <n v="60.5"/>
    <n v="13.3"/>
    <n v="73.8"/>
    <n v="3"/>
    <n v="6"/>
    <n v="383"/>
    <n v="405"/>
    <n v="50"/>
    <n v="28"/>
    <n v="205"/>
    <n v="141.19999999999999"/>
    <n v="7.75"/>
    <n v="0.57999999999999996"/>
    <n v="8.33"/>
    <n v="118.69"/>
    <n v="463.86"/>
    <n v="45.25"/>
    <x v="1"/>
    <n v="-1"/>
    <s v="Training"/>
    <n v="788"/>
    <n v="78"/>
    <s v="FB"/>
    <x v="11"/>
  </r>
  <r>
    <d v="2018-09-18T00:00:00"/>
    <x v="21"/>
    <s v="16s Session"/>
    <n v="54.14"/>
    <n v="3702.44"/>
    <n v="68.39"/>
    <n v="7.23"/>
    <n v="127.75"/>
    <n v="4.28"/>
    <n v="132.03"/>
    <n v="3"/>
    <n v="11"/>
    <n v="360"/>
    <n v="402"/>
    <n v="51"/>
    <n v="28"/>
    <n v="192"/>
    <n v="143.01"/>
    <n v="6.35"/>
    <n v="0"/>
    <n v="6.35"/>
    <n v="117.27"/>
    <n v="701.57"/>
    <n v="56.73"/>
    <x v="1"/>
    <n v="-1"/>
    <s v="Training"/>
    <n v="762"/>
    <n v="79"/>
    <s v="MID"/>
    <x v="11"/>
  </r>
  <r>
    <d v="2018-09-19T00:00:00"/>
    <x v="1"/>
    <s v="Session"/>
    <n v="60"/>
    <n v="4000"/>
    <m/>
    <m/>
    <n v="600"/>
    <n v="0"/>
    <n v="600"/>
    <m/>
    <m/>
    <m/>
    <m/>
    <n v="10"/>
    <n v="10"/>
    <m/>
    <m/>
    <m/>
    <m/>
    <m/>
    <m/>
    <m/>
    <m/>
    <x v="8"/>
    <m/>
    <s v="CONDITIONING"/>
    <n v="0"/>
    <n v="20"/>
    <s v="CB"/>
    <x v="11"/>
  </r>
  <r>
    <d v="2018-09-19T00:00:00"/>
    <x v="2"/>
    <s v="16S ENTIRE SESSION v Sheffield United"/>
    <n v="116.9"/>
    <n v="11260.11"/>
    <n v="96.32"/>
    <n v="8.44"/>
    <n v="249.36"/>
    <n v="63.9"/>
    <n v="313.26"/>
    <n v="6"/>
    <n v="15"/>
    <n v="843"/>
    <n v="857"/>
    <n v="80"/>
    <n v="99"/>
    <n v="209"/>
    <n v="169.75"/>
    <n v="47.34"/>
    <n v="2.89"/>
    <n v="50.23"/>
    <n v="468.65"/>
    <n v="1415.67"/>
    <n v="169.24"/>
    <x v="1"/>
    <m/>
    <s v="Match"/>
    <n v="1700"/>
    <n v="179"/>
    <s v="MID"/>
    <x v="11"/>
  </r>
  <r>
    <d v="2018-09-19T00:00:00"/>
    <x v="4"/>
    <s v="GK Session"/>
    <n v="88.72"/>
    <n v="4235.96"/>
    <n v="47.75"/>
    <n v="5.1100000000000003"/>
    <n v="0"/>
    <n v="0"/>
    <n v="0"/>
    <n v="13"/>
    <n v="0"/>
    <n v="892"/>
    <n v="934"/>
    <n v="104"/>
    <n v="77"/>
    <n v="185"/>
    <n v="145.76"/>
    <n v="0.38"/>
    <n v="0"/>
    <n v="0.38"/>
    <n v="171.89"/>
    <n v="342.72"/>
    <n v="84.46"/>
    <x v="8"/>
    <n v="-3"/>
    <s v="Training"/>
    <n v="1826"/>
    <n v="181"/>
    <s v="GK"/>
    <x v="11"/>
  </r>
  <r>
    <d v="2018-09-19T00:00:00"/>
    <x v="6"/>
    <s v="16S ENTIRE SESSION v Sheffield United"/>
    <n v="116.9"/>
    <n v="11418.78"/>
    <n v="97.68"/>
    <n v="8.3800000000000008"/>
    <n v="538.38"/>
    <n v="188.55"/>
    <n v="726.93"/>
    <n v="30"/>
    <n v="39"/>
    <n v="754"/>
    <n v="768"/>
    <n v="60"/>
    <n v="94"/>
    <n v="211"/>
    <n v="178.13"/>
    <n v="57.59"/>
    <n v="1.89"/>
    <n v="59.47"/>
    <n v="498.52"/>
    <n v="2058.6999999999998"/>
    <n v="189.34"/>
    <x v="1"/>
    <m/>
    <s v="Match"/>
    <n v="1522"/>
    <n v="154"/>
    <s v="FB"/>
    <x v="11"/>
  </r>
  <r>
    <d v="2018-09-19T00:00:00"/>
    <x v="11"/>
    <s v="16S ENTIRE SESSION v Sheffield United"/>
    <n v="116.9"/>
    <n v="9037.39"/>
    <n v="77.31"/>
    <n v="9.57"/>
    <n v="481.91"/>
    <n v="182.64"/>
    <n v="664.55"/>
    <n v="37"/>
    <n v="37"/>
    <n v="659"/>
    <n v="695"/>
    <n v="90"/>
    <n v="63"/>
    <n v="212"/>
    <n v="159.87"/>
    <n v="19.12"/>
    <n v="0.41"/>
    <n v="19.53"/>
    <n v="296.01"/>
    <n v="1621.17"/>
    <n v="141.44"/>
    <x v="1"/>
    <m/>
    <s v="Match"/>
    <n v="1354"/>
    <n v="153"/>
    <s v="FOR"/>
    <x v="11"/>
  </r>
  <r>
    <d v="2018-09-19T00:00:00"/>
    <x v="12"/>
    <s v="15s Session + conditioning"/>
    <n v="98"/>
    <n v="6915.39"/>
    <n v="70.569999999999993"/>
    <n v="6.96"/>
    <n v="289.89999999999998"/>
    <n v="0"/>
    <n v="289.89999999999998"/>
    <n v="9"/>
    <n v="15"/>
    <n v="741"/>
    <n v="766"/>
    <n v="112"/>
    <n v="76"/>
    <n v="188"/>
    <n v="149.55000000000001"/>
    <n v="19.14"/>
    <n v="0"/>
    <n v="19.14"/>
    <n v="287.52999999999997"/>
    <n v="1031.5"/>
    <n v="114.06"/>
    <x v="8"/>
    <n v="-3"/>
    <s v="Training"/>
    <n v="1507"/>
    <n v="188"/>
    <s v="MID"/>
    <x v="11"/>
  </r>
  <r>
    <d v="2018-09-19T00:00:00"/>
    <x v="27"/>
    <s v="15s Session + conditioning"/>
    <n v="98"/>
    <n v="4950.93"/>
    <n v="50.52"/>
    <n v="6.85"/>
    <n v="260.02"/>
    <n v="0"/>
    <n v="260.02"/>
    <n v="2"/>
    <n v="9"/>
    <n v="633"/>
    <n v="674"/>
    <n v="83"/>
    <n v="49"/>
    <n v="197"/>
    <n v="145.04"/>
    <n v="9.32"/>
    <n v="0"/>
    <n v="9.32"/>
    <n v="172.44"/>
    <n v="857.97"/>
    <n v="83.44"/>
    <x v="8"/>
    <n v="-3"/>
    <s v="Training"/>
    <n v="1307"/>
    <n v="132"/>
    <s v="MID"/>
    <x v="11"/>
  </r>
  <r>
    <d v="2018-09-19T00:00:00"/>
    <x v="13"/>
    <s v="16S ENTIRE SESSION v Sheffield United"/>
    <n v="116.9"/>
    <n v="10196.56"/>
    <n v="87.23"/>
    <n v="8.16"/>
    <n v="272.64"/>
    <n v="66.64"/>
    <n v="339.28"/>
    <n v="18"/>
    <n v="20"/>
    <n v="965"/>
    <n v="998"/>
    <n v="87"/>
    <n v="118"/>
    <n v="192"/>
    <n v="163.06"/>
    <n v="38.15"/>
    <n v="0"/>
    <n v="38.15"/>
    <n v="389.47"/>
    <n v="1775.55"/>
    <n v="137.84"/>
    <x v="1"/>
    <m/>
    <s v="Match"/>
    <n v="1963"/>
    <n v="205"/>
    <s v="CB"/>
    <x v="11"/>
  </r>
  <r>
    <d v="2018-09-19T00:00:00"/>
    <x v="14"/>
    <s v="16S ENTIRE SESSION v Sheffield United"/>
    <n v="116.9"/>
    <n v="10298.790000000001"/>
    <n v="88.1"/>
    <n v="7.78"/>
    <n v="389.36"/>
    <n v="62.92"/>
    <n v="452.28"/>
    <n v="19"/>
    <n v="31"/>
    <n v="879"/>
    <n v="867"/>
    <n v="69"/>
    <n v="84"/>
    <n v="197"/>
    <n v="136.94"/>
    <n v="12.75"/>
    <n v="0.24"/>
    <n v="13"/>
    <n v="211.51"/>
    <n v="1692.79"/>
    <n v="184.3"/>
    <x v="1"/>
    <m/>
    <s v="Match"/>
    <n v="1746"/>
    <n v="153"/>
    <s v="FB"/>
    <x v="11"/>
  </r>
  <r>
    <d v="2018-09-19T00:00:00"/>
    <x v="16"/>
    <s v="16S ENTIRE SESSION v Sheffield United"/>
    <n v="116.9"/>
    <n v="11317.3"/>
    <n v="96.81"/>
    <n v="8.14"/>
    <n v="356.98"/>
    <n v="66.47"/>
    <n v="423.45"/>
    <n v="7"/>
    <n v="24"/>
    <n v="856"/>
    <n v="849"/>
    <n v="61"/>
    <n v="67"/>
    <n v="203"/>
    <n v="175.9"/>
    <n v="72.16"/>
    <n v="0.89"/>
    <n v="73.040000000000006"/>
    <n v="568.77"/>
    <n v="1866.58"/>
    <n v="176.87"/>
    <x v="1"/>
    <m/>
    <s v="Match"/>
    <n v="1705"/>
    <n v="128"/>
    <s v="MID"/>
    <x v="11"/>
  </r>
  <r>
    <d v="2018-09-19T00:00:00"/>
    <x v="26"/>
    <s v="15s entire session"/>
    <n v="88.72"/>
    <n v="5725.81"/>
    <n v="64.540000000000006"/>
    <n v="6.21"/>
    <n v="27.36"/>
    <n v="0"/>
    <n v="27.36"/>
    <n v="7"/>
    <n v="5"/>
    <n v="628"/>
    <n v="699"/>
    <n v="68"/>
    <n v="45"/>
    <n v="210"/>
    <n v="177.48"/>
    <n v="37.520000000000003"/>
    <n v="10.14"/>
    <n v="47.67"/>
    <n v="443.81"/>
    <n v="563.73"/>
    <n v="102.12"/>
    <x v="8"/>
    <n v="-3"/>
    <s v="Training"/>
    <n v="1327"/>
    <n v="113"/>
    <s v="MID"/>
    <x v="11"/>
  </r>
  <r>
    <d v="2018-09-19T00:00:00"/>
    <x v="17"/>
    <s v="16S ENTIRE SESSION v Sheffield United"/>
    <n v="116.9"/>
    <n v="1848.45"/>
    <n v="21.76"/>
    <n v="4.76"/>
    <n v="0"/>
    <n v="0"/>
    <n v="0"/>
    <n v="0"/>
    <n v="0"/>
    <n v="255"/>
    <n v="257"/>
    <n v="13"/>
    <n v="6"/>
    <n v="179"/>
    <n v="110.69"/>
    <n v="0.12"/>
    <n v="0"/>
    <n v="0.12"/>
    <n v="70.92"/>
    <n v="97.69"/>
    <n v="30.37"/>
    <x v="1"/>
    <m/>
    <s v="Match"/>
    <n v="512"/>
    <n v="19"/>
    <s v="GK"/>
    <x v="11"/>
  </r>
  <r>
    <d v="2018-09-19T00:00:00"/>
    <x v="19"/>
    <s v="16S ENTIRE SESSION v Sheffield United"/>
    <n v="116.9"/>
    <n v="10629.87"/>
    <n v="90.93"/>
    <n v="8.32"/>
    <n v="421.61"/>
    <n v="34.18"/>
    <n v="455.79"/>
    <n v="9"/>
    <n v="33"/>
    <n v="863"/>
    <n v="884"/>
    <n v="74"/>
    <n v="109"/>
    <n v="211"/>
    <n v="176.28"/>
    <n v="58.3"/>
    <n v="12.08"/>
    <n v="70.38"/>
    <n v="600.70000000000005"/>
    <n v="1737.06"/>
    <n v="143.88999999999999"/>
    <x v="1"/>
    <m/>
    <s v="Match"/>
    <n v="1747"/>
    <n v="183"/>
    <s v="FB"/>
    <x v="11"/>
  </r>
  <r>
    <d v="2018-09-19T00:00:00"/>
    <x v="21"/>
    <s v="16S ENTIRE SESSION v Sheffield United"/>
    <n v="116.9"/>
    <n v="12913"/>
    <n v="110.46"/>
    <n v="8.8800000000000008"/>
    <n v="474.7"/>
    <n v="122.69"/>
    <n v="597.39"/>
    <n v="14"/>
    <n v="44"/>
    <n v="858"/>
    <n v="871"/>
    <n v="82"/>
    <n v="84"/>
    <n v="194"/>
    <n v="163.38"/>
    <n v="42.86"/>
    <n v="0"/>
    <n v="42.86"/>
    <n v="444.07"/>
    <n v="2505.23"/>
    <n v="171.2"/>
    <x v="1"/>
    <m/>
    <s v="Match"/>
    <n v="1729"/>
    <n v="166"/>
    <s v="MID"/>
    <x v="11"/>
  </r>
  <r>
    <d v="2018-09-21T00:00:00"/>
    <x v="0"/>
    <s v="15s Session"/>
    <n v="49.47"/>
    <n v="2778.53"/>
    <n v="56.17"/>
    <n v="6.03"/>
    <n v="12.04"/>
    <n v="0"/>
    <n v="12.04"/>
    <n v="9"/>
    <n v="2"/>
    <n v="452"/>
    <n v="489"/>
    <n v="66"/>
    <n v="43"/>
    <n v="82"/>
    <n v="82"/>
    <n v="0"/>
    <n v="0"/>
    <n v="0"/>
    <n v="5.18"/>
    <n v="453.26"/>
    <n v="56.02"/>
    <x v="8"/>
    <n v="-2"/>
    <s v="Training"/>
    <n v="941"/>
    <n v="109"/>
    <s v="MID"/>
    <x v="11"/>
  </r>
  <r>
    <d v="2018-09-21T00:00:00"/>
    <x v="1"/>
    <s v="15s Session + Extra"/>
    <n v="63.94"/>
    <n v="3762"/>
    <n v="58.84"/>
    <n v="5.94"/>
    <n v="28.78"/>
    <n v="0"/>
    <n v="28.78"/>
    <n v="5"/>
    <n v="1"/>
    <n v="483"/>
    <n v="532"/>
    <n v="61"/>
    <n v="39"/>
    <n v="189"/>
    <n v="154.85"/>
    <n v="22.07"/>
    <n v="0"/>
    <n v="22.07"/>
    <n v="220.85"/>
    <n v="691.71"/>
    <n v="67.819999999999993"/>
    <x v="8"/>
    <n v="-2"/>
    <s v="Training"/>
    <n v="1015"/>
    <n v="100"/>
    <s v="CB"/>
    <x v="11"/>
  </r>
  <r>
    <d v="2018-09-21T00:00:00"/>
    <x v="3"/>
    <s v="15s Session"/>
    <n v="49.47"/>
    <n v="2657.8"/>
    <n v="53.73"/>
    <n v="6.58"/>
    <n v="11.33"/>
    <n v="0"/>
    <n v="11.33"/>
    <n v="2"/>
    <n v="1"/>
    <n v="357"/>
    <n v="385"/>
    <n v="50"/>
    <n v="28"/>
    <n v="192"/>
    <n v="166.7"/>
    <n v="16.46"/>
    <n v="0"/>
    <n v="16.46"/>
    <n v="192.68"/>
    <n v="389.62"/>
    <n v="43.32"/>
    <x v="8"/>
    <n v="-2"/>
    <s v="Training"/>
    <n v="742"/>
    <n v="78"/>
    <s v="FOR"/>
    <x v="11"/>
  </r>
  <r>
    <d v="2018-09-21T00:00:00"/>
    <x v="4"/>
    <s v="15s Session + Extra"/>
    <n v="63.94"/>
    <n v="3560.08"/>
    <n v="55.68"/>
    <n v="5.86"/>
    <n v="19.11"/>
    <n v="0"/>
    <n v="19.11"/>
    <n v="12"/>
    <n v="1"/>
    <n v="640"/>
    <n v="624"/>
    <n v="93"/>
    <n v="80"/>
    <n v="182"/>
    <n v="147.97"/>
    <n v="0.57999999999999996"/>
    <n v="0"/>
    <n v="0.57999999999999996"/>
    <n v="127.08"/>
    <n v="477.96"/>
    <n v="67.38"/>
    <x v="8"/>
    <n v="-2"/>
    <s v="Training"/>
    <n v="1264"/>
    <n v="173"/>
    <s v="GK"/>
    <x v="11"/>
  </r>
  <r>
    <d v="2018-09-21T00:00:00"/>
    <x v="8"/>
    <s v="15s Session"/>
    <n v="49.47"/>
    <n v="3031.09"/>
    <n v="61.28"/>
    <n v="7.46"/>
    <n v="15.58"/>
    <n v="0.75"/>
    <n v="16.329999999999998"/>
    <n v="1"/>
    <n v="2"/>
    <n v="416"/>
    <n v="481"/>
    <n v="54"/>
    <n v="39"/>
    <n v="191"/>
    <n v="150.30000000000001"/>
    <n v="8.9"/>
    <n v="0"/>
    <n v="8.9"/>
    <n v="132.16"/>
    <n v="543.80999999999995"/>
    <n v="53.91"/>
    <x v="8"/>
    <n v="-2"/>
    <s v="Training"/>
    <n v="897"/>
    <n v="93"/>
    <s v="FB"/>
    <x v="11"/>
  </r>
  <r>
    <d v="2018-09-21T00:00:00"/>
    <x v="10"/>
    <s v="15s Session"/>
    <n v="49.47"/>
    <n v="2972.36"/>
    <n v="60.09"/>
    <n v="5.79"/>
    <n v="3.35"/>
    <n v="0"/>
    <n v="3.35"/>
    <n v="2"/>
    <n v="0"/>
    <n v="427"/>
    <n v="456"/>
    <n v="51"/>
    <n v="40"/>
    <n v="210"/>
    <n v="170.16"/>
    <n v="11.73"/>
    <n v="8.66"/>
    <n v="20.38"/>
    <n v="232.38"/>
    <n v="485.15"/>
    <n v="51.02"/>
    <x v="8"/>
    <n v="-2"/>
    <s v="Training"/>
    <n v="883"/>
    <n v="91"/>
    <s v="FB"/>
    <x v="11"/>
  </r>
  <r>
    <d v="2018-09-21T00:00:00"/>
    <x v="12"/>
    <s v="15s Session"/>
    <n v="49.47"/>
    <n v="2991.72"/>
    <n v="60.48"/>
    <n v="5.72"/>
    <n v="3.97"/>
    <n v="0"/>
    <n v="3.97"/>
    <n v="4"/>
    <n v="1"/>
    <n v="405"/>
    <n v="443"/>
    <n v="59"/>
    <n v="35"/>
    <n v="189"/>
    <n v="148.32"/>
    <n v="11.29"/>
    <n v="0"/>
    <n v="11.29"/>
    <n v="143.18"/>
    <n v="462.76"/>
    <n v="52.84"/>
    <x v="8"/>
    <n v="-2"/>
    <s v="Training"/>
    <n v="848"/>
    <n v="94"/>
    <s v="MID"/>
    <x v="11"/>
  </r>
  <r>
    <d v="2018-09-21T00:00:00"/>
    <x v="27"/>
    <s v="Conditioning"/>
    <m/>
    <n v="2500"/>
    <m/>
    <m/>
    <n v="200"/>
    <m/>
    <m/>
    <m/>
    <m/>
    <m/>
    <m/>
    <n v="15"/>
    <n v="5"/>
    <m/>
    <m/>
    <m/>
    <m/>
    <m/>
    <m/>
    <m/>
    <m/>
    <x v="3"/>
    <m/>
    <m/>
    <n v="0"/>
    <n v="20"/>
    <s v="MID"/>
    <x v="11"/>
  </r>
  <r>
    <d v="2018-09-21T00:00:00"/>
    <x v="14"/>
    <s v="15s Session"/>
    <n v="49.47"/>
    <n v="2883.4"/>
    <n v="58.29"/>
    <n v="5.8"/>
    <n v="3.98"/>
    <n v="0"/>
    <n v="3.98"/>
    <n v="2"/>
    <n v="1"/>
    <n v="430"/>
    <n v="475"/>
    <n v="67"/>
    <n v="31"/>
    <n v="153"/>
    <n v="113.51"/>
    <n v="0"/>
    <n v="0"/>
    <n v="0"/>
    <n v="31.58"/>
    <n v="435.91"/>
    <n v="58.86"/>
    <x v="8"/>
    <n v="-2"/>
    <s v="Training"/>
    <n v="905"/>
    <n v="98"/>
    <s v="FB"/>
    <x v="11"/>
  </r>
  <r>
    <d v="2018-09-21T00:00:00"/>
    <x v="26"/>
    <s v="15s Session + Extra"/>
    <n v="63.94"/>
    <n v="3963.51"/>
    <n v="62.25"/>
    <n v="6.48"/>
    <n v="31.69"/>
    <n v="0"/>
    <n v="31.69"/>
    <n v="8"/>
    <n v="2"/>
    <n v="490"/>
    <n v="523"/>
    <n v="53"/>
    <n v="32"/>
    <n v="207"/>
    <n v="174.76"/>
    <n v="21.18"/>
    <n v="3.53"/>
    <n v="24.7"/>
    <n v="251.05"/>
    <n v="527.66999999999996"/>
    <n v="71.53"/>
    <x v="8"/>
    <n v="-2"/>
    <s v="Training"/>
    <n v="1013"/>
    <n v="85"/>
    <s v="MID"/>
    <x v="11"/>
  </r>
  <r>
    <d v="2018-09-22T00:00:00"/>
    <x v="1"/>
    <s v="16s Session + Extras"/>
    <n v="110.11"/>
    <n v="5259.81"/>
    <n v="47.77"/>
    <n v="8.6300000000000008"/>
    <n v="649.11"/>
    <n v="77.73"/>
    <n v="726.84"/>
    <n v="11"/>
    <n v="18"/>
    <n v="624"/>
    <n v="675"/>
    <n v="59"/>
    <n v="24"/>
    <n v="185"/>
    <n v="134.49"/>
    <n v="10.39"/>
    <n v="0"/>
    <n v="10.39"/>
    <n v="222.94"/>
    <n v="1317.57"/>
    <n v="93.71"/>
    <x v="1"/>
    <n v="-1"/>
    <s v="Training"/>
    <n v="1299"/>
    <n v="83"/>
    <s v="CB"/>
    <x v="11"/>
  </r>
  <r>
    <d v="2018-09-22T00:00:00"/>
    <x v="2"/>
    <s v="16s Session"/>
    <n v="87.34"/>
    <n v="3094.2"/>
    <n v="35.43"/>
    <n v="6.59"/>
    <n v="22.66"/>
    <n v="0"/>
    <n v="22.66"/>
    <n v="1"/>
    <n v="1"/>
    <n v="510"/>
    <n v="570"/>
    <n v="57"/>
    <n v="15"/>
    <n v="201"/>
    <n v="149.71"/>
    <n v="11.22"/>
    <n v="0"/>
    <n v="11.22"/>
    <n v="193.49"/>
    <n v="355.51"/>
    <n v="60.79"/>
    <x v="1"/>
    <n v="-1"/>
    <s v="Training"/>
    <n v="1080"/>
    <n v="72"/>
    <s v="MID"/>
    <x v="11"/>
  </r>
  <r>
    <d v="2018-09-22T00:00:00"/>
    <x v="4"/>
    <s v="GK Session"/>
    <n v="87.34"/>
    <n v="2812.03"/>
    <n v="32.200000000000003"/>
    <n v="6.87"/>
    <n v="70.91"/>
    <n v="0"/>
    <n v="70.91"/>
    <n v="15"/>
    <n v="2"/>
    <n v="658"/>
    <n v="677"/>
    <n v="73"/>
    <n v="63"/>
    <n v="182"/>
    <n v="144.83000000000001"/>
    <n v="0.76"/>
    <n v="0"/>
    <n v="0.76"/>
    <n v="155.47999999999999"/>
    <n v="313.14"/>
    <n v="62.05"/>
    <x v="1"/>
    <n v="-1"/>
    <s v="Training"/>
    <n v="1335"/>
    <n v="136"/>
    <s v="GK"/>
    <x v="11"/>
  </r>
  <r>
    <d v="2018-09-22T00:00:00"/>
    <x v="6"/>
    <s v="16s Session"/>
    <n v="87.34"/>
    <n v="3951.02"/>
    <n v="45.24"/>
    <n v="6.66"/>
    <n v="60.59"/>
    <n v="0"/>
    <n v="60.59"/>
    <n v="6"/>
    <n v="9"/>
    <n v="471"/>
    <n v="553"/>
    <n v="50"/>
    <n v="27"/>
    <n v="194"/>
    <n v="147.02000000000001"/>
    <n v="3.61"/>
    <n v="0"/>
    <n v="3.61"/>
    <n v="170.87"/>
    <n v="506.02"/>
    <n v="71.67"/>
    <x v="1"/>
    <n v="-1"/>
    <s v="Training"/>
    <n v="1024"/>
    <n v="77"/>
    <s v="FB"/>
    <x v="11"/>
  </r>
  <r>
    <d v="2018-09-22T00:00:00"/>
    <x v="9"/>
    <s v="16s Session"/>
    <n v="87.34"/>
    <n v="2614.6999999999998"/>
    <n v="29.94"/>
    <n v="4.92"/>
    <n v="0"/>
    <n v="0"/>
    <n v="0"/>
    <n v="2"/>
    <n v="0"/>
    <n v="366"/>
    <n v="449"/>
    <n v="55"/>
    <n v="30"/>
    <n v="130"/>
    <n v="110.51"/>
    <n v="0"/>
    <n v="0"/>
    <n v="0"/>
    <n v="8.18"/>
    <n v="329.19"/>
    <n v="52.32"/>
    <x v="1"/>
    <n v="-1"/>
    <s v="Training"/>
    <n v="815"/>
    <n v="85"/>
    <s v="MID"/>
    <x v="11"/>
  </r>
  <r>
    <d v="2018-09-22T00:00:00"/>
    <x v="10"/>
    <s v="16s Session"/>
    <n v="87.34"/>
    <n v="2435.1"/>
    <n v="27.88"/>
    <n v="5.59"/>
    <n v="1.1100000000000001"/>
    <n v="0"/>
    <n v="1.1100000000000001"/>
    <n v="0"/>
    <n v="0"/>
    <n v="384"/>
    <n v="446"/>
    <n v="52"/>
    <n v="18"/>
    <n v="194"/>
    <n v="139.35"/>
    <n v="10.62"/>
    <n v="0.13"/>
    <n v="10.76"/>
    <n v="181.34"/>
    <n v="348.2"/>
    <n v="47.67"/>
    <x v="1"/>
    <n v="-1"/>
    <s v="Training"/>
    <n v="830"/>
    <n v="70"/>
    <s v="FB"/>
    <x v="11"/>
  </r>
  <r>
    <d v="2018-09-22T00:00:00"/>
    <x v="11"/>
    <s v="16s Session"/>
    <n v="87.34"/>
    <n v="3293.52"/>
    <n v="37.71"/>
    <n v="6.58"/>
    <n v="51.65"/>
    <n v="0"/>
    <n v="51.65"/>
    <n v="10"/>
    <n v="8"/>
    <n v="455"/>
    <n v="513"/>
    <n v="46"/>
    <n v="20"/>
    <n v="182"/>
    <n v="121.42"/>
    <n v="0"/>
    <n v="0"/>
    <n v="0"/>
    <n v="75.97"/>
    <n v="406.92"/>
    <n v="66.58"/>
    <x v="1"/>
    <n v="-1"/>
    <s v="Training"/>
    <n v="968"/>
    <n v="66"/>
    <s v="FOR"/>
    <x v="11"/>
  </r>
  <r>
    <d v="2018-09-22T00:00:00"/>
    <x v="23"/>
    <s v="16s Session"/>
    <n v="87.34"/>
    <n v="2825.79"/>
    <n v="32.35"/>
    <n v="5.03"/>
    <n v="0"/>
    <n v="0"/>
    <n v="0"/>
    <n v="1"/>
    <n v="0"/>
    <n v="534"/>
    <n v="572"/>
    <n v="57"/>
    <n v="19"/>
    <n v="177"/>
    <n v="128.55000000000001"/>
    <n v="6.7"/>
    <n v="0"/>
    <n v="6.7"/>
    <n v="169.89"/>
    <n v="287.87"/>
    <n v="62.16"/>
    <x v="1"/>
    <n v="-1"/>
    <s v="Training"/>
    <n v="1106"/>
    <n v="76"/>
    <s v="CB"/>
    <x v="11"/>
  </r>
  <r>
    <d v="2018-09-22T00:00:00"/>
    <x v="12"/>
    <s v="16s Session"/>
    <n v="87.34"/>
    <n v="2992.65"/>
    <n v="34.26"/>
    <n v="6.18"/>
    <n v="23.57"/>
    <n v="0"/>
    <n v="23.57"/>
    <n v="2"/>
    <n v="4"/>
    <n v="393"/>
    <n v="436"/>
    <n v="49"/>
    <n v="21"/>
    <n v="178"/>
    <n v="120.33"/>
    <n v="1.59"/>
    <n v="0"/>
    <n v="1.59"/>
    <n v="112.13"/>
    <n v="425.19"/>
    <n v="49.88"/>
    <x v="1"/>
    <n v="-1"/>
    <s v="Training"/>
    <n v="829"/>
    <n v="70"/>
    <s v="MID"/>
    <x v="11"/>
  </r>
  <r>
    <d v="2018-09-22T00:00:00"/>
    <x v="27"/>
    <s v="Conditioning"/>
    <m/>
    <n v="2000"/>
    <m/>
    <m/>
    <m/>
    <m/>
    <m/>
    <m/>
    <m/>
    <m/>
    <m/>
    <m/>
    <m/>
    <m/>
    <m/>
    <m/>
    <m/>
    <m/>
    <m/>
    <m/>
    <m/>
    <x v="3"/>
    <m/>
    <m/>
    <n v="0"/>
    <n v="0"/>
    <s v="MID"/>
    <x v="11"/>
  </r>
  <r>
    <d v="2018-09-22T00:00:00"/>
    <x v="13"/>
    <s v="16s Session"/>
    <n v="87.34"/>
    <n v="2978.6"/>
    <n v="34.1"/>
    <n v="5.75"/>
    <n v="1.1299999999999999"/>
    <n v="0"/>
    <n v="1.1299999999999999"/>
    <n v="2"/>
    <n v="0"/>
    <n v="634"/>
    <n v="734"/>
    <n v="55"/>
    <n v="16"/>
    <n v="181"/>
    <n v="137.80000000000001"/>
    <n v="0.25"/>
    <n v="0"/>
    <n v="0.25"/>
    <n v="135.96"/>
    <n v="323.89999999999998"/>
    <n v="48.92"/>
    <x v="1"/>
    <n v="-1"/>
    <s v="Training"/>
    <n v="1368"/>
    <n v="71"/>
    <s v="CB"/>
    <x v="11"/>
  </r>
  <r>
    <d v="2018-09-22T00:00:00"/>
    <x v="14"/>
    <s v="Avg"/>
    <n v="87.34"/>
    <n v="3045.8530769230774"/>
    <n v="34.873076923076923"/>
    <n v="5.9461538461538463"/>
    <n v="15.410769230769231"/>
    <n v="0"/>
    <n v="15.410769230769231"/>
    <n v="3.3076923076923075"/>
    <n v="1.8461538461538463"/>
    <n v="481.69230769230768"/>
    <n v="545.46153846153845"/>
    <n v="56"/>
    <n v="21.153846153846153"/>
    <n v="182.23076923076923"/>
    <n v="131.67307692307691"/>
    <n v="4.5669230769230769"/>
    <n v="7.0769230769230779E-2"/>
    <n v="4.638461538461538"/>
    <n v="132.63923076923078"/>
    <n v="369.61076923076928"/>
    <n v="57.158461538461538"/>
    <x v="3"/>
    <m/>
    <s v="Training"/>
    <n v="1027.1538461538462"/>
    <n v="77.15384615384616"/>
    <s v="FB"/>
    <x v="11"/>
  </r>
  <r>
    <d v="2018-09-22T00:00:00"/>
    <x v="16"/>
    <s v="16s Session"/>
    <n v="87.34"/>
    <n v="3217.4"/>
    <n v="36.840000000000003"/>
    <n v="6.11"/>
    <n v="3.41"/>
    <n v="0"/>
    <n v="3.41"/>
    <n v="1"/>
    <n v="0"/>
    <n v="401"/>
    <n v="449"/>
    <n v="60"/>
    <n v="18"/>
    <n v="203"/>
    <n v="155.31"/>
    <n v="13.8"/>
    <n v="0.79"/>
    <n v="14.59"/>
    <n v="239.89"/>
    <n v="433.54"/>
    <n v="60.03"/>
    <x v="1"/>
    <n v="-1"/>
    <s v="Training"/>
    <n v="850"/>
    <n v="78"/>
    <s v="MID"/>
    <x v="11"/>
  </r>
  <r>
    <d v="2018-09-22T00:00:00"/>
    <x v="24"/>
    <s v="GK Session"/>
    <n v="87.34"/>
    <n v="2484.94"/>
    <n v="28.45"/>
    <n v="6.77"/>
    <n v="30.22"/>
    <n v="0"/>
    <n v="30.22"/>
    <n v="7"/>
    <n v="2"/>
    <n v="504"/>
    <n v="542"/>
    <n v="53"/>
    <n v="71"/>
    <n v="194"/>
    <n v="140.32"/>
    <n v="4.24"/>
    <n v="0.27"/>
    <n v="4.51"/>
    <n v="171.51"/>
    <n v="253.71"/>
    <n v="42.9"/>
    <x v="1"/>
    <n v="-1"/>
    <s v="Training"/>
    <n v="1046"/>
    <n v="124"/>
    <s v="GK"/>
    <x v="11"/>
  </r>
  <r>
    <d v="2018-09-22T00:00:00"/>
    <x v="26"/>
    <s v="16s Session + Extras"/>
    <n v="110.11"/>
    <n v="5609.63"/>
    <n v="50.95"/>
    <n v="8.3699999999999992"/>
    <n v="502.53"/>
    <n v="74.510000000000005"/>
    <n v="577.04"/>
    <n v="18"/>
    <n v="21"/>
    <n v="489"/>
    <n v="589"/>
    <n v="70"/>
    <n v="20"/>
    <n v="206"/>
    <n v="154.63999999999999"/>
    <n v="24.42"/>
    <n v="5.55"/>
    <n v="29.97"/>
    <n v="335.36"/>
    <n v="1247.48"/>
    <n v="95.31"/>
    <x v="1"/>
    <n v="-1"/>
    <s v="Training"/>
    <n v="1078"/>
    <n v="90"/>
    <s v="MID"/>
    <x v="11"/>
  </r>
  <r>
    <d v="2018-09-22T00:00:00"/>
    <x v="17"/>
    <s v="GK Session"/>
    <n v="87.34"/>
    <n v="2958"/>
    <n v="33.869999999999997"/>
    <n v="6.39"/>
    <n v="6.5"/>
    <n v="0"/>
    <n v="6.5"/>
    <n v="14"/>
    <n v="1"/>
    <n v="532"/>
    <n v="581"/>
    <n v="61"/>
    <n v="60"/>
    <n v="199"/>
    <n v="143.38999999999999"/>
    <n v="7.56"/>
    <n v="0.12"/>
    <n v="7.67"/>
    <n v="179.43"/>
    <n v="201.68"/>
    <n v="55.93"/>
    <x v="1"/>
    <n v="-1"/>
    <s v="Training"/>
    <n v="1113"/>
    <n v="121"/>
    <s v="GK"/>
    <x v="11"/>
  </r>
  <r>
    <d v="2018-09-22T00:00:00"/>
    <x v="19"/>
    <s v="16s Session"/>
    <n v="87.34"/>
    <n v="2898.3"/>
    <n v="33.18"/>
    <n v="5.91"/>
    <n v="13.08"/>
    <n v="0"/>
    <n v="13.08"/>
    <n v="3"/>
    <n v="1"/>
    <n v="549"/>
    <n v="602"/>
    <n v="78"/>
    <n v="27"/>
    <n v="199"/>
    <n v="141.56"/>
    <n v="10.02"/>
    <n v="0"/>
    <n v="10.02"/>
    <n v="180.67"/>
    <n v="338.48"/>
    <n v="51.03"/>
    <x v="1"/>
    <n v="-1"/>
    <s v="Training"/>
    <n v="1151"/>
    <n v="105"/>
    <s v="FB"/>
    <x v="11"/>
  </r>
  <r>
    <d v="2018-09-22T00:00:00"/>
    <x v="21"/>
    <s v="16s Session"/>
    <n v="87.34"/>
    <n v="3313.6"/>
    <n v="37.94"/>
    <n v="6.05"/>
    <n v="6.89"/>
    <n v="0"/>
    <n v="6.89"/>
    <n v="1"/>
    <n v="0"/>
    <n v="467"/>
    <n v="561"/>
    <n v="75"/>
    <n v="27"/>
    <n v="185"/>
    <n v="135.30000000000001"/>
    <n v="0.69"/>
    <n v="0"/>
    <n v="0.69"/>
    <n v="134.12"/>
    <n v="461.17"/>
    <n v="51.14"/>
    <x v="1"/>
    <n v="-1"/>
    <s v="Training"/>
    <n v="1028"/>
    <n v="102"/>
    <s v="MID"/>
    <x v="11"/>
  </r>
  <r>
    <d v="2018-09-24T00:00:00"/>
    <x v="1"/>
    <s v="15s Session"/>
    <n v="75.819999999999993"/>
    <n v="5175.22"/>
    <n v="68.25"/>
    <n v="6.39"/>
    <n v="185.46"/>
    <n v="0"/>
    <n v="185.46"/>
    <n v="7"/>
    <n v="10"/>
    <n v="434"/>
    <n v="482"/>
    <n v="82"/>
    <n v="39"/>
    <n v="191"/>
    <n v="154.9"/>
    <n v="21.36"/>
    <n v="0.4"/>
    <n v="21.75"/>
    <n v="254.7"/>
    <n v="1019.1"/>
    <n v="96.03"/>
    <x v="8"/>
    <m/>
    <s v="Training"/>
    <n v="916"/>
    <n v="121"/>
    <s v="CB"/>
    <x v="12"/>
  </r>
  <r>
    <d v="2018-09-24T00:00:00"/>
    <x v="12"/>
    <s v="15s Session"/>
    <n v="75.819999999999993"/>
    <n v="5587.34"/>
    <n v="73.69"/>
    <n v="6.21"/>
    <n v="360.59"/>
    <n v="0"/>
    <n v="360.59"/>
    <n v="5"/>
    <n v="18"/>
    <n v="409"/>
    <n v="453"/>
    <n v="92"/>
    <n v="64"/>
    <n v="192"/>
    <n v="150.44999999999999"/>
    <n v="12.21"/>
    <n v="1.45"/>
    <n v="13.66"/>
    <n v="232.08"/>
    <n v="1463.46"/>
    <n v="88.6"/>
    <x v="8"/>
    <m/>
    <s v="Training"/>
    <n v="862"/>
    <n v="156"/>
    <s v="MID"/>
    <x v="12"/>
  </r>
  <r>
    <d v="2018-09-24T00:00:00"/>
    <x v="27"/>
    <s v="15s Session"/>
    <n v="75.819999999999993"/>
    <n v="5113.37"/>
    <n v="67.44"/>
    <n v="6.28"/>
    <n v="270.5"/>
    <n v="0"/>
    <n v="270.5"/>
    <n v="4"/>
    <n v="9"/>
    <n v="372"/>
    <n v="429"/>
    <n v="82"/>
    <n v="39"/>
    <n v="207"/>
    <n v="163.93"/>
    <n v="10.93"/>
    <n v="4.25"/>
    <n v="15.18"/>
    <n v="256.02999999999997"/>
    <n v="1150.57"/>
    <n v="82.96"/>
    <x v="8"/>
    <m/>
    <s v="Training"/>
    <n v="801"/>
    <n v="121"/>
    <s v="MID"/>
    <x v="12"/>
  </r>
  <r>
    <d v="2018-09-24T00:00:00"/>
    <x v="15"/>
    <s v="15s Session"/>
    <n v="75.819999999999993"/>
    <n v="5106.25"/>
    <n v="67.34"/>
    <n v="6.41"/>
    <n v="200.28"/>
    <n v="0"/>
    <n v="200.28"/>
    <n v="4"/>
    <n v="10"/>
    <n v="416"/>
    <n v="512"/>
    <n v="95"/>
    <n v="42"/>
    <n v="210"/>
    <n v="167.99"/>
    <n v="18.850000000000001"/>
    <n v="14.49"/>
    <n v="33.340000000000003"/>
    <n v="333.67"/>
    <n v="1082.23"/>
    <n v="83.8"/>
    <x v="8"/>
    <m/>
    <s v="Training"/>
    <n v="928"/>
    <n v="137"/>
    <s v="MID"/>
    <x v="12"/>
  </r>
  <r>
    <d v="2018-09-24T00:00:00"/>
    <x v="26"/>
    <s v="15s Session"/>
    <n v="75.819999999999993"/>
    <n v="5096.67"/>
    <n v="67.22"/>
    <n v="6.63"/>
    <n v="131.37"/>
    <n v="0"/>
    <n v="131.37"/>
    <n v="5"/>
    <n v="4"/>
    <n v="421"/>
    <n v="495"/>
    <n v="59"/>
    <n v="20"/>
    <n v="209"/>
    <n v="172.37"/>
    <n v="26.76"/>
    <n v="7.26"/>
    <n v="34.020000000000003"/>
    <n v="330.66"/>
    <n v="743.4"/>
    <n v="86.15"/>
    <x v="8"/>
    <m/>
    <s v="Training"/>
    <n v="916"/>
    <n v="79"/>
    <s v="MID"/>
    <x v="12"/>
  </r>
  <r>
    <d v="2018-09-24T00:00:00"/>
    <x v="18"/>
    <s v="18s Entire Session"/>
    <n v="81.540000000000006"/>
    <n v="4355.63"/>
    <n v="53.42"/>
    <n v="6.83"/>
    <n v="64.84"/>
    <n v="0"/>
    <n v="64.84"/>
    <n v="8"/>
    <n v="6"/>
    <n v="433"/>
    <n v="472"/>
    <n v="82"/>
    <n v="67"/>
    <n v="211"/>
    <n v="159.03"/>
    <n v="11.56"/>
    <n v="0"/>
    <n v="11.69"/>
    <n v="204.72"/>
    <n v="657.64"/>
    <n v="60.5"/>
    <x v="0"/>
    <m/>
    <m/>
    <n v="905"/>
    <n v="149"/>
    <s v="FB"/>
    <x v="12"/>
  </r>
  <r>
    <d v="2018-09-25T00:00:00"/>
    <x v="1"/>
    <s v="15s Session"/>
    <n v="81.44"/>
    <n v="5490.37"/>
    <n v="67.41"/>
    <n v="6.28"/>
    <n v="27.65"/>
    <n v="0"/>
    <n v="27.65"/>
    <n v="12"/>
    <n v="5"/>
    <n v="619"/>
    <n v="665"/>
    <n v="76"/>
    <n v="35"/>
    <n v="186"/>
    <n v="143.82"/>
    <n v="12.96"/>
    <n v="0"/>
    <n v="12.96"/>
    <n v="195.49"/>
    <n v="814.33"/>
    <n v="103.54"/>
    <x v="8"/>
    <n v="-1"/>
    <s v="Training"/>
    <n v="1284"/>
    <n v="111"/>
    <s v="CB"/>
    <x v="12"/>
  </r>
  <r>
    <d v="2018-09-25T00:00:00"/>
    <x v="2"/>
    <s v="16s Session + Extra"/>
    <n v="107.07"/>
    <n v="4550.3599999999997"/>
    <n v="42.5"/>
    <n v="7.49"/>
    <n v="43.04"/>
    <n v="6.49"/>
    <n v="49.53"/>
    <n v="4"/>
    <n v="4"/>
    <n v="767"/>
    <n v="775"/>
    <n v="70"/>
    <n v="38"/>
    <n v="202"/>
    <n v="144.5"/>
    <n v="10.66"/>
    <n v="0"/>
    <n v="10.66"/>
    <n v="208.06"/>
    <n v="391.07"/>
    <n v="75.760000000000005"/>
    <x v="1"/>
    <n v="-5"/>
    <s v="Training"/>
    <n v="1542"/>
    <n v="108"/>
    <s v="MID"/>
    <x v="12"/>
  </r>
  <r>
    <d v="2018-09-25T00:00:00"/>
    <x v="3"/>
    <s v="15s Session"/>
    <n v="81.44"/>
    <n v="4945.1499999999996"/>
    <n v="60.72"/>
    <n v="7.53"/>
    <n v="95.54"/>
    <n v="36.31"/>
    <n v="131.85"/>
    <n v="3"/>
    <n v="9"/>
    <n v="477"/>
    <n v="556"/>
    <n v="49"/>
    <n v="17"/>
    <n v="189"/>
    <n v="148.72"/>
    <n v="3.71"/>
    <n v="0"/>
    <n v="3.71"/>
    <n v="177.77"/>
    <n v="589.80999999999995"/>
    <n v="70.28"/>
    <x v="8"/>
    <n v="-1"/>
    <s v="Training"/>
    <n v="1033"/>
    <n v="66"/>
    <s v="FOR"/>
    <x v="12"/>
  </r>
  <r>
    <d v="2018-09-25T00:00:00"/>
    <x v="6"/>
    <s v="16s Session"/>
    <n v="89.49"/>
    <n v="4851.82"/>
    <n v="54.22"/>
    <n v="6.62"/>
    <n v="28.95"/>
    <n v="0"/>
    <n v="28.95"/>
    <n v="2"/>
    <n v="4"/>
    <n v="602"/>
    <n v="659"/>
    <n v="62"/>
    <n v="47"/>
    <n v="186"/>
    <n v="138.47"/>
    <n v="0.56999999999999995"/>
    <n v="0"/>
    <n v="0.56999999999999995"/>
    <n v="137.13"/>
    <n v="507.05"/>
    <n v="84.25"/>
    <x v="1"/>
    <n v="-5"/>
    <s v="Training"/>
    <n v="1261"/>
    <n v="109"/>
    <s v="FB"/>
    <x v="12"/>
  </r>
  <r>
    <d v="2018-09-25T00:00:00"/>
    <x v="8"/>
    <s v="15s Session"/>
    <n v="81.44"/>
    <n v="5102.12"/>
    <n v="74.37"/>
    <n v="7.38"/>
    <n v="242.41"/>
    <n v="13.52"/>
    <n v="255.93"/>
    <n v="15"/>
    <n v="18"/>
    <n v="470"/>
    <n v="524"/>
    <n v="66"/>
    <n v="40"/>
    <n v="191"/>
    <n v="143.9"/>
    <n v="2.69"/>
    <n v="0"/>
    <n v="2.69"/>
    <n v="138.54"/>
    <n v="1054.55"/>
    <n v="91.1"/>
    <x v="8"/>
    <n v="-1"/>
    <s v="Training"/>
    <n v="994"/>
    <n v="106"/>
    <s v="FB"/>
    <x v="12"/>
  </r>
  <r>
    <d v="2018-09-25T00:00:00"/>
    <x v="11"/>
    <s v="16s Session"/>
    <n v="89.49"/>
    <n v="3385.41"/>
    <n v="37.83"/>
    <n v="5.79"/>
    <n v="2.2599999999999998"/>
    <n v="0"/>
    <n v="2.2599999999999998"/>
    <n v="9"/>
    <n v="1"/>
    <n v="571"/>
    <n v="584"/>
    <n v="61"/>
    <n v="35"/>
    <n v="192"/>
    <n v="125.05"/>
    <n v="1.06"/>
    <n v="0"/>
    <n v="1.06"/>
    <n v="88.25"/>
    <n v="347.73"/>
    <n v="60.89"/>
    <x v="1"/>
    <n v="-5"/>
    <s v="Training"/>
    <n v="1155"/>
    <n v="96"/>
    <s v="FOR"/>
    <x v="12"/>
  </r>
  <r>
    <d v="2018-09-25T00:00:00"/>
    <x v="12"/>
    <s v="15s Session"/>
    <n v="81.44"/>
    <n v="5640.12"/>
    <n v="69.25"/>
    <n v="7.36"/>
    <n v="103.88"/>
    <n v="5.07"/>
    <n v="108.95"/>
    <n v="8"/>
    <n v="10"/>
    <n v="546"/>
    <n v="593"/>
    <n v="68"/>
    <n v="24"/>
    <n v="194"/>
    <n v="146.77000000000001"/>
    <n v="13.47"/>
    <n v="0.54"/>
    <n v="14.01"/>
    <n v="220"/>
    <n v="767.25"/>
    <n v="86.86"/>
    <x v="8"/>
    <n v="-1"/>
    <s v="Training"/>
    <n v="1139"/>
    <n v="92"/>
    <s v="MID"/>
    <x v="12"/>
  </r>
  <r>
    <d v="2018-09-25T00:00:00"/>
    <x v="27"/>
    <s v="15s Session"/>
    <n v="81.44"/>
    <n v="4480.25"/>
    <n v="55.01"/>
    <n v="6.53"/>
    <n v="44.86"/>
    <n v="0"/>
    <n v="44.86"/>
    <n v="1"/>
    <n v="2"/>
    <n v="543"/>
    <n v="591"/>
    <n v="25"/>
    <n v="11"/>
    <n v="189"/>
    <n v="144.80000000000001"/>
    <n v="3.2"/>
    <n v="0"/>
    <n v="3.2"/>
    <n v="147.03"/>
    <n v="363.17"/>
    <n v="75.25"/>
    <x v="8"/>
    <n v="-1"/>
    <s v="Training"/>
    <n v="1134"/>
    <n v="36"/>
    <s v="MID"/>
    <x v="12"/>
  </r>
  <r>
    <d v="2018-09-25T00:00:00"/>
    <x v="13"/>
    <s v="16s Session + Extra"/>
    <n v="107.07"/>
    <n v="5124.08"/>
    <n v="47.86"/>
    <n v="5.71"/>
    <n v="5.04"/>
    <n v="0"/>
    <n v="5.04"/>
    <n v="4"/>
    <n v="0"/>
    <n v="985"/>
    <n v="1064"/>
    <n v="86"/>
    <n v="81"/>
    <n v="185"/>
    <n v="144.54"/>
    <n v="1.99"/>
    <n v="0"/>
    <n v="1.99"/>
    <n v="204.06"/>
    <n v="542.16"/>
    <n v="76.37"/>
    <x v="1"/>
    <n v="-5"/>
    <s v="Training"/>
    <n v="2049"/>
    <n v="167"/>
    <s v="CB"/>
    <x v="12"/>
  </r>
  <r>
    <d v="2018-09-25T00:00:00"/>
    <x v="14"/>
    <s v="15s Session"/>
    <n v="81.44"/>
    <n v="5085.6499999999996"/>
    <n v="62.44"/>
    <n v="7.58"/>
    <n v="132.5"/>
    <n v="15.16"/>
    <n v="147.66"/>
    <n v="3"/>
    <n v="10"/>
    <n v="561"/>
    <n v="621"/>
    <n v="74"/>
    <n v="35"/>
    <n v="110"/>
    <n v="89.24"/>
    <n v="0"/>
    <n v="0"/>
    <n v="0"/>
    <n v="14.36"/>
    <n v="777.69"/>
    <n v="84.48"/>
    <x v="8"/>
    <n v="-1"/>
    <s v="Training"/>
    <n v="1182"/>
    <n v="109"/>
    <s v="FB"/>
    <x v="12"/>
  </r>
  <r>
    <d v="2018-09-25T00:00:00"/>
    <x v="16"/>
    <s v="16s Session + Extra"/>
    <n v="107.07"/>
    <n v="4555.18"/>
    <n v="42.55"/>
    <n v="7.25"/>
    <n v="48.38"/>
    <n v="4.2699999999999996"/>
    <n v="52.65"/>
    <n v="7"/>
    <n v="4"/>
    <n v="697"/>
    <n v="770"/>
    <n v="72"/>
    <n v="37"/>
    <n v="198"/>
    <n v="155.18"/>
    <n v="16.48"/>
    <n v="0"/>
    <n v="16.48"/>
    <n v="280.11"/>
    <n v="457.18"/>
    <n v="82.73"/>
    <x v="1"/>
    <n v="-5"/>
    <s v="Training"/>
    <n v="1467"/>
    <n v="109"/>
    <s v="MID"/>
    <x v="12"/>
  </r>
  <r>
    <d v="2018-09-25T00:00:00"/>
    <x v="24"/>
    <s v="GK Session"/>
    <n v="107.07"/>
    <n v="2871.53"/>
    <n v="26.82"/>
    <n v="5.44"/>
    <n v="0"/>
    <n v="0"/>
    <n v="0"/>
    <n v="15"/>
    <n v="0"/>
    <n v="622"/>
    <n v="700"/>
    <n v="109"/>
    <n v="93"/>
    <n v="183"/>
    <n v="142.97"/>
    <n v="2.12"/>
    <n v="0"/>
    <n v="2.12"/>
    <n v="61.69"/>
    <n v="270.16000000000003"/>
    <n v="52"/>
    <x v="1"/>
    <n v="-5"/>
    <s v="Training"/>
    <n v="1322"/>
    <n v="202"/>
    <s v="GK"/>
    <x v="12"/>
  </r>
  <r>
    <d v="2018-09-25T00:00:00"/>
    <x v="26"/>
    <s v="Entire Session"/>
    <n v="81"/>
    <n v="5253"/>
    <n v="64.851851851851848"/>
    <n v="7.31"/>
    <n v="97.4"/>
    <n v="7.2"/>
    <n v="104"/>
    <n v="10"/>
    <n v="17"/>
    <n v="518"/>
    <n v="590"/>
    <n v="66"/>
    <n v="30"/>
    <n v="207"/>
    <n v="143.72"/>
    <n v="11.79"/>
    <n v="0.54"/>
    <n v="12.32"/>
    <n v="301.51"/>
    <n v="1802.57"/>
    <n v="131.07"/>
    <x v="8"/>
    <n v="-1"/>
    <s v="Training"/>
    <n v="1108"/>
    <n v="96"/>
    <s v="MID"/>
    <x v="12"/>
  </r>
  <r>
    <d v="2018-09-25T00:00:00"/>
    <x v="17"/>
    <s v="GK Session"/>
    <n v="107.07"/>
    <n v="3681.2"/>
    <n v="34.380000000000003"/>
    <n v="6.36"/>
    <n v="2.48"/>
    <n v="0"/>
    <n v="2.48"/>
    <n v="21"/>
    <n v="0"/>
    <n v="707"/>
    <n v="775"/>
    <n v="138"/>
    <n v="108"/>
    <n v="192"/>
    <n v="143.32"/>
    <n v="10.63"/>
    <n v="0"/>
    <n v="10.63"/>
    <n v="223.91"/>
    <n v="363.43"/>
    <n v="66.48"/>
    <x v="1"/>
    <n v="-5"/>
    <s v="Training"/>
    <n v="1482"/>
    <n v="246"/>
    <s v="GK"/>
    <x v="12"/>
  </r>
  <r>
    <d v="2018-09-25T00:00:00"/>
    <x v="18"/>
    <s v="16s Session"/>
    <n v="89.49"/>
    <n v="4057.07"/>
    <n v="45.34"/>
    <n v="6.57"/>
    <n v="10.8"/>
    <n v="0"/>
    <n v="10.8"/>
    <n v="3"/>
    <n v="1"/>
    <n v="636"/>
    <n v="661"/>
    <n v="61"/>
    <n v="69"/>
    <n v="206"/>
    <n v="149.35"/>
    <n v="8.4"/>
    <n v="0"/>
    <n v="8.4"/>
    <n v="171.21"/>
    <n v="437.71"/>
    <n v="55.23"/>
    <x v="1"/>
    <n v="-5"/>
    <s v="Training"/>
    <n v="1297"/>
    <n v="130"/>
    <s v="FB"/>
    <x v="12"/>
  </r>
  <r>
    <d v="2018-09-25T00:00:00"/>
    <x v="19"/>
    <s v="16s Session"/>
    <n v="89.49"/>
    <n v="4207.7"/>
    <n v="47.21"/>
    <n v="6.17"/>
    <n v="19.739999999999998"/>
    <n v="0"/>
    <n v="19.739999999999998"/>
    <n v="4"/>
    <n v="3"/>
    <n v="656"/>
    <n v="677"/>
    <n v="70"/>
    <n v="54"/>
    <n v="205"/>
    <n v="142.83000000000001"/>
    <n v="11.59"/>
    <n v="1.02"/>
    <n v="12.61"/>
    <n v="193.63"/>
    <n v="447.97"/>
    <n v="60.24"/>
    <x v="1"/>
    <n v="-5"/>
    <s v="Training"/>
    <n v="1333"/>
    <n v="124"/>
    <s v="FB"/>
    <x v="12"/>
  </r>
  <r>
    <d v="2018-09-26T00:00:00"/>
    <x v="0"/>
    <s v="16s Session"/>
    <n v="84.5"/>
    <n v="4187.01"/>
    <n v="49.55"/>
    <n v="7.63"/>
    <n v="230"/>
    <n v="22.89"/>
    <n v="252.89"/>
    <n v="11"/>
    <n v="16"/>
    <n v="451"/>
    <n v="456"/>
    <n v="66"/>
    <n v="56"/>
    <n v="201"/>
    <n v="150.54"/>
    <n v="10.97"/>
    <n v="0"/>
    <n v="10.97"/>
    <n v="195.54"/>
    <n v="816.48"/>
    <n v="69.790000000000006"/>
    <x v="1"/>
    <n v="-3"/>
    <s v="Training"/>
    <n v="907"/>
    <n v="122"/>
    <s v="MID"/>
    <x v="12"/>
  </r>
  <r>
    <d v="2018-09-26T00:00:00"/>
    <x v="2"/>
    <s v="16s Session"/>
    <n v="92.26"/>
    <n v="5063.92"/>
    <n v="54.89"/>
    <n v="8.02"/>
    <n v="348.57"/>
    <n v="71.400000000000006"/>
    <n v="419.97"/>
    <n v="13"/>
    <n v="21"/>
    <n v="412"/>
    <n v="447"/>
    <n v="43"/>
    <n v="52"/>
    <n v="210"/>
    <n v="157.69"/>
    <n v="21.77"/>
    <n v="1.44"/>
    <n v="23.21"/>
    <n v="278.11"/>
    <n v="1080.3699999999999"/>
    <n v="84.11"/>
    <x v="1"/>
    <n v="-3"/>
    <s v="Training"/>
    <n v="859"/>
    <n v="95"/>
    <s v="MID"/>
    <x v="12"/>
  </r>
  <r>
    <d v="2018-09-26T00:00:00"/>
    <x v="29"/>
    <s v="15s vs Wigan"/>
    <n v="139"/>
    <n v="9797.19"/>
    <n v="86.29"/>
    <n v="7.29"/>
    <n v="300.31"/>
    <n v="5.0199999999999996"/>
    <n v="305.33"/>
    <n v="26"/>
    <n v="23"/>
    <n v="692"/>
    <n v="696"/>
    <n v="41"/>
    <n v="64"/>
    <n v="112"/>
    <n v="82.8"/>
    <n v="0"/>
    <n v="0"/>
    <n v="0"/>
    <n v="1.27"/>
    <n v="1383.01"/>
    <n v="162.07"/>
    <x v="8"/>
    <s v="MD"/>
    <s v="Match"/>
    <n v="1388"/>
    <n v="105"/>
    <e v="#N/A"/>
    <x v="12"/>
  </r>
  <r>
    <d v="2018-09-26T00:00:00"/>
    <x v="4"/>
    <s v="15s vs Wigan"/>
    <n v="139"/>
    <n v="6195.07"/>
    <n v="54.52"/>
    <n v="6.36"/>
    <n v="20.95"/>
    <n v="0"/>
    <n v="20.95"/>
    <n v="4"/>
    <n v="3"/>
    <n v="660"/>
    <n v="685"/>
    <n v="40"/>
    <n v="24"/>
    <n v="192"/>
    <n v="149.43"/>
    <n v="6.01"/>
    <n v="0"/>
    <n v="6.01"/>
    <n v="243.03"/>
    <n v="411.35"/>
    <n v="65.099999999999994"/>
    <x v="8"/>
    <s v="MD"/>
    <s v="Match"/>
    <n v="1345"/>
    <n v="64"/>
    <s v="GK"/>
    <x v="12"/>
  </r>
  <r>
    <d v="2018-09-26T00:00:00"/>
    <x v="30"/>
    <s v="15s vs Wigan"/>
    <n v="139"/>
    <n v="11096.39"/>
    <n v="104.26"/>
    <n v="8.7899999999999991"/>
    <n v="511.87"/>
    <n v="153.62"/>
    <n v="665.49"/>
    <n v="22"/>
    <n v="44"/>
    <n v="722"/>
    <n v="746"/>
    <n v="75"/>
    <n v="70"/>
    <n v="82"/>
    <n v="82"/>
    <n v="0"/>
    <n v="0"/>
    <n v="0"/>
    <n v="20.6"/>
    <n v="2069.3200000000002"/>
    <n v="180.88"/>
    <x v="8"/>
    <s v="MD"/>
    <s v="Match"/>
    <n v="1468"/>
    <n v="145"/>
    <e v="#N/A"/>
    <x v="12"/>
  </r>
  <r>
    <d v="2018-09-26T00:00:00"/>
    <x v="31"/>
    <s v="15s vs Wigan"/>
    <n v="139"/>
    <n v="879.07"/>
    <n v="96.07"/>
    <n v="5.96"/>
    <n v="8.0399999999999991"/>
    <n v="0"/>
    <n v="8.0399999999999991"/>
    <n v="0"/>
    <n v="1"/>
    <n v="73"/>
    <n v="66"/>
    <n v="7"/>
    <n v="10"/>
    <n v="82"/>
    <n v="82"/>
    <n v="0"/>
    <n v="0"/>
    <n v="0"/>
    <n v="0.41"/>
    <n v="142.18"/>
    <n v="12.79"/>
    <x v="8"/>
    <s v="MD"/>
    <s v="Match"/>
    <n v="139"/>
    <n v="17"/>
    <e v="#N/A"/>
    <x v="12"/>
  </r>
  <r>
    <d v="2018-09-26T00:00:00"/>
    <x v="6"/>
    <s v="16s Session"/>
    <n v="92.26"/>
    <n v="4981.21"/>
    <n v="53.99"/>
    <n v="8.4499999999999993"/>
    <n v="280.45"/>
    <n v="199.98"/>
    <n v="480.43"/>
    <n v="11"/>
    <n v="24"/>
    <n v="353"/>
    <n v="377"/>
    <n v="57"/>
    <n v="36"/>
    <n v="205"/>
    <n v="142.19999999999999"/>
    <n v="11.68"/>
    <n v="0.01"/>
    <n v="11.69"/>
    <n v="191.18"/>
    <n v="1062.26"/>
    <n v="69.430000000000007"/>
    <x v="1"/>
    <n v="-3"/>
    <s v="Training"/>
    <n v="730"/>
    <n v="93"/>
    <s v="FB"/>
    <x v="12"/>
  </r>
  <r>
    <d v="2018-09-26T00:00:00"/>
    <x v="8"/>
    <s v="15s vs Wigan"/>
    <n v="139"/>
    <n v="12245.15"/>
    <n v="88.98"/>
    <n v="7.76"/>
    <n v="530.70000000000005"/>
    <n v="67.430000000000007"/>
    <n v="598.13"/>
    <n v="27"/>
    <n v="37"/>
    <n v="992"/>
    <n v="1013"/>
    <n v="111"/>
    <n v="117"/>
    <n v="200"/>
    <n v="160.19999999999999"/>
    <n v="53.84"/>
    <n v="1.26"/>
    <n v="55.09"/>
    <n v="520.72"/>
    <n v="2241.1999999999998"/>
    <n v="163.81"/>
    <x v="8"/>
    <s v="MD"/>
    <s v="Match"/>
    <n v="2005"/>
    <n v="228"/>
    <s v="FB"/>
    <x v="12"/>
  </r>
  <r>
    <d v="2018-09-26T00:00:00"/>
    <x v="11"/>
    <s v="16s Session"/>
    <n v="92.26"/>
    <n v="5251.39"/>
    <n v="56.92"/>
    <n v="8.82"/>
    <n v="263.35000000000002"/>
    <n v="195.66"/>
    <n v="459.01"/>
    <n v="12"/>
    <n v="21"/>
    <n v="335"/>
    <n v="363"/>
    <n v="57"/>
    <n v="67"/>
    <n v="209"/>
    <n v="146.32"/>
    <n v="15.71"/>
    <n v="0.19"/>
    <n v="15.89"/>
    <n v="202.09"/>
    <n v="1257.1600000000001"/>
    <n v="74.67"/>
    <x v="1"/>
    <n v="-3"/>
    <s v="Training"/>
    <n v="698"/>
    <n v="124"/>
    <s v="FOR"/>
    <x v="12"/>
  </r>
  <r>
    <d v="2018-09-26T00:00:00"/>
    <x v="23"/>
    <s v="15s vs Wigan"/>
    <n v="139"/>
    <n v="11612.82"/>
    <n v="83.59"/>
    <n v="7.78"/>
    <n v="537.55999999999995"/>
    <n v="24.43"/>
    <n v="561.99"/>
    <n v="21"/>
    <n v="39"/>
    <n v="874"/>
    <n v="918"/>
    <n v="82"/>
    <n v="102"/>
    <n v="191"/>
    <n v="156.22"/>
    <n v="67.33"/>
    <n v="10.26"/>
    <n v="77.59"/>
    <n v="653.32000000000005"/>
    <n v="1946.95"/>
    <n v="160.44999999999999"/>
    <x v="8"/>
    <s v="MD"/>
    <s v="Match"/>
    <n v="1792"/>
    <n v="184"/>
    <s v="CB"/>
    <x v="12"/>
  </r>
  <r>
    <d v="2018-09-26T00:00:00"/>
    <x v="12"/>
    <s v="15s vs Wigan"/>
    <n v="139"/>
    <n v="9582.43"/>
    <n v="69.08"/>
    <n v="8.09"/>
    <n v="300.95999999999998"/>
    <n v="76.62"/>
    <n v="377.58"/>
    <n v="15"/>
    <n v="24"/>
    <n v="680"/>
    <n v="646"/>
    <n v="41"/>
    <n v="50"/>
    <n v="195"/>
    <n v="142.12"/>
    <n v="41.89"/>
    <n v="1.37"/>
    <n v="43.26"/>
    <n v="419.03"/>
    <n v="1374.78"/>
    <n v="144.44999999999999"/>
    <x v="8"/>
    <s v="MD"/>
    <s v="Match"/>
    <n v="1326"/>
    <n v="91"/>
    <s v="MID"/>
    <x v="12"/>
  </r>
  <r>
    <d v="2018-09-26T00:00:00"/>
    <x v="27"/>
    <s v="15s vs Wigan"/>
    <n v="139"/>
    <n v="11476.25"/>
    <n v="82.68"/>
    <n v="7.37"/>
    <n v="374.87"/>
    <n v="8.57"/>
    <n v="383.44"/>
    <n v="9"/>
    <n v="29"/>
    <n v="956"/>
    <n v="970"/>
    <n v="43"/>
    <n v="61"/>
    <n v="207"/>
    <n v="171.26"/>
    <n v="53.33"/>
    <n v="1.5"/>
    <n v="54.83"/>
    <n v="536.04"/>
    <n v="1681.2"/>
    <n v="178.57"/>
    <x v="8"/>
    <s v="MD"/>
    <s v="Match"/>
    <n v="1926"/>
    <n v="104"/>
    <s v="MID"/>
    <x v="12"/>
  </r>
  <r>
    <d v="2018-09-26T00:00:00"/>
    <x v="14"/>
    <s v="15s vs Wigan"/>
    <n v="139"/>
    <n v="11970.96"/>
    <n v="86.28"/>
    <n v="7.78"/>
    <n v="629.58000000000004"/>
    <n v="69.510000000000005"/>
    <n v="699.09"/>
    <n v="30"/>
    <n v="44"/>
    <n v="1003"/>
    <n v="1004"/>
    <n v="75"/>
    <n v="96"/>
    <n v="150"/>
    <n v="104.25"/>
    <n v="0"/>
    <n v="0"/>
    <n v="0"/>
    <n v="51.33"/>
    <n v="2152.58"/>
    <n v="192.35"/>
    <x v="8"/>
    <s v="MD"/>
    <s v="Match"/>
    <n v="2007"/>
    <n v="171"/>
    <s v="FB"/>
    <x v="12"/>
  </r>
  <r>
    <d v="2018-09-26T00:00:00"/>
    <x v="15"/>
    <s v="16s Session"/>
    <n v="92.26"/>
    <n v="4263.3500000000004"/>
    <n v="46.21"/>
    <n v="8.35"/>
    <n v="161.16"/>
    <n v="69.680000000000007"/>
    <n v="230.84"/>
    <n v="9"/>
    <n v="14"/>
    <n v="352"/>
    <n v="368"/>
    <n v="39"/>
    <n v="43"/>
    <n v="210"/>
    <n v="164.22"/>
    <n v="17.41"/>
    <n v="0.34"/>
    <n v="17.75"/>
    <n v="294.73"/>
    <n v="725.12"/>
    <n v="65.67"/>
    <x v="1"/>
    <n v="-3"/>
    <s v="Training"/>
    <n v="720"/>
    <n v="82"/>
    <s v="MID"/>
    <x v="12"/>
  </r>
  <r>
    <d v="2018-09-26T00:00:00"/>
    <x v="16"/>
    <s v="16s Session"/>
    <n v="92.26"/>
    <n v="4879.1499999999996"/>
    <n v="52.89"/>
    <n v="8.2100000000000009"/>
    <n v="310.26"/>
    <n v="80.72"/>
    <n v="390.98"/>
    <n v="7"/>
    <n v="20"/>
    <n v="375"/>
    <n v="405"/>
    <n v="48"/>
    <n v="40"/>
    <n v="202"/>
    <n v="163.34"/>
    <n v="24.76"/>
    <n v="0.47"/>
    <n v="25.24"/>
    <n v="313.10000000000002"/>
    <n v="1042.6300000000001"/>
    <n v="85.01"/>
    <x v="1"/>
    <n v="-3"/>
    <s v="Training"/>
    <n v="780"/>
    <n v="88"/>
    <s v="MID"/>
    <x v="12"/>
  </r>
  <r>
    <d v="2018-09-26T00:00:00"/>
    <x v="26"/>
    <s v="16s Session"/>
    <n v="92.26"/>
    <n v="3798.85"/>
    <n v="49.95"/>
    <n v="7.78"/>
    <n v="236.86"/>
    <n v="16.82"/>
    <n v="253.68"/>
    <n v="14"/>
    <n v="17"/>
    <n v="339"/>
    <n v="359"/>
    <n v="49"/>
    <n v="50"/>
    <n v="215"/>
    <n v="164.75"/>
    <n v="14.13"/>
    <n v="12.16"/>
    <n v="26.29"/>
    <n v="299.66000000000003"/>
    <n v="741.35"/>
    <n v="64.650000000000006"/>
    <x v="1"/>
    <n v="-3"/>
    <s v="Training"/>
    <n v="698"/>
    <n v="99"/>
    <s v="MID"/>
    <x v="12"/>
  </r>
  <r>
    <d v="2018-09-26T00:00:00"/>
    <x v="18"/>
    <s v="18s full session"/>
    <n v="91.14"/>
    <n v="8050.53"/>
    <n v="88.34"/>
    <n v="7.91"/>
    <n v="426.25"/>
    <n v="13.78"/>
    <n v="440.03"/>
    <n v="16"/>
    <n v="24"/>
    <n v="619"/>
    <n v="619"/>
    <n v="59"/>
    <n v="91"/>
    <n v="219"/>
    <n v="182.78"/>
    <n v="34.06"/>
    <n v="0.03"/>
    <n v="40.590000000000003"/>
    <n v="380.35"/>
    <n v="1443.28"/>
    <n v="104.34"/>
    <x v="0"/>
    <m/>
    <m/>
    <n v="1238"/>
    <n v="150"/>
    <s v="FB"/>
    <x v="12"/>
  </r>
  <r>
    <d v="2018-09-26T00:00:00"/>
    <x v="19"/>
    <s v="16s Session"/>
    <n v="92.26"/>
    <n v="4421.3900000000003"/>
    <n v="47.92"/>
    <n v="8.17"/>
    <n v="307.29000000000002"/>
    <n v="151.44"/>
    <n v="458.73"/>
    <n v="6"/>
    <n v="22"/>
    <n v="370"/>
    <n v="401"/>
    <n v="68"/>
    <n v="52"/>
    <n v="208"/>
    <n v="150.71"/>
    <n v="18.55"/>
    <n v="2.16"/>
    <n v="20.72"/>
    <n v="233.42"/>
    <n v="1052.5"/>
    <n v="61.69"/>
    <x v="1"/>
    <n v="-3"/>
    <s v="Training"/>
    <n v="771"/>
    <n v="120"/>
    <s v="FB"/>
    <x v="12"/>
  </r>
  <r>
    <d v="2018-09-26T00:00:00"/>
    <x v="32"/>
    <s v="15s vs Wigan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  <s v="MD"/>
    <s v="Match"/>
    <n v="0"/>
    <n v="0"/>
    <e v="#N/A"/>
    <x v="12"/>
  </r>
  <r>
    <d v="2018-09-28T00:00:00"/>
    <x v="0"/>
    <s v="16s Session"/>
    <n v="119.89"/>
    <n v="5616.49"/>
    <n v="46.85"/>
    <n v="6.32"/>
    <n v="24.41"/>
    <n v="0"/>
    <n v="24.41"/>
    <n v="7"/>
    <n v="4"/>
    <n v="840"/>
    <n v="911"/>
    <n v="91"/>
    <n v="76"/>
    <n v="205"/>
    <n v="155.22"/>
    <n v="15.08"/>
    <n v="0.18"/>
    <n v="15.26"/>
    <n v="301.88"/>
    <n v="736.35"/>
    <n v="102.61"/>
    <x v="1"/>
    <n v="-1"/>
    <s v="Training"/>
    <n v="1751"/>
    <n v="167"/>
    <s v="MID"/>
    <x v="12"/>
  </r>
  <r>
    <d v="2018-09-28T00:00:00"/>
    <x v="2"/>
    <s v="16s Session"/>
    <n v="119.89"/>
    <n v="5776.71"/>
    <n v="48.19"/>
    <n v="6.29"/>
    <n v="30.81"/>
    <n v="0"/>
    <n v="30.81"/>
    <n v="5"/>
    <n v="4"/>
    <n v="597"/>
    <n v="667"/>
    <n v="71"/>
    <n v="46"/>
    <n v="208"/>
    <n v="148.91"/>
    <n v="19.600000000000001"/>
    <n v="0.82"/>
    <n v="20.420000000000002"/>
    <n v="275.74"/>
    <n v="721.56"/>
    <n v="94.03"/>
    <x v="1"/>
    <n v="-1"/>
    <s v="Training"/>
    <n v="1264"/>
    <n v="117"/>
    <s v="MID"/>
    <x v="12"/>
  </r>
  <r>
    <d v="2018-09-28T00:00:00"/>
    <x v="3"/>
    <s v="16s Session"/>
    <n v="119.89"/>
    <n v="5265.41"/>
    <n v="43.92"/>
    <n v="6.76"/>
    <n v="75.790000000000006"/>
    <n v="0"/>
    <n v="75.790000000000006"/>
    <n v="3"/>
    <n v="10"/>
    <n v="557"/>
    <n v="594"/>
    <n v="47"/>
    <n v="24"/>
    <n v="193"/>
    <n v="144.65"/>
    <n v="8.8800000000000008"/>
    <n v="0"/>
    <n v="8.8800000000000008"/>
    <n v="260.31"/>
    <n v="585.08000000000004"/>
    <n v="78.94"/>
    <x v="1"/>
    <n v="-1"/>
    <s v="Training"/>
    <n v="1151"/>
    <n v="71"/>
    <s v="FOR"/>
    <x v="12"/>
  </r>
  <r>
    <d v="2018-09-28T00:00:00"/>
    <x v="4"/>
    <s v="GK Session"/>
    <n v="119.89"/>
    <n v="4008.72"/>
    <n v="36.270000000000003"/>
    <n v="5.79"/>
    <n v="3.39"/>
    <n v="0"/>
    <n v="3.39"/>
    <n v="2"/>
    <n v="1"/>
    <n v="721"/>
    <n v="771"/>
    <n v="47"/>
    <n v="34"/>
    <n v="192"/>
    <n v="149.02000000000001"/>
    <n v="5.0199999999999996"/>
    <n v="0"/>
    <n v="5.0199999999999996"/>
    <n v="231.54"/>
    <n v="189.61"/>
    <n v="66.89"/>
    <x v="1"/>
    <n v="-1"/>
    <s v="Training"/>
    <n v="1492"/>
    <n v="81"/>
    <s v="GK"/>
    <x v="12"/>
  </r>
  <r>
    <d v="2018-09-28T00:00:00"/>
    <x v="6"/>
    <s v="16s Session"/>
    <n v="119.89"/>
    <n v="6079.95"/>
    <n v="55.23"/>
    <n v="7.06"/>
    <n v="185.75"/>
    <n v="2.11"/>
    <n v="187.86"/>
    <n v="5"/>
    <n v="18"/>
    <n v="523"/>
    <n v="552"/>
    <n v="63"/>
    <n v="47"/>
    <n v="193"/>
    <n v="136.36000000000001"/>
    <n v="1.33"/>
    <n v="0"/>
    <n v="1.33"/>
    <n v="154.33000000000001"/>
    <n v="950.16"/>
    <n v="89.3"/>
    <x v="1"/>
    <n v="-1"/>
    <s v="Training"/>
    <n v="1075"/>
    <n v="110"/>
    <s v="FB"/>
    <x v="12"/>
  </r>
  <r>
    <d v="2018-09-28T00:00:00"/>
    <x v="8"/>
    <s v="16s Session"/>
    <n v="119.89"/>
    <n v="5658.48"/>
    <n v="47.2"/>
    <n v="7.4"/>
    <n v="63.62"/>
    <n v="3.61"/>
    <n v="67.23"/>
    <n v="13"/>
    <n v="6"/>
    <n v="816"/>
    <n v="856"/>
    <n v="109"/>
    <n v="65"/>
    <n v="190"/>
    <n v="134.62"/>
    <n v="2.91"/>
    <n v="0"/>
    <n v="2.91"/>
    <n v="184.59"/>
    <n v="909.96"/>
    <n v="113.89"/>
    <x v="1"/>
    <n v="-1"/>
    <s v="Training"/>
    <n v="1672"/>
    <n v="174"/>
    <s v="FB"/>
    <x v="12"/>
  </r>
  <r>
    <d v="2018-09-28T00:00:00"/>
    <x v="9"/>
    <s v="16s Session"/>
    <n v="119.89"/>
    <n v="5020.93"/>
    <n v="41.88"/>
    <n v="5.85"/>
    <n v="7.89"/>
    <n v="0"/>
    <n v="7.89"/>
    <n v="5"/>
    <n v="1"/>
    <n v="586"/>
    <n v="644"/>
    <n v="106"/>
    <n v="57"/>
    <n v="82"/>
    <n v="82"/>
    <n v="0"/>
    <n v="0"/>
    <n v="0"/>
    <n v="28.64"/>
    <n v="753.66"/>
    <n v="95.89"/>
    <x v="1"/>
    <n v="-1"/>
    <s v="Training"/>
    <n v="1230"/>
    <n v="163"/>
    <s v="MID"/>
    <x v="12"/>
  </r>
  <r>
    <d v="2018-09-28T00:00:00"/>
    <x v="11"/>
    <s v="16s Session"/>
    <n v="119.89"/>
    <n v="4987.32"/>
    <n v="41.71"/>
    <n v="7.57"/>
    <n v="80.430000000000007"/>
    <n v="4.37"/>
    <n v="84.8"/>
    <n v="15"/>
    <n v="10"/>
    <n v="560"/>
    <n v="616"/>
    <n v="73"/>
    <n v="62"/>
    <n v="198"/>
    <n v="125.39"/>
    <n v="2.4700000000000002"/>
    <n v="0"/>
    <n v="2.4700000000000002"/>
    <n v="129.18"/>
    <n v="749.67"/>
    <n v="91.53"/>
    <x v="1"/>
    <n v="-1"/>
    <s v="Training"/>
    <n v="1176"/>
    <n v="135"/>
    <s v="FOR"/>
    <x v="12"/>
  </r>
  <r>
    <d v="2018-09-28T00:00:00"/>
    <x v="12"/>
    <s v="16s Session"/>
    <n v="119.89"/>
    <n v="5229.24"/>
    <n v="43.62"/>
    <n v="6.47"/>
    <n v="14.13"/>
    <n v="0"/>
    <n v="14.13"/>
    <n v="6"/>
    <n v="1"/>
    <n v="673"/>
    <n v="671"/>
    <n v="93"/>
    <n v="36"/>
    <n v="190"/>
    <n v="138.96"/>
    <n v="18.559999999999999"/>
    <n v="0.05"/>
    <n v="18.61"/>
    <n v="285.39999999999998"/>
    <n v="678.78"/>
    <n v="90.35"/>
    <x v="1"/>
    <n v="-1"/>
    <s v="Training"/>
    <n v="1344"/>
    <n v="129"/>
    <s v="MID"/>
    <x v="12"/>
  </r>
  <r>
    <d v="2018-09-28T00:00:00"/>
    <x v="27"/>
    <s v="16s Session"/>
    <n v="119.89"/>
    <n v="4746.45"/>
    <n v="39.590000000000003"/>
    <n v="5.93"/>
    <n v="9.0500000000000007"/>
    <n v="0"/>
    <n v="9.0500000000000007"/>
    <n v="0"/>
    <n v="1"/>
    <n v="640"/>
    <n v="713"/>
    <n v="47"/>
    <n v="28"/>
    <n v="195"/>
    <n v="147.5"/>
    <n v="10.62"/>
    <n v="0"/>
    <n v="10.62"/>
    <n v="246.8"/>
    <n v="452.1"/>
    <n v="84.19"/>
    <x v="1"/>
    <n v="-1"/>
    <s v="Training"/>
    <n v="1353"/>
    <n v="75"/>
    <s v="MID"/>
    <x v="12"/>
  </r>
  <r>
    <d v="2018-09-28T00:00:00"/>
    <x v="13"/>
    <s v="16s Session"/>
    <n v="119.89"/>
    <n v="4920.9399999999996"/>
    <n v="41.05"/>
    <n v="5.95"/>
    <n v="7.99"/>
    <n v="0"/>
    <n v="7.99"/>
    <n v="1"/>
    <n v="1"/>
    <n v="748"/>
    <n v="797"/>
    <n v="34"/>
    <n v="51"/>
    <n v="185"/>
    <n v="145.56"/>
    <n v="6.93"/>
    <n v="0"/>
    <n v="6.93"/>
    <n v="240.43"/>
    <n v="508.94"/>
    <n v="74.489999999999995"/>
    <x v="1"/>
    <n v="-1"/>
    <s v="Training"/>
    <n v="1545"/>
    <n v="85"/>
    <s v="CB"/>
    <x v="12"/>
  </r>
  <r>
    <d v="2018-09-28T00:00:00"/>
    <x v="14"/>
    <s v="16s Session"/>
    <n v="119.89"/>
    <n v="5079.3"/>
    <n v="42.37"/>
    <n v="6.67"/>
    <n v="88.34"/>
    <n v="0"/>
    <n v="88.34"/>
    <n v="4"/>
    <n v="9"/>
    <n v="619"/>
    <n v="670"/>
    <n v="54"/>
    <n v="41"/>
    <n v="180"/>
    <n v="111.73"/>
    <n v="0.18"/>
    <n v="0"/>
    <n v="0.18"/>
    <n v="52.74"/>
    <n v="731.21"/>
    <n v="97.99"/>
    <x v="1"/>
    <n v="-1"/>
    <s v="Training"/>
    <n v="1289"/>
    <n v="95"/>
    <s v="FB"/>
    <x v="12"/>
  </r>
  <r>
    <d v="2018-09-28T00:00:00"/>
    <x v="15"/>
    <s v="16s Session +Extras"/>
    <n v="119.89"/>
    <n v="5970.72"/>
    <n v="49.8"/>
    <n v="6.79"/>
    <n v="252.1"/>
    <n v="0"/>
    <n v="252.1"/>
    <n v="6"/>
    <n v="18"/>
    <n v="696"/>
    <n v="786"/>
    <n v="112"/>
    <n v="73"/>
    <n v="215"/>
    <n v="163.71"/>
    <n v="18.64"/>
    <n v="16.34"/>
    <n v="34.979999999999997"/>
    <n v="433.14"/>
    <n v="1202.99"/>
    <n v="110.75"/>
    <x v="1"/>
    <n v="-1"/>
    <s v="Training"/>
    <n v="1482"/>
    <n v="185"/>
    <s v="MID"/>
    <x v="12"/>
  </r>
  <r>
    <d v="2018-09-28T00:00:00"/>
    <x v="16"/>
    <s v="16s Session"/>
    <n v="119.89"/>
    <n v="5804.49"/>
    <n v="48.42"/>
    <n v="6.35"/>
    <n v="57.92"/>
    <n v="0"/>
    <n v="57.92"/>
    <n v="2"/>
    <n v="9"/>
    <n v="908"/>
    <n v="885"/>
    <n v="23"/>
    <n v="22"/>
    <n v="203"/>
    <n v="158.38999999999999"/>
    <n v="23.54"/>
    <n v="1.22"/>
    <n v="24.76"/>
    <n v="355.9"/>
    <n v="464.35"/>
    <n v="98.04"/>
    <x v="1"/>
    <n v="-1"/>
    <s v="Training"/>
    <n v="1793"/>
    <n v="45"/>
    <s v="MID"/>
    <x v="12"/>
  </r>
  <r>
    <d v="2018-09-28T00:00:00"/>
    <x v="24"/>
    <s v="GK Session"/>
    <n v="119.89"/>
    <n v="4465.42"/>
    <n v="37.25"/>
    <n v="8.34"/>
    <n v="14.24"/>
    <n v="33.17"/>
    <n v="47.41"/>
    <n v="15"/>
    <n v="1"/>
    <n v="816"/>
    <n v="895"/>
    <n v="123"/>
    <n v="96"/>
    <n v="189"/>
    <n v="148.88999999999999"/>
    <n v="14.21"/>
    <n v="0"/>
    <n v="14.21"/>
    <n v="309.13"/>
    <n v="341.84"/>
    <n v="77.23"/>
    <x v="1"/>
    <n v="-1"/>
    <s v="Training"/>
    <n v="1711"/>
    <n v="219"/>
    <s v="GK"/>
    <x v="12"/>
  </r>
  <r>
    <d v="2018-09-28T00:00:00"/>
    <x v="26"/>
    <s v="16s Session + Extras"/>
    <n v="119.89"/>
    <n v="7149.09"/>
    <n v="59.63"/>
    <n v="7.03"/>
    <n v="151.54"/>
    <n v="0.7"/>
    <n v="152.24"/>
    <n v="12"/>
    <n v="12"/>
    <n v="728"/>
    <n v="859"/>
    <n v="122"/>
    <n v="49"/>
    <n v="216"/>
    <n v="176.18"/>
    <n v="28.75"/>
    <n v="29.76"/>
    <n v="58.51"/>
    <n v="605.76"/>
    <n v="1133.8900000000001"/>
    <n v="124.69"/>
    <x v="1"/>
    <n v="-1"/>
    <s v="Training"/>
    <n v="1587"/>
    <n v="171"/>
    <s v="MID"/>
    <x v="12"/>
  </r>
  <r>
    <d v="2018-09-28T00:00:00"/>
    <x v="18"/>
    <s v="16s Session"/>
    <n v="119.89"/>
    <n v="5084.7"/>
    <n v="42.41"/>
    <n v="6.43"/>
    <n v="43.86"/>
    <n v="0"/>
    <n v="43.86"/>
    <n v="3"/>
    <n v="7"/>
    <n v="688"/>
    <n v="735"/>
    <n v="38"/>
    <n v="34"/>
    <n v="213"/>
    <n v="147.28"/>
    <n v="8.92"/>
    <n v="0.17"/>
    <n v="9.09"/>
    <n v="214.69"/>
    <n v="472.77"/>
    <n v="70.900000000000006"/>
    <x v="1"/>
    <n v="-1"/>
    <s v="Training"/>
    <n v="1423"/>
    <n v="72"/>
    <s v="FB"/>
    <x v="12"/>
  </r>
  <r>
    <d v="2018-09-28T00:00:00"/>
    <x v="19"/>
    <s v="16s Session"/>
    <n v="119.89"/>
    <n v="5357.38"/>
    <n v="44.69"/>
    <n v="7.56"/>
    <n v="125.36"/>
    <n v="12.23"/>
    <n v="137.59"/>
    <n v="3"/>
    <n v="9"/>
    <n v="634"/>
    <n v="670"/>
    <n v="59"/>
    <n v="58"/>
    <n v="203"/>
    <n v="137.24"/>
    <n v="14.31"/>
    <n v="0.97"/>
    <n v="15.28"/>
    <n v="234.99"/>
    <n v="763.39"/>
    <n v="79.36"/>
    <x v="1"/>
    <n v="-1"/>
    <s v="Training"/>
    <n v="1304"/>
    <n v="117"/>
    <s v="FB"/>
    <x v="12"/>
  </r>
  <r>
    <d v="2018-09-29T00:00:00"/>
    <x v="1"/>
    <s v="15s Session + Extras"/>
    <n v="111.22"/>
    <n v="7597.71"/>
    <n v="68.31"/>
    <n v="8.77"/>
    <n v="359.27"/>
    <n v="56.76"/>
    <n v="416.03"/>
    <n v="10"/>
    <n v="20"/>
    <n v="755"/>
    <n v="805"/>
    <n v="83"/>
    <n v="63"/>
    <n v="187"/>
    <n v="148.85"/>
    <n v="35.520000000000003"/>
    <n v="0"/>
    <n v="35.520000000000003"/>
    <n v="340.81"/>
    <n v="1434.66"/>
    <n v="116.9"/>
    <x v="8"/>
    <n v="-4"/>
    <s v="Training"/>
    <n v="1560"/>
    <n v="146"/>
    <s v="CB"/>
    <x v="12"/>
  </r>
  <r>
    <d v="2018-09-29T00:00:00"/>
    <x v="2"/>
    <s v="16s vs Stoke "/>
    <n v="118.54"/>
    <n v="11677.56"/>
    <n v="98.51"/>
    <n v="7.25"/>
    <n v="244.09"/>
    <n v="6.4"/>
    <n v="250.49"/>
    <n v="12"/>
    <n v="22"/>
    <n v="860"/>
    <n v="846"/>
    <n v="75"/>
    <n v="92"/>
    <n v="210"/>
    <n v="159.36000000000001"/>
    <n v="37.130000000000003"/>
    <n v="3.53"/>
    <n v="40.659999999999997"/>
    <n v="387.9"/>
    <n v="1619.85"/>
    <n v="171.29"/>
    <x v="1"/>
    <s v="MD"/>
    <s v="Match"/>
    <n v="1706"/>
    <n v="167"/>
    <s v="MID"/>
    <x v="12"/>
  </r>
  <r>
    <d v="2018-09-29T00:00:00"/>
    <x v="3"/>
    <s v="16s vs Stoke "/>
    <n v="118.54"/>
    <n v="3313.04"/>
    <n v="43.08"/>
    <n v="8.4600000000000009"/>
    <n v="135.44999999999999"/>
    <n v="67.61"/>
    <n v="203.06"/>
    <n v="5"/>
    <n v="11"/>
    <n v="286"/>
    <n v="291"/>
    <n v="27"/>
    <n v="20"/>
    <n v="198"/>
    <n v="142.28"/>
    <n v="14.71"/>
    <n v="0.03"/>
    <n v="14.74"/>
    <n v="176.08"/>
    <n v="561.99"/>
    <n v="50.02"/>
    <x v="1"/>
    <s v="MD"/>
    <s v="Match"/>
    <n v="577"/>
    <n v="47"/>
    <s v="FOR"/>
    <x v="12"/>
  </r>
  <r>
    <d v="2018-09-29T00:00:00"/>
    <x v="4"/>
    <s v="15s Session"/>
    <n v="100.64"/>
    <n v="3773.28"/>
    <n v="37.49"/>
    <n v="6.34"/>
    <n v="19.14"/>
    <n v="0"/>
    <n v="19.14"/>
    <n v="3"/>
    <n v="1"/>
    <n v="696"/>
    <n v="696"/>
    <n v="44"/>
    <n v="37"/>
    <n v="179"/>
    <n v="132.59"/>
    <n v="0.01"/>
    <n v="0"/>
    <n v="0.01"/>
    <n v="121.94"/>
    <n v="233.58"/>
    <n v="58.96"/>
    <x v="8"/>
    <n v="-4"/>
    <s v="Training"/>
    <n v="1392"/>
    <n v="81"/>
    <s v="GK"/>
    <x v="12"/>
  </r>
  <r>
    <d v="2018-09-29T00:00:00"/>
    <x v="6"/>
    <s v="16s vs Stoke "/>
    <n v="118.54"/>
    <n v="11666.34"/>
    <n v="98.42"/>
    <n v="7.87"/>
    <n v="523.66"/>
    <n v="38.549999999999997"/>
    <n v="562.21"/>
    <n v="12"/>
    <n v="40"/>
    <n v="694"/>
    <n v="710"/>
    <n v="51"/>
    <n v="55"/>
    <n v="208"/>
    <n v="170.74"/>
    <n v="23.64"/>
    <n v="0.52"/>
    <n v="24.16"/>
    <n v="241.09"/>
    <n v="2036.74"/>
    <n v="148.36000000000001"/>
    <x v="1"/>
    <s v="MD"/>
    <s v="Match"/>
    <n v="1404"/>
    <n v="106"/>
    <s v="FB"/>
    <x v="12"/>
  </r>
  <r>
    <d v="2018-09-29T00:00:00"/>
    <x v="9"/>
    <s v="16s vs Stoke "/>
    <n v="118.54"/>
    <n v="5261.54"/>
    <n v="44.39"/>
    <n v="7.26"/>
    <n v="270.58"/>
    <n v="10.65"/>
    <n v="281.23"/>
    <n v="4"/>
    <n v="19"/>
    <n v="459"/>
    <n v="462"/>
    <n v="36"/>
    <n v="46"/>
    <n v="135"/>
    <n v="85.57"/>
    <n v="0"/>
    <n v="0"/>
    <n v="0"/>
    <n v="21.81"/>
    <n v="1069.22"/>
    <n v="88.84"/>
    <x v="1"/>
    <s v="MD"/>
    <s v="Match"/>
    <n v="921"/>
    <n v="82"/>
    <s v="MID"/>
    <x v="12"/>
  </r>
  <r>
    <d v="2018-09-29T00:00:00"/>
    <x v="11"/>
    <s v="16s vs Stoke "/>
    <n v="118.54"/>
    <n v="10109.24"/>
    <n v="85.28"/>
    <n v="8.99"/>
    <n v="701.45"/>
    <n v="240.3"/>
    <n v="941.75"/>
    <n v="21"/>
    <n v="55"/>
    <n v="661"/>
    <n v="652"/>
    <n v="76"/>
    <n v="81"/>
    <n v="212"/>
    <n v="163.80000000000001"/>
    <n v="18.66"/>
    <n v="0.38"/>
    <n v="19.04"/>
    <n v="261.29000000000002"/>
    <n v="1957.55"/>
    <n v="126.33"/>
    <x v="1"/>
    <s v="MD"/>
    <s v="Match"/>
    <n v="1313"/>
    <n v="157"/>
    <s v="FOR"/>
    <x v="12"/>
  </r>
  <r>
    <d v="2018-09-29T00:00:00"/>
    <x v="12"/>
    <s v="15s Session + Extras"/>
    <n v="111.22"/>
    <n v="8223.3799999999992"/>
    <n v="73.94"/>
    <n v="8.15"/>
    <n v="420.86"/>
    <n v="47.69"/>
    <n v="468.55"/>
    <n v="21"/>
    <n v="25"/>
    <n v="638"/>
    <n v="644"/>
    <n v="100"/>
    <n v="74"/>
    <n v="195"/>
    <n v="152.21"/>
    <n v="33.590000000000003"/>
    <n v="1.68"/>
    <n v="35.270000000000003"/>
    <n v="381.25"/>
    <n v="1606.74"/>
    <n v="134.97999999999999"/>
    <x v="8"/>
    <n v="-4"/>
    <s v="Training"/>
    <n v="1282"/>
    <n v="174"/>
    <s v="MID"/>
    <x v="12"/>
  </r>
  <r>
    <d v="2018-09-29T00:00:00"/>
    <x v="27"/>
    <s v="16s vs Stoke "/>
    <n v="118.54"/>
    <n v="4612.79"/>
    <n v="38.909999999999997"/>
    <n v="6.48"/>
    <n v="68.92"/>
    <n v="0"/>
    <n v="68.92"/>
    <n v="1"/>
    <n v="5"/>
    <n v="409"/>
    <n v="401"/>
    <n v="19"/>
    <n v="33"/>
    <n v="204"/>
    <n v="136.88"/>
    <n v="19.84"/>
    <n v="0.28000000000000003"/>
    <n v="20.12"/>
    <n v="235.85"/>
    <n v="547.91"/>
    <n v="75.72"/>
    <x v="1"/>
    <s v="MD"/>
    <s v="Match"/>
    <n v="810"/>
    <n v="52"/>
    <s v="MID"/>
    <x v="12"/>
  </r>
  <r>
    <d v="2018-09-29T00:00:00"/>
    <x v="13"/>
    <s v="16s vs Stoke "/>
    <n v="118.54"/>
    <n v="10647.63"/>
    <n v="89.82"/>
    <n v="8.5399999999999991"/>
    <n v="187.43"/>
    <n v="54.35"/>
    <n v="241.78"/>
    <n v="6"/>
    <n v="15"/>
    <n v="937"/>
    <n v="963"/>
    <n v="79"/>
    <n v="100"/>
    <n v="197"/>
    <n v="168.36"/>
    <n v="52.21"/>
    <n v="0"/>
    <n v="52.21"/>
    <n v="449.34"/>
    <n v="1621.89"/>
    <n v="136.93"/>
    <x v="1"/>
    <s v="MD"/>
    <s v="Match"/>
    <n v="1900"/>
    <n v="179"/>
    <s v="CB"/>
    <x v="12"/>
  </r>
  <r>
    <d v="2018-09-29T00:00:00"/>
    <x v="14"/>
    <s v="16s vs Stoke "/>
    <n v="118.54"/>
    <n v="10852.54"/>
    <n v="91.55"/>
    <n v="8.39"/>
    <n v="413.38"/>
    <n v="70.61"/>
    <n v="483.99"/>
    <n v="20"/>
    <n v="33"/>
    <n v="867"/>
    <n v="884"/>
    <n v="82"/>
    <n v="107"/>
    <n v="180"/>
    <n v="140.01"/>
    <n v="0.39"/>
    <n v="0"/>
    <n v="0.39"/>
    <n v="207.83"/>
    <n v="1985.6"/>
    <n v="181.92"/>
    <x v="1"/>
    <s v="MD"/>
    <s v="Match"/>
    <n v="1751"/>
    <n v="189"/>
    <s v="FB"/>
    <x v="12"/>
  </r>
  <r>
    <d v="2018-09-29T00:00:00"/>
    <x v="15"/>
    <s v="15s Session + Extras"/>
    <n v="111.22"/>
    <n v="7642.14"/>
    <n v="68.709999999999994"/>
    <n v="8.43"/>
    <n v="382.73"/>
    <n v="66.040000000000006"/>
    <n v="448.77"/>
    <n v="12"/>
    <n v="25"/>
    <n v="618"/>
    <n v="674"/>
    <n v="94"/>
    <n v="68"/>
    <n v="213"/>
    <n v="171.99"/>
    <n v="34.75"/>
    <n v="17.309999999999999"/>
    <n v="52.06"/>
    <n v="510.1"/>
    <n v="1455.3"/>
    <n v="124.33"/>
    <x v="8"/>
    <n v="-4"/>
    <s v="Training"/>
    <n v="1292"/>
    <n v="162"/>
    <s v="MID"/>
    <x v="12"/>
  </r>
  <r>
    <d v="2018-09-29T00:00:00"/>
    <x v="16"/>
    <s v="16s vs Stoke "/>
    <n v="118.54"/>
    <n v="11962.36"/>
    <n v="100.92"/>
    <n v="8.06"/>
    <n v="268.37"/>
    <n v="15.36"/>
    <n v="283.73"/>
    <n v="8"/>
    <n v="19"/>
    <n v="830"/>
    <n v="862"/>
    <n v="60"/>
    <n v="60"/>
    <n v="202"/>
    <n v="179.03"/>
    <n v="76.61"/>
    <n v="1"/>
    <n v="77.61"/>
    <n v="603.45000000000005"/>
    <n v="1760.28"/>
    <n v="191.93"/>
    <x v="1"/>
    <s v="MD"/>
    <s v="Match"/>
    <n v="1692"/>
    <n v="120"/>
    <s v="MID"/>
    <x v="12"/>
  </r>
  <r>
    <d v="2018-09-29T00:00:00"/>
    <x v="26"/>
    <s v="15s Session + Extras"/>
    <n v="111.22"/>
    <n v="7060.26"/>
    <n v="63.48"/>
    <n v="8.61"/>
    <n v="332.45"/>
    <n v="72.64"/>
    <n v="405.09"/>
    <n v="19"/>
    <n v="23"/>
    <n v="589"/>
    <n v="672"/>
    <n v="81"/>
    <n v="49"/>
    <n v="213"/>
    <n v="167.77"/>
    <n v="30.46"/>
    <n v="17.43"/>
    <n v="47.89"/>
    <n v="482.19"/>
    <n v="1194.54"/>
    <n v="114.59"/>
    <x v="8"/>
    <n v="-4"/>
    <s v="Training"/>
    <n v="1261"/>
    <n v="130"/>
    <s v="MID"/>
    <x v="12"/>
  </r>
  <r>
    <d v="2018-09-29T00:00:00"/>
    <x v="17"/>
    <s v="16s vs Stoke "/>
    <n v="118.54"/>
    <n v="6397.77"/>
    <n v="53.97"/>
    <n v="6.27"/>
    <n v="17.350000000000001"/>
    <n v="0"/>
    <n v="17.350000000000001"/>
    <n v="6"/>
    <n v="3"/>
    <n v="708"/>
    <n v="746"/>
    <n v="56"/>
    <n v="50"/>
    <n v="202"/>
    <n v="158.97999999999999"/>
    <n v="23.4"/>
    <n v="0.73"/>
    <n v="24.12"/>
    <n v="378.32"/>
    <n v="454.24"/>
    <n v="71.5"/>
    <x v="1"/>
    <s v="MD"/>
    <s v="Match"/>
    <n v="1454"/>
    <n v="106"/>
    <s v="GK"/>
    <x v="12"/>
  </r>
  <r>
    <d v="2018-09-29T00:00:00"/>
    <x v="18"/>
    <s v="18s Conditioning"/>
    <n v="48.7"/>
    <n v="3323.87"/>
    <n v="133.6"/>
    <n v="6.62"/>
    <n v="97.28"/>
    <n v="0"/>
    <n v="97.28"/>
    <n v="1"/>
    <n v="4"/>
    <n v="38"/>
    <n v="56"/>
    <n v="13"/>
    <n v="0"/>
    <n v="217"/>
    <n v="167.65"/>
    <n v="6.25"/>
    <n v="0"/>
    <n v="6.8"/>
    <n v="60.35"/>
    <n v="436.28"/>
    <n v="39.270000000000003"/>
    <x v="0"/>
    <m/>
    <m/>
    <n v="94"/>
    <n v="13"/>
    <s v="FB"/>
    <x v="12"/>
  </r>
  <r>
    <d v="2018-09-29T00:00:00"/>
    <x v="19"/>
    <s v="16s vs Stoke "/>
    <n v="118.54"/>
    <n v="10444.34"/>
    <n v="88.11"/>
    <n v="7.93"/>
    <n v="174.35"/>
    <n v="21.92"/>
    <n v="196.27"/>
    <n v="11"/>
    <n v="14"/>
    <n v="865"/>
    <n v="869"/>
    <n v="77"/>
    <n v="77"/>
    <n v="214"/>
    <n v="173.62"/>
    <n v="43.81"/>
    <n v="13.71"/>
    <n v="57.53"/>
    <n v="547.21"/>
    <n v="1534.9"/>
    <n v="143.36000000000001"/>
    <x v="1"/>
    <s v="MD"/>
    <s v="Match"/>
    <n v="1734"/>
    <n v="154"/>
    <s v="FB"/>
    <x v="12"/>
  </r>
  <r>
    <d v="2018-10-01T00:00:00"/>
    <x v="0"/>
    <s v="Entire Session - Live"/>
    <n v="68.84"/>
    <n v="4827.84"/>
    <n v="70.14"/>
    <n v="6.06"/>
    <n v="7.45"/>
    <n v="0"/>
    <n v="7.45"/>
    <n v="10"/>
    <n v="1"/>
    <n v="658"/>
    <n v="693"/>
    <n v="122"/>
    <n v="81"/>
    <n v="95"/>
    <n v="82.65"/>
    <n v="0"/>
    <n v="0"/>
    <n v="0"/>
    <n v="5.32"/>
    <n v="944.46"/>
    <n v="86.44"/>
    <x v="1"/>
    <n v="-5"/>
    <s v="Training"/>
    <n v="1351"/>
    <n v="203"/>
    <s v="MID"/>
    <x v="13"/>
  </r>
  <r>
    <d v="2018-10-01T00:00:00"/>
    <x v="1"/>
    <s v="Entire Session - Live"/>
    <n v="68.84"/>
    <n v="4820.03"/>
    <n v="70.2"/>
    <n v="6.49"/>
    <n v="19.829999999999998"/>
    <n v="0"/>
    <n v="19.829999999999998"/>
    <n v="12"/>
    <n v="3"/>
    <n v="605"/>
    <n v="643"/>
    <n v="121"/>
    <n v="46"/>
    <n v="192"/>
    <n v="160.18"/>
    <n v="33.54"/>
    <n v="0.49"/>
    <n v="34.04"/>
    <n v="282.76"/>
    <n v="893.73"/>
    <n v="81"/>
    <x v="1"/>
    <n v="-5"/>
    <s v="Training"/>
    <n v="1248"/>
    <n v="167"/>
    <s v="CB"/>
    <x v="13"/>
  </r>
  <r>
    <d v="2018-10-01T00:00:00"/>
    <x v="2"/>
    <s v="16s Session"/>
    <n v="46.91"/>
    <n v="3091.34"/>
    <n v="65.91"/>
    <n v="6.59"/>
    <n v="32.49"/>
    <n v="0"/>
    <n v="32.49"/>
    <n v="5"/>
    <n v="4"/>
    <n v="353"/>
    <n v="415"/>
    <n v="73"/>
    <n v="30"/>
    <n v="207"/>
    <n v="167.73"/>
    <n v="14.47"/>
    <n v="1.57"/>
    <n v="16.03"/>
    <n v="172.1"/>
    <n v="580.35"/>
    <n v="49.4"/>
    <x v="1"/>
    <n v="-5"/>
    <s v="Training"/>
    <n v="768"/>
    <n v="103"/>
    <s v="MID"/>
    <x v="13"/>
  </r>
  <r>
    <d v="2018-10-01T00:00:00"/>
    <x v="4"/>
    <s v="GK Session"/>
    <n v="68.84"/>
    <n v="3101.77"/>
    <n v="45.06"/>
    <n v="5.66"/>
    <n v="1.68"/>
    <n v="0"/>
    <n v="1.68"/>
    <n v="7"/>
    <n v="0"/>
    <n v="699"/>
    <n v="698"/>
    <n v="84"/>
    <n v="66"/>
    <n v="185"/>
    <n v="157.44999999999999"/>
    <n v="2.77"/>
    <n v="0"/>
    <n v="2.77"/>
    <n v="178.77"/>
    <n v="249.89"/>
    <n v="62.92"/>
    <x v="1"/>
    <n v="-5"/>
    <s v="Training"/>
    <n v="1397"/>
    <n v="150"/>
    <s v="GK"/>
    <x v="13"/>
  </r>
  <r>
    <d v="2018-10-01T00:00:00"/>
    <x v="5"/>
    <s v="Rehab"/>
    <n v="40.71"/>
    <n v="4554.21"/>
    <n v="111.87"/>
    <n v="7.13"/>
    <n v="490.8"/>
    <n v="1.42"/>
    <n v="492.22"/>
    <n v="5"/>
    <n v="12"/>
    <n v="152"/>
    <n v="183"/>
    <n v="26"/>
    <n v="20"/>
    <n v="211"/>
    <n v="173.6"/>
    <n v="12.08"/>
    <n v="4.04"/>
    <n v="16.11"/>
    <n v="173.56"/>
    <n v="729.42"/>
    <n v="77.12"/>
    <x v="6"/>
    <m/>
    <s v="REHAB"/>
    <n v="335"/>
    <n v="46"/>
    <s v="MID"/>
    <x v="13"/>
  </r>
  <r>
    <d v="2018-10-01T00:00:00"/>
    <x v="6"/>
    <s v="16s Session"/>
    <n v="46.91"/>
    <n v="3239.9"/>
    <n v="69.08"/>
    <n v="6.52"/>
    <n v="55.82"/>
    <n v="0"/>
    <n v="55.82"/>
    <n v="5"/>
    <n v="7"/>
    <n v="379"/>
    <n v="423"/>
    <n v="67"/>
    <n v="39"/>
    <n v="201"/>
    <n v="152.51"/>
    <n v="4.4000000000000004"/>
    <n v="0"/>
    <n v="4.4000000000000004"/>
    <n v="101.53"/>
    <n v="510.41"/>
    <n v="54.04"/>
    <x v="1"/>
    <n v="-5"/>
    <s v="Training"/>
    <n v="802"/>
    <n v="106"/>
    <s v="FB"/>
    <x v="13"/>
  </r>
  <r>
    <d v="2018-10-01T00:00:00"/>
    <x v="8"/>
    <s v="Entire Session - Live"/>
    <n v="68.84"/>
    <n v="5060.34"/>
    <n v="73.510000000000005"/>
    <n v="7.18"/>
    <n v="50.86"/>
    <n v="0.72"/>
    <n v="51.58"/>
    <n v="11"/>
    <n v="6"/>
    <n v="578"/>
    <n v="615"/>
    <n v="134"/>
    <n v="89"/>
    <n v="198"/>
    <n v="163.30000000000001"/>
    <n v="27.35"/>
    <n v="1.92"/>
    <n v="29.27"/>
    <n v="284.27"/>
    <n v="1133.47"/>
    <n v="83.29"/>
    <x v="1"/>
    <n v="-5"/>
    <s v="Training"/>
    <n v="1193"/>
    <n v="223"/>
    <s v="FB"/>
    <x v="13"/>
  </r>
  <r>
    <d v="2018-10-01T00:00:00"/>
    <x v="9"/>
    <s v="Entire Session - Live"/>
    <n v="68.84"/>
    <n v="4576.68"/>
    <n v="66.489999999999995"/>
    <n v="6.02"/>
    <n v="19.77"/>
    <n v="0"/>
    <n v="19.77"/>
    <n v="5"/>
    <n v="2"/>
    <n v="584"/>
    <n v="609"/>
    <n v="118"/>
    <n v="75"/>
    <n v="121"/>
    <n v="83.43"/>
    <n v="0"/>
    <n v="0"/>
    <n v="0"/>
    <n v="5.38"/>
    <n v="947.9"/>
    <n v="86.12"/>
    <x v="1"/>
    <n v="-5"/>
    <s v="Training"/>
    <n v="1193"/>
    <n v="193"/>
    <s v="MID"/>
    <x v="13"/>
  </r>
  <r>
    <d v="2018-10-01T00:00:00"/>
    <x v="12"/>
    <s v="Entire Session - Live"/>
    <n v="68.84"/>
    <n v="5960.97"/>
    <n v="86.6"/>
    <n v="6.01"/>
    <n v="36.409999999999997"/>
    <n v="0"/>
    <n v="36.409999999999997"/>
    <n v="2"/>
    <n v="1"/>
    <n v="549"/>
    <n v="545"/>
    <n v="72"/>
    <n v="58"/>
    <n v="194"/>
    <n v="156.03"/>
    <n v="23.56"/>
    <n v="1"/>
    <n v="24.55"/>
    <n v="247.96"/>
    <n v="882.97"/>
    <n v="96.94"/>
    <x v="1"/>
    <n v="-5"/>
    <s v="Training"/>
    <n v="1094"/>
    <n v="130"/>
    <s v="MID"/>
    <x v="13"/>
  </r>
  <r>
    <d v="2018-10-01T00:00:00"/>
    <x v="13"/>
    <s v="16s Session"/>
    <n v="46.91"/>
    <n v="2887.7"/>
    <n v="61.57"/>
    <n v="6.34"/>
    <n v="21.76"/>
    <n v="0"/>
    <n v="21.76"/>
    <n v="7"/>
    <n v="1"/>
    <n v="435"/>
    <n v="496"/>
    <n v="90"/>
    <n v="51"/>
    <n v="188"/>
    <n v="142.52000000000001"/>
    <n v="2.38"/>
    <n v="0"/>
    <n v="2.38"/>
    <n v="85.88"/>
    <n v="589.70000000000005"/>
    <n v="47.03"/>
    <x v="1"/>
    <n v="-5"/>
    <s v="Training"/>
    <n v="931"/>
    <n v="141"/>
    <s v="CB"/>
    <x v="13"/>
  </r>
  <r>
    <d v="2018-10-01T00:00:00"/>
    <x v="14"/>
    <s v="16s Session"/>
    <n v="46.91"/>
    <n v="2978.11"/>
    <n v="63.49"/>
    <n v="6.19"/>
    <n v="22.5"/>
    <n v="0"/>
    <n v="22.5"/>
    <n v="2"/>
    <n v="2"/>
    <n v="392"/>
    <n v="454"/>
    <n v="82"/>
    <n v="44"/>
    <n v="188"/>
    <n v="131.29"/>
    <n v="4.09"/>
    <n v="0"/>
    <n v="4.09"/>
    <n v="77.36"/>
    <n v="621.08000000000004"/>
    <n v="59.46"/>
    <x v="1"/>
    <n v="-5"/>
    <s v="Training"/>
    <n v="846"/>
    <n v="126"/>
    <s v="FB"/>
    <x v="13"/>
  </r>
  <r>
    <d v="2018-10-01T00:00:00"/>
    <x v="15"/>
    <s v="Entire Session - Live"/>
    <n v="68.84"/>
    <n v="4661.88"/>
    <n v="67.73"/>
    <n v="7.06"/>
    <n v="35.36"/>
    <n v="0.71"/>
    <n v="36.07"/>
    <n v="6"/>
    <n v="3"/>
    <n v="536"/>
    <n v="576"/>
    <n v="126"/>
    <n v="59"/>
    <n v="217"/>
    <n v="180.33"/>
    <n v="13.8"/>
    <n v="21.15"/>
    <n v="34.950000000000003"/>
    <n v="367.48"/>
    <n v="893.74"/>
    <n v="84.73"/>
    <x v="1"/>
    <n v="-5"/>
    <s v="Training"/>
    <n v="1112"/>
    <n v="185"/>
    <s v="MID"/>
    <x v="13"/>
  </r>
  <r>
    <d v="2018-10-01T00:00:00"/>
    <x v="16"/>
    <s v="16s Session"/>
    <n v="46.91"/>
    <n v="3127.63"/>
    <n v="66.680000000000007"/>
    <n v="6.75"/>
    <n v="18.21"/>
    <n v="0"/>
    <n v="18.21"/>
    <n v="6"/>
    <n v="2"/>
    <n v="382"/>
    <n v="422"/>
    <n v="56"/>
    <n v="35"/>
    <n v="205"/>
    <n v="171.57"/>
    <n v="15.35"/>
    <n v="2.23"/>
    <n v="17.579999999999998"/>
    <n v="197.33"/>
    <n v="509.4"/>
    <n v="57.12"/>
    <x v="1"/>
    <n v="-5"/>
    <s v="Training"/>
    <n v="804"/>
    <n v="91"/>
    <s v="MID"/>
    <x v="13"/>
  </r>
  <r>
    <d v="2018-10-01T00:00:00"/>
    <x v="24"/>
    <s v="GK Session"/>
    <n v="76.069999999999993"/>
    <n v="2956.04"/>
    <n v="38.86"/>
    <n v="5.43"/>
    <n v="0"/>
    <n v="0"/>
    <n v="0"/>
    <n v="22"/>
    <n v="0"/>
    <n v="707"/>
    <n v="725"/>
    <n v="117"/>
    <n v="96"/>
    <n v="189"/>
    <n v="149.58000000000001"/>
    <n v="5.93"/>
    <n v="0"/>
    <n v="5.93"/>
    <n v="193.4"/>
    <n v="256.73"/>
    <n v="68.23"/>
    <x v="1"/>
    <n v="-5"/>
    <s v="Training"/>
    <n v="1432"/>
    <n v="213"/>
    <s v="GK"/>
    <x v="13"/>
  </r>
  <r>
    <d v="2018-10-01T00:00:00"/>
    <x v="26"/>
    <s v="Entire Session - Live"/>
    <n v="68.84"/>
    <n v="5278.91"/>
    <n v="76.69"/>
    <n v="6.1"/>
    <n v="24.53"/>
    <n v="0"/>
    <n v="24.53"/>
    <n v="12"/>
    <n v="4"/>
    <n v="578"/>
    <n v="631"/>
    <n v="111"/>
    <n v="68"/>
    <n v="211"/>
    <n v="174.37"/>
    <n v="22.3"/>
    <n v="10.75"/>
    <n v="33.049999999999997"/>
    <n v="332.24"/>
    <n v="860.6"/>
    <n v="98.47"/>
    <x v="1"/>
    <n v="-5"/>
    <s v="Training"/>
    <n v="1209"/>
    <n v="179"/>
    <s v="MID"/>
    <x v="13"/>
  </r>
  <r>
    <d v="2018-10-01T00:00:00"/>
    <x v="18"/>
    <s v="Entire Session"/>
    <n v="110.32"/>
    <n v="5455.53"/>
    <n v="49.48"/>
    <n v="5.73"/>
    <n v="1.1299999999999999"/>
    <n v="0"/>
    <n v="1.1299999999999999"/>
    <n v="1"/>
    <n v="0"/>
    <n v="799"/>
    <n v="859"/>
    <n v="74"/>
    <n v="46"/>
    <n v="193"/>
    <n v="146.07"/>
    <n v="1.5"/>
    <n v="0"/>
    <n v="1.5"/>
    <n v="173.97"/>
    <n v="382.5"/>
    <n v="78.8"/>
    <x v="0"/>
    <m/>
    <m/>
    <n v="1658"/>
    <n v="120"/>
    <s v="FB"/>
    <x v="13"/>
  </r>
  <r>
    <d v="2018-10-01T00:00:00"/>
    <x v="19"/>
    <s v="16s Session"/>
    <n v="46.91"/>
    <n v="2954.84"/>
    <n v="63"/>
    <n v="6.51"/>
    <n v="29.56"/>
    <n v="0"/>
    <n v="29.56"/>
    <n v="6"/>
    <n v="4"/>
    <n v="362"/>
    <n v="394"/>
    <n v="87"/>
    <n v="50"/>
    <n v="206"/>
    <n v="159.53"/>
    <n v="9.18"/>
    <n v="2.42"/>
    <n v="11.6"/>
    <n v="151.81"/>
    <n v="590.76"/>
    <n v="47.33"/>
    <x v="1"/>
    <n v="-5"/>
    <s v="Training"/>
    <n v="756"/>
    <n v="137"/>
    <s v="FB"/>
    <x v="13"/>
  </r>
  <r>
    <d v="2018-10-01T00:00:00"/>
    <x v="21"/>
    <s v="Rehab"/>
    <n v="22.71"/>
    <n v="2822.78"/>
    <n v="124.32"/>
    <n v="6.46"/>
    <n v="322.3"/>
    <n v="0"/>
    <n v="322.3"/>
    <n v="2"/>
    <n v="8"/>
    <n v="27"/>
    <n v="36"/>
    <n v="7"/>
    <n v="2"/>
    <n v="190"/>
    <n v="158.93"/>
    <n v="7.26"/>
    <n v="0"/>
    <n v="7.26"/>
    <n v="76.61"/>
    <n v="403.86"/>
    <n v="31.77"/>
    <x v="6"/>
    <m/>
    <s v="REHAB"/>
    <n v="63"/>
    <n v="9"/>
    <s v="MID"/>
    <x v="13"/>
  </r>
  <r>
    <d v="2018-10-01T00:00:00"/>
    <x v="22"/>
    <s v="Rehab"/>
    <n v="22.71"/>
    <n v="1612.44"/>
    <n v="102.02"/>
    <n v="5.79"/>
    <n v="4.49"/>
    <n v="0"/>
    <n v="4.49"/>
    <n v="0"/>
    <n v="1"/>
    <n v="43"/>
    <n v="37"/>
    <n v="0"/>
    <n v="1"/>
    <n v="186"/>
    <n v="152.29"/>
    <n v="3.7"/>
    <n v="0"/>
    <n v="3.7"/>
    <n v="45.04"/>
    <n v="34.92"/>
    <n v="17.190000000000001"/>
    <x v="6"/>
    <m/>
    <s v="REHAB"/>
    <n v="80"/>
    <n v="1"/>
    <s v="MID"/>
    <x v="13"/>
  </r>
  <r>
    <d v="2018-10-02T00:00:00"/>
    <x v="1"/>
    <s v="15s Session"/>
    <n v="76.02"/>
    <n v="4386.16"/>
    <n v="57.7"/>
    <n v="7.94"/>
    <n v="47.39"/>
    <n v="60.98"/>
    <n v="108.37"/>
    <n v="11"/>
    <n v="4"/>
    <n v="593"/>
    <n v="664"/>
    <n v="86"/>
    <n v="61"/>
    <n v="184"/>
    <n v="152.38"/>
    <n v="16.09"/>
    <n v="0"/>
    <n v="16.09"/>
    <n v="223.93"/>
    <n v="676.89"/>
    <n v="75.69"/>
    <x v="8"/>
    <n v="-4"/>
    <s v="Training"/>
    <n v="1257"/>
    <n v="147"/>
    <s v="CB"/>
    <x v="13"/>
  </r>
  <r>
    <d v="2018-10-02T00:00:00"/>
    <x v="2"/>
    <s v="AVG"/>
    <n v="102.32"/>
    <n v="5788.91"/>
    <n v="56.58"/>
    <n v="6.66"/>
    <n v="51.83"/>
    <n v="0"/>
    <n v="51.83"/>
    <n v="12"/>
    <n v="7"/>
    <n v="591"/>
    <n v="633"/>
    <n v="81"/>
    <n v="73"/>
    <n v="200"/>
    <n v="165.17"/>
    <n v="25.28"/>
    <n v="0.01"/>
    <n v="25.28"/>
    <n v="342.3"/>
    <n v="872.79"/>
    <n v="106.56"/>
    <x v="3"/>
    <m/>
    <m/>
    <n v="1224"/>
    <n v="154"/>
    <s v="MID"/>
    <x v="13"/>
  </r>
  <r>
    <d v="2018-10-02T00:00:00"/>
    <x v="4"/>
    <s v="GK Session"/>
    <n v="76.02"/>
    <n v="4232.63"/>
    <n v="55.68"/>
    <n v="7.69"/>
    <n v="55.93"/>
    <n v="45.22"/>
    <n v="101.15"/>
    <n v="8"/>
    <n v="3"/>
    <n v="700"/>
    <n v="699"/>
    <n v="90"/>
    <n v="84"/>
    <n v="190"/>
    <n v="144.1"/>
    <n v="4.43"/>
    <n v="0"/>
    <n v="4.43"/>
    <n v="144.77000000000001"/>
    <n v="586.55999999999995"/>
    <n v="73.849999999999994"/>
    <x v="8"/>
    <n v="-4"/>
    <s v="Training"/>
    <n v="1399"/>
    <n v="174"/>
    <s v="GK"/>
    <x v="13"/>
  </r>
  <r>
    <d v="2018-10-02T00:00:00"/>
    <x v="6"/>
    <s v="18s Session"/>
    <n v="90.22"/>
    <n v="5545.69"/>
    <n v="61.47"/>
    <n v="7.26"/>
    <n v="132.11000000000001"/>
    <n v="2.84"/>
    <n v="134.94999999999999"/>
    <n v="15"/>
    <n v="15"/>
    <n v="501"/>
    <n v="550"/>
    <n v="80"/>
    <n v="63"/>
    <n v="195"/>
    <n v="145.01"/>
    <n v="5.54"/>
    <n v="0"/>
    <n v="5.54"/>
    <n v="145.66"/>
    <n v="900.8"/>
    <n v="88.9"/>
    <x v="0"/>
    <n v="-4"/>
    <s v="Training"/>
    <n v="1051"/>
    <n v="143"/>
    <s v="FB"/>
    <x v="13"/>
  </r>
  <r>
    <d v="2018-10-02T00:00:00"/>
    <x v="8"/>
    <s v="15s Session"/>
    <n v="76.02"/>
    <n v="4894.58"/>
    <n v="64.39"/>
    <n v="7.95"/>
    <n v="68.3"/>
    <n v="47.35"/>
    <n v="115.65"/>
    <n v="10"/>
    <n v="4"/>
    <n v="619"/>
    <n v="697"/>
    <n v="122"/>
    <n v="72"/>
    <n v="194"/>
    <n v="153.78"/>
    <n v="14.76"/>
    <n v="0"/>
    <n v="14.76"/>
    <n v="217.8"/>
    <n v="900.42"/>
    <n v="88.61"/>
    <x v="8"/>
    <n v="-4"/>
    <s v="Training"/>
    <n v="1316"/>
    <n v="194"/>
    <s v="FB"/>
    <x v="13"/>
  </r>
  <r>
    <d v="2018-10-02T00:00:00"/>
    <x v="11"/>
    <s v="18s Session"/>
    <n v="90.22"/>
    <n v="4679.83"/>
    <n v="51.87"/>
    <n v="8.17"/>
    <n v="145.59"/>
    <n v="18.87"/>
    <n v="164.46"/>
    <n v="15"/>
    <n v="12"/>
    <n v="467"/>
    <n v="501"/>
    <n v="83"/>
    <n v="73"/>
    <n v="208"/>
    <n v="151.16999999999999"/>
    <n v="19.7"/>
    <n v="0.15"/>
    <n v="19.850000000000001"/>
    <n v="215.16"/>
    <n v="844.96"/>
    <n v="80.22"/>
    <x v="0"/>
    <n v="-4"/>
    <s v="Training"/>
    <n v="968"/>
    <n v="156"/>
    <s v="FOR"/>
    <x v="13"/>
  </r>
  <r>
    <d v="2018-10-02T00:00:00"/>
    <x v="12"/>
    <s v="15s Session"/>
    <n v="76.02"/>
    <n v="4744.1000000000004"/>
    <n v="62.41"/>
    <n v="7.73"/>
    <n v="58.52"/>
    <n v="58.27"/>
    <n v="116.79"/>
    <n v="14"/>
    <n v="4"/>
    <n v="538"/>
    <n v="585"/>
    <n v="80"/>
    <n v="66"/>
    <n v="190"/>
    <n v="150.02000000000001"/>
    <n v="13.16"/>
    <n v="0.02"/>
    <n v="13.17"/>
    <n v="218.69"/>
    <n v="806.41"/>
    <n v="88.75"/>
    <x v="8"/>
    <n v="-4"/>
    <s v="Training"/>
    <n v="1123"/>
    <n v="146"/>
    <s v="MID"/>
    <x v="13"/>
  </r>
  <r>
    <d v="2018-10-02T00:00:00"/>
    <x v="13"/>
    <s v="16s + extras"/>
    <n v="102.32"/>
    <n v="5248.52"/>
    <n v="51.3"/>
    <n v="6.64"/>
    <n v="30.96"/>
    <n v="0"/>
    <n v="30.96"/>
    <n v="15"/>
    <n v="2"/>
    <n v="751"/>
    <n v="837"/>
    <n v="118"/>
    <n v="90"/>
    <n v="192"/>
    <n v="157.63"/>
    <n v="14.55"/>
    <n v="0"/>
    <n v="14.55"/>
    <n v="278.95"/>
    <n v="879.87"/>
    <n v="82.07"/>
    <x v="0"/>
    <n v="-4"/>
    <s v="Training"/>
    <n v="1588"/>
    <n v="208"/>
    <s v="CB"/>
    <x v="13"/>
  </r>
  <r>
    <d v="2018-10-02T00:00:00"/>
    <x v="14"/>
    <s v="15s Session"/>
    <n v="76.02"/>
    <n v="3934.42"/>
    <n v="51.76"/>
    <n v="7.75"/>
    <n v="49.48"/>
    <n v="51.51"/>
    <n v="100.99"/>
    <n v="13"/>
    <n v="2"/>
    <n v="506"/>
    <n v="566"/>
    <n v="89"/>
    <n v="71"/>
    <n v="168"/>
    <n v="115.93"/>
    <n v="0"/>
    <n v="0"/>
    <n v="0"/>
    <n v="51.77"/>
    <n v="754.58"/>
    <n v="83.88"/>
    <x v="8"/>
    <n v="-4"/>
    <s v="Training"/>
    <n v="1072"/>
    <n v="160"/>
    <s v="FB"/>
    <x v="13"/>
  </r>
  <r>
    <d v="2018-10-02T00:00:00"/>
    <x v="15"/>
    <s v="15s Session"/>
    <n v="76.02"/>
    <n v="4133.93"/>
    <n v="54.38"/>
    <n v="7.82"/>
    <n v="57.98"/>
    <n v="58.46"/>
    <n v="116.44"/>
    <n v="5"/>
    <n v="4"/>
    <n v="551"/>
    <n v="589"/>
    <n v="75"/>
    <n v="61"/>
    <n v="206"/>
    <n v="163.15"/>
    <n v="18.899999999999999"/>
    <n v="2.31"/>
    <n v="21.21"/>
    <n v="255.51"/>
    <n v="655.66"/>
    <n v="78.16"/>
    <x v="8"/>
    <n v="-4"/>
    <s v="Training"/>
    <n v="1140"/>
    <n v="136"/>
    <s v="MID"/>
    <x v="13"/>
  </r>
  <r>
    <d v="2018-10-02T00:00:00"/>
    <x v="16"/>
    <s v="16s + extras"/>
    <n v="102.32"/>
    <n v="5788.91"/>
    <n v="56.58"/>
    <n v="6.66"/>
    <n v="51.83"/>
    <n v="0"/>
    <n v="51.83"/>
    <n v="12"/>
    <n v="7"/>
    <n v="591"/>
    <n v="633"/>
    <n v="81"/>
    <n v="73"/>
    <n v="200"/>
    <n v="165.17"/>
    <n v="25.28"/>
    <n v="0.01"/>
    <n v="25.28"/>
    <n v="342.3"/>
    <n v="872.79"/>
    <n v="106.56"/>
    <x v="0"/>
    <n v="-4"/>
    <s v="Training"/>
    <n v="1224"/>
    <n v="154"/>
    <s v="MID"/>
    <x v="13"/>
  </r>
  <r>
    <d v="2018-10-02T00:00:00"/>
    <x v="24"/>
    <s v="GK Session"/>
    <n v="90.22"/>
    <n v="3074.01"/>
    <n v="34.07"/>
    <n v="5.21"/>
    <n v="0"/>
    <n v="0"/>
    <n v="0"/>
    <n v="14"/>
    <n v="0"/>
    <n v="730"/>
    <n v="789"/>
    <n v="83"/>
    <n v="71"/>
    <n v="179"/>
    <n v="145.37"/>
    <n v="3.22"/>
    <n v="0"/>
    <n v="3.22"/>
    <n v="202.78"/>
    <n v="268.04000000000002"/>
    <n v="59.72"/>
    <x v="8"/>
    <n v="-4"/>
    <s v="Training"/>
    <n v="1519"/>
    <n v="154"/>
    <s v="GK"/>
    <x v="13"/>
  </r>
  <r>
    <d v="2018-10-02T00:00:00"/>
    <x v="26"/>
    <s v="15s Session"/>
    <n v="76.02"/>
    <n v="4658.5"/>
    <n v="61.28"/>
    <n v="7.49"/>
    <n v="74.67"/>
    <n v="33.15"/>
    <n v="107.82"/>
    <n v="17"/>
    <n v="3"/>
    <n v="566"/>
    <n v="602"/>
    <n v="92"/>
    <n v="61"/>
    <n v="211"/>
    <n v="170.73"/>
    <n v="16.39"/>
    <n v="12.81"/>
    <n v="29.2"/>
    <n v="332.68"/>
    <n v="683.44"/>
    <n v="92.14"/>
    <x v="8"/>
    <n v="-4"/>
    <s v="Training"/>
    <n v="1168"/>
    <n v="153"/>
    <s v="MID"/>
    <x v="13"/>
  </r>
  <r>
    <d v="2018-10-02T00:00:00"/>
    <x v="18"/>
    <s v="18s Training"/>
    <n v="99.69"/>
    <n v="5097.63"/>
    <n v="51.14"/>
    <n v="6.98"/>
    <n v="121.73"/>
    <n v="0"/>
    <n v="121.73"/>
    <n v="13"/>
    <n v="13"/>
    <n v="581"/>
    <n v="610"/>
    <n v="99"/>
    <n v="65"/>
    <n v="212"/>
    <n v="154.97999999999999"/>
    <n v="17.55"/>
    <n v="0"/>
    <n v="17.850000000000001"/>
    <n v="224.15"/>
    <n v="904.52"/>
    <n v="74.53"/>
    <x v="0"/>
    <m/>
    <m/>
    <n v="1191"/>
    <n v="164"/>
    <s v="FB"/>
    <x v="13"/>
  </r>
  <r>
    <d v="2018-10-02T00:00:00"/>
    <x v="19"/>
    <s v="18s Session"/>
    <n v="90.22"/>
    <n v="4808.01"/>
    <n v="53.29"/>
    <n v="6.89"/>
    <n v="74.91"/>
    <n v="0"/>
    <n v="74.91"/>
    <n v="13"/>
    <n v="9"/>
    <n v="539"/>
    <n v="592"/>
    <n v="93"/>
    <n v="75"/>
    <n v="205"/>
    <n v="160.37"/>
    <n v="27.13"/>
    <n v="4.68"/>
    <n v="31.8"/>
    <n v="322.04000000000002"/>
    <n v="810.96"/>
    <n v="76.2"/>
    <x v="0"/>
    <n v="-4"/>
    <s v="Training"/>
    <n v="1131"/>
    <n v="168"/>
    <s v="FB"/>
    <x v="13"/>
  </r>
  <r>
    <d v="2018-10-03T00:00:00"/>
    <x v="0"/>
    <s v="16s Session"/>
    <n v="101.25"/>
    <n v="6129.56"/>
    <n v="60.54"/>
    <n v="8.26"/>
    <n v="59.45"/>
    <n v="40.020000000000003"/>
    <n v="99.47"/>
    <n v="16"/>
    <n v="7"/>
    <n v="816"/>
    <n v="883"/>
    <n v="114"/>
    <n v="90"/>
    <n v="82"/>
    <n v="82"/>
    <n v="0"/>
    <n v="0"/>
    <n v="0"/>
    <n v="14.43"/>
    <n v="967.89"/>
    <n v="111.04"/>
    <x v="1"/>
    <n v="-1"/>
    <s v="Training"/>
    <n v="1699"/>
    <n v="204"/>
    <s v="MID"/>
    <x v="13"/>
  </r>
  <r>
    <d v="2018-10-03T00:00:00"/>
    <x v="2"/>
    <s v="16s Session + Extra"/>
    <n v="119.53"/>
    <n v="6607.99"/>
    <n v="55.28"/>
    <n v="8.35"/>
    <n v="149.79"/>
    <n v="74.63"/>
    <n v="224.42"/>
    <n v="8"/>
    <n v="12"/>
    <n v="786"/>
    <n v="855"/>
    <n v="100"/>
    <n v="48"/>
    <n v="203"/>
    <n v="147.4"/>
    <n v="17.68"/>
    <n v="0"/>
    <n v="17.68"/>
    <n v="262.19"/>
    <n v="932.99"/>
    <n v="115.19"/>
    <x v="1"/>
    <n v="-1"/>
    <s v="Training"/>
    <n v="1641"/>
    <n v="148"/>
    <s v="MID"/>
    <x v="13"/>
  </r>
  <r>
    <d v="2018-10-03T00:00:00"/>
    <x v="4"/>
    <s v="GK Session"/>
    <n v="101.25"/>
    <n v="4587.5600000000004"/>
    <n v="45.31"/>
    <n v="7.85"/>
    <n v="55.67"/>
    <n v="40.39"/>
    <n v="96.06"/>
    <n v="21"/>
    <n v="4"/>
    <n v="801"/>
    <n v="803"/>
    <n v="104"/>
    <n v="91"/>
    <n v="181"/>
    <n v="139.22"/>
    <n v="0.04"/>
    <n v="0"/>
    <n v="0.04"/>
    <n v="165.63"/>
    <n v="498.77"/>
    <n v="81"/>
    <x v="1"/>
    <n v="-1"/>
    <s v="Training"/>
    <n v="1604"/>
    <n v="195"/>
    <s v="GK"/>
    <x v="13"/>
  </r>
  <r>
    <d v="2018-10-03T00:00:00"/>
    <x v="33"/>
    <s v="IR Session"/>
    <n v="31.54"/>
    <n v="2935.79"/>
    <n v="93.37"/>
    <n v="7.61"/>
    <n v="448.23"/>
    <n v="23.88"/>
    <n v="472.11"/>
    <n v="8"/>
    <n v="12"/>
    <n v="230"/>
    <n v="262"/>
    <n v="33"/>
    <n v="20"/>
    <n v="207"/>
    <n v="179.35"/>
    <n v="13.06"/>
    <n v="7.49"/>
    <n v="20.55"/>
    <n v="175.93"/>
    <n v="685.37"/>
    <n v="58.85"/>
    <x v="6"/>
    <m/>
    <s v="REHAB"/>
    <n v="492"/>
    <n v="53"/>
    <e v="#N/A"/>
    <x v="13"/>
  </r>
  <r>
    <d v="2018-10-03T00:00:00"/>
    <x v="5"/>
    <s v="COD Rehab"/>
    <n v="35.36"/>
    <n v="2217.91"/>
    <n v="62.72"/>
    <n v="7.56"/>
    <n v="340.33"/>
    <n v="20.18"/>
    <n v="360.51"/>
    <n v="10"/>
    <n v="14"/>
    <n v="231"/>
    <n v="282"/>
    <n v="54"/>
    <n v="24"/>
    <n v="207"/>
    <n v="158.72999999999999"/>
    <n v="5.61"/>
    <n v="0.32"/>
    <n v="5.93"/>
    <n v="96.52"/>
    <n v="613.86"/>
    <n v="46.24"/>
    <x v="6"/>
    <m/>
    <s v="REHAB"/>
    <n v="513"/>
    <n v="78"/>
    <s v="MID"/>
    <x v="13"/>
  </r>
  <r>
    <d v="2018-10-03T00:00:00"/>
    <x v="6"/>
    <s v="16s Session"/>
    <n v="101.25"/>
    <n v="6149.72"/>
    <n v="60.74"/>
    <n v="8.09"/>
    <n v="178.02"/>
    <n v="42.13"/>
    <n v="220.15"/>
    <n v="12"/>
    <n v="17"/>
    <n v="642"/>
    <n v="703"/>
    <n v="92"/>
    <n v="51"/>
    <n v="192"/>
    <n v="139.29"/>
    <n v="1.3"/>
    <n v="0"/>
    <n v="1.3"/>
    <n v="92.03"/>
    <n v="907.58"/>
    <n v="91.79"/>
    <x v="1"/>
    <n v="-1"/>
    <s v="Training"/>
    <n v="1345"/>
    <n v="143"/>
    <s v="FB"/>
    <x v="13"/>
  </r>
  <r>
    <d v="2018-10-03T00:00:00"/>
    <x v="10"/>
    <s v="COD Rehab"/>
    <n v="35.36"/>
    <n v="2389.7199999999998"/>
    <n v="67.58"/>
    <n v="7.32"/>
    <n v="355.97"/>
    <n v="6.43"/>
    <n v="362.4"/>
    <n v="3"/>
    <n v="13"/>
    <n v="249"/>
    <n v="268"/>
    <n v="44"/>
    <n v="17"/>
    <n v="203"/>
    <n v="161.38"/>
    <n v="8.44"/>
    <n v="1.58"/>
    <n v="10.02"/>
    <n v="128.5"/>
    <n v="636.13"/>
    <n v="41.34"/>
    <x v="6"/>
    <m/>
    <s v="REHAB"/>
    <n v="517"/>
    <n v="61"/>
    <s v="FB"/>
    <x v="13"/>
  </r>
  <r>
    <d v="2018-10-03T00:00:00"/>
    <x v="12"/>
    <s v="16s Session"/>
    <n v="101.25"/>
    <n v="6244.18"/>
    <n v="61.67"/>
    <n v="8.41"/>
    <n v="142.56"/>
    <n v="39.51"/>
    <n v="182.07"/>
    <n v="10"/>
    <n v="13"/>
    <n v="614"/>
    <n v="640"/>
    <n v="98"/>
    <n v="63"/>
    <n v="192"/>
    <n v="143.03"/>
    <n v="17.559999999999999"/>
    <n v="0.7"/>
    <n v="18.260000000000002"/>
    <n v="270.08999999999997"/>
    <n v="1002.47"/>
    <n v="101.17"/>
    <x v="1"/>
    <n v="-1"/>
    <s v="Training"/>
    <n v="1254"/>
    <n v="161"/>
    <s v="MID"/>
    <x v="13"/>
  </r>
  <r>
    <d v="2018-10-03T00:00:00"/>
    <x v="16"/>
    <s v="16s Session + Extra"/>
    <n v="119.53"/>
    <n v="6105.89"/>
    <n v="51.08"/>
    <n v="8.3000000000000007"/>
    <n v="115.05"/>
    <n v="53.36"/>
    <n v="168.41"/>
    <n v="3"/>
    <n v="12"/>
    <n v="725"/>
    <n v="775"/>
    <n v="92"/>
    <n v="39"/>
    <n v="201"/>
    <n v="157.82"/>
    <n v="23.48"/>
    <n v="0.25"/>
    <n v="23.72"/>
    <n v="340.74"/>
    <n v="766.07"/>
    <n v="109.5"/>
    <x v="1"/>
    <n v="-1"/>
    <s v="Training"/>
    <n v="1500"/>
    <n v="131"/>
    <s v="MID"/>
    <x v="13"/>
  </r>
  <r>
    <d v="2018-10-03T00:00:00"/>
    <x v="26"/>
    <s v="16s Session"/>
    <n v="101.25"/>
    <n v="6270.18"/>
    <n v="61.93"/>
    <n v="8.73"/>
    <n v="117.96"/>
    <n v="59.27"/>
    <n v="177.23"/>
    <n v="22"/>
    <n v="14"/>
    <n v="741"/>
    <n v="794"/>
    <n v="97"/>
    <n v="45"/>
    <n v="211"/>
    <n v="171.61"/>
    <n v="27.32"/>
    <n v="15.19"/>
    <n v="42.5"/>
    <n v="450.55"/>
    <n v="846.96"/>
    <n v="108.26"/>
    <x v="1"/>
    <n v="-1"/>
    <s v="Training"/>
    <n v="1535"/>
    <n v="142"/>
    <s v="MID"/>
    <x v="13"/>
  </r>
  <r>
    <d v="2018-10-03T00:00:00"/>
    <x v="18"/>
    <s v="16s Session"/>
    <n v="101.25"/>
    <n v="5798.03"/>
    <n v="57.26"/>
    <n v="8.02"/>
    <n v="127.67"/>
    <n v="44.91"/>
    <n v="172.58"/>
    <n v="10"/>
    <n v="12"/>
    <n v="707"/>
    <n v="760"/>
    <n v="93"/>
    <n v="85"/>
    <n v="211"/>
    <n v="159.11000000000001"/>
    <n v="18.28"/>
    <n v="0.3"/>
    <n v="18.579999999999998"/>
    <n v="255.7"/>
    <n v="899.99"/>
    <n v="79.650000000000006"/>
    <x v="1"/>
    <n v="-1"/>
    <s v="Training"/>
    <n v="1467"/>
    <n v="178"/>
    <s v="FB"/>
    <x v="13"/>
  </r>
  <r>
    <d v="2018-10-03T00:00:00"/>
    <x v="19"/>
    <s v="16s Session"/>
    <n v="101.25"/>
    <n v="6166.91"/>
    <n v="60.91"/>
    <n v="8.26"/>
    <n v="148.13999999999999"/>
    <n v="57.61"/>
    <n v="205.75"/>
    <n v="12"/>
    <n v="15"/>
    <n v="694"/>
    <n v="774"/>
    <n v="139"/>
    <n v="89"/>
    <n v="210"/>
    <n v="157.78"/>
    <n v="26.19"/>
    <n v="5.07"/>
    <n v="31.26"/>
    <n v="339.43"/>
    <n v="1088.07"/>
    <n v="90.19"/>
    <x v="1"/>
    <n v="-1"/>
    <s v="Training"/>
    <n v="1468"/>
    <n v="228"/>
    <s v="FB"/>
    <x v="13"/>
  </r>
  <r>
    <d v="2018-10-03T00:00:00"/>
    <x v="20"/>
    <s v="Linear Rehab"/>
    <n v="47.5"/>
    <n v="5643.47"/>
    <n v="119.05"/>
    <n v="6.49"/>
    <n v="210.18"/>
    <n v="0"/>
    <n v="210.18"/>
    <n v="1"/>
    <n v="7"/>
    <n v="106"/>
    <n v="104"/>
    <n v="8"/>
    <n v="0"/>
    <n v="208"/>
    <n v="157.04"/>
    <n v="12.98"/>
    <n v="4.4000000000000004"/>
    <n v="17.38"/>
    <n v="167.69"/>
    <n v="339.11"/>
    <n v="82.41"/>
    <x v="6"/>
    <m/>
    <s v="REHAB"/>
    <n v="210"/>
    <n v="8"/>
    <e v="#N/A"/>
    <x v="13"/>
  </r>
  <r>
    <d v="2018-10-03T00:00:00"/>
    <x v="21"/>
    <s v="Linear Rehab"/>
    <n v="47.5"/>
    <n v="6011.12"/>
    <n v="126.56"/>
    <n v="6.96"/>
    <n v="391.19"/>
    <n v="0"/>
    <n v="391.19"/>
    <n v="2"/>
    <n v="13"/>
    <n v="121"/>
    <n v="132"/>
    <n v="23"/>
    <n v="11"/>
    <n v="198"/>
    <n v="158.63999999999999"/>
    <n v="11.41"/>
    <n v="0.49"/>
    <n v="11.9"/>
    <n v="158.41999999999999"/>
    <n v="543.94000000000005"/>
    <n v="72.13"/>
    <x v="6"/>
    <m/>
    <s v="REHAB"/>
    <n v="253"/>
    <n v="34"/>
    <s v="MID"/>
    <x v="13"/>
  </r>
  <r>
    <d v="2018-10-03T00:00:00"/>
    <x v="22"/>
    <s v="Linear Rehab"/>
    <n v="47.5"/>
    <n v="3385.94"/>
    <n v="106.87"/>
    <n v="6.01"/>
    <n v="13.74"/>
    <n v="0"/>
    <n v="13.74"/>
    <n v="0"/>
    <n v="2"/>
    <n v="83"/>
    <n v="104"/>
    <n v="2"/>
    <n v="1"/>
    <n v="203"/>
    <n v="161.24"/>
    <n v="9.7799999999999994"/>
    <n v="2.0499999999999998"/>
    <n v="11.83"/>
    <n v="120.07"/>
    <n v="83.62"/>
    <n v="40.32"/>
    <x v="6"/>
    <m/>
    <s v="REHAB"/>
    <n v="187"/>
    <n v="3"/>
    <s v="MID"/>
    <x v="13"/>
  </r>
  <r>
    <d v="2018-10-05T00:00:00"/>
    <x v="0"/>
    <s v="16s session"/>
    <n v="102.7"/>
    <n v="5768.86"/>
    <n v="56.17"/>
    <n v="7.31"/>
    <n v="164.27"/>
    <n v="2.16"/>
    <n v="166.43"/>
    <n v="22"/>
    <n v="15"/>
    <n v="717"/>
    <n v="719"/>
    <n v="67"/>
    <n v="78"/>
    <n v="82"/>
    <n v="81.760000000000005"/>
    <n v="0"/>
    <n v="0"/>
    <n v="0"/>
    <n v="5.44"/>
    <n v="983.48"/>
    <n v="106.41"/>
    <x v="1"/>
    <m/>
    <s v="Training"/>
    <n v="1436"/>
    <n v="145"/>
    <s v="MID"/>
    <x v="13"/>
  </r>
  <r>
    <d v="2018-10-05T00:00:00"/>
    <x v="1"/>
    <s v="16s Session + Extra"/>
    <n v="108.45"/>
    <n v="6640.63"/>
    <n v="61.23"/>
    <n v="7.62"/>
    <n v="194.89"/>
    <n v="26.8"/>
    <n v="221.69"/>
    <n v="15"/>
    <n v="19"/>
    <n v="681"/>
    <n v="721"/>
    <n v="69"/>
    <n v="75"/>
    <n v="190"/>
    <n v="151.07"/>
    <n v="32.58"/>
    <n v="0.02"/>
    <n v="32.590000000000003"/>
    <n v="346.12"/>
    <n v="1133.97"/>
    <n v="105.74"/>
    <x v="1"/>
    <m/>
    <s v="Training"/>
    <n v="1402"/>
    <n v="144"/>
    <s v="CB"/>
    <x v="13"/>
  </r>
  <r>
    <d v="2018-10-05T00:00:00"/>
    <x v="2"/>
    <s v="16s session"/>
    <n v="102.7"/>
    <n v="6746.16"/>
    <n v="65.69"/>
    <n v="7.17"/>
    <n v="245.94"/>
    <n v="0.72"/>
    <n v="246.66"/>
    <n v="6"/>
    <n v="23"/>
    <n v="660"/>
    <n v="695"/>
    <n v="70"/>
    <n v="52"/>
    <n v="209"/>
    <n v="158.97999999999999"/>
    <n v="29.49"/>
    <n v="0.8"/>
    <n v="30.28"/>
    <n v="317.58999999999997"/>
    <n v="1032.9100000000001"/>
    <n v="109.2"/>
    <x v="1"/>
    <m/>
    <s v="Training"/>
    <n v="1355"/>
    <n v="122"/>
    <s v="MID"/>
    <x v="13"/>
  </r>
  <r>
    <d v="2018-10-05T00:00:00"/>
    <x v="4"/>
    <s v="GK Session"/>
    <n v="102.7"/>
    <n v="4286.6099999999997"/>
    <n v="42.03"/>
    <n v="5.8"/>
    <n v="7.27"/>
    <n v="0"/>
    <n v="7.27"/>
    <n v="8"/>
    <n v="0"/>
    <n v="768"/>
    <n v="758"/>
    <n v="61"/>
    <n v="47"/>
    <n v="185"/>
    <n v="145.76"/>
    <n v="1.24"/>
    <n v="0"/>
    <n v="1.24"/>
    <n v="189.17"/>
    <n v="313.66000000000003"/>
    <n v="67.739999999999995"/>
    <x v="1"/>
    <m/>
    <s v="Training"/>
    <n v="1526"/>
    <n v="108"/>
    <s v="GK"/>
    <x v="13"/>
  </r>
  <r>
    <d v="2018-10-05T00:00:00"/>
    <x v="33"/>
    <s v="Rehab"/>
    <n v="48.12"/>
    <n v="3753.2"/>
    <n v="88.58"/>
    <n v="5.9"/>
    <n v="9.52"/>
    <n v="0"/>
    <n v="9.52"/>
    <n v="3"/>
    <n v="1"/>
    <n v="169"/>
    <n v="194"/>
    <n v="17"/>
    <n v="13"/>
    <n v="192"/>
    <n v="136.26"/>
    <n v="3.08"/>
    <n v="0"/>
    <n v="3.08"/>
    <n v="75.540000000000006"/>
    <n v="198.62"/>
    <n v="53.73"/>
    <x v="6"/>
    <m/>
    <s v="REHAB"/>
    <n v="363"/>
    <n v="30"/>
    <e v="#N/A"/>
    <x v="13"/>
  </r>
  <r>
    <d v="2018-10-05T00:00:00"/>
    <x v="5"/>
    <s v="Rehab"/>
    <n v="48.12"/>
    <n v="6163.31"/>
    <n v="128.09"/>
    <n v="8.26"/>
    <n v="261.56"/>
    <n v="93.38"/>
    <n v="354.94"/>
    <n v="9"/>
    <n v="12"/>
    <n v="130"/>
    <n v="163"/>
    <n v="29"/>
    <n v="19"/>
    <n v="211"/>
    <n v="175.19"/>
    <n v="19.98"/>
    <n v="2.83"/>
    <n v="22.81"/>
    <n v="209.82"/>
    <n v="725.58"/>
    <n v="95.64"/>
    <x v="6"/>
    <m/>
    <s v="REHAB"/>
    <n v="293"/>
    <n v="48"/>
    <s v="MID"/>
    <x v="13"/>
  </r>
  <r>
    <d v="2018-10-05T00:00:00"/>
    <x v="6"/>
    <s v="18s Session"/>
    <n v="86.35"/>
    <n v="4713.66"/>
    <n v="54.59"/>
    <n v="6.88"/>
    <n v="177.28"/>
    <n v="0"/>
    <n v="177.28"/>
    <n v="4"/>
    <n v="15"/>
    <n v="480"/>
    <n v="513"/>
    <n v="63"/>
    <n v="26"/>
    <n v="197"/>
    <n v="141.88999999999999"/>
    <n v="4.59"/>
    <n v="0"/>
    <n v="4.59"/>
    <n v="108.79"/>
    <n v="687.54"/>
    <n v="75.31"/>
    <x v="0"/>
    <n v="-1"/>
    <s v="Training"/>
    <n v="993"/>
    <n v="89"/>
    <s v="FB"/>
    <x v="13"/>
  </r>
  <r>
    <d v="2018-10-05T00:00:00"/>
    <x v="8"/>
    <s v="16s session"/>
    <n v="102.7"/>
    <n v="7001.33"/>
    <n v="68.180000000000007"/>
    <n v="7.06"/>
    <n v="246.09"/>
    <n v="0.71"/>
    <n v="246.8"/>
    <n v="13"/>
    <n v="28"/>
    <n v="681"/>
    <n v="774"/>
    <n v="76"/>
    <n v="102"/>
    <n v="199"/>
    <n v="152.63"/>
    <n v="22.97"/>
    <n v="1.32"/>
    <n v="24.29"/>
    <n v="313.94"/>
    <n v="1456.38"/>
    <n v="113.53"/>
    <x v="1"/>
    <m/>
    <s v="Training"/>
    <n v="1455"/>
    <n v="178"/>
    <s v="FB"/>
    <x v="13"/>
  </r>
  <r>
    <d v="2018-10-05T00:00:00"/>
    <x v="9"/>
    <s v="16s session"/>
    <n v="102.7"/>
    <n v="6207.05"/>
    <n v="60.44"/>
    <n v="7.03"/>
    <n v="145.41999999999999"/>
    <n v="0.7"/>
    <n v="146.12"/>
    <n v="9"/>
    <n v="15"/>
    <n v="724"/>
    <n v="740"/>
    <n v="56"/>
    <n v="75"/>
    <n v="214"/>
    <n v="143.44999999999999"/>
    <n v="11.14"/>
    <n v="7.45"/>
    <n v="18.579999999999998"/>
    <n v="255.9"/>
    <n v="1078.2"/>
    <n v="115.16"/>
    <x v="1"/>
    <m/>
    <s v="Training"/>
    <n v="1464"/>
    <n v="131"/>
    <s v="MID"/>
    <x v="13"/>
  </r>
  <r>
    <d v="2018-10-05T00:00:00"/>
    <x v="10"/>
    <s v="16s session"/>
    <n v="102.7"/>
    <n v="6344.84"/>
    <n v="61.78"/>
    <n v="7.03"/>
    <n v="104.95"/>
    <n v="0.7"/>
    <n v="105.65"/>
    <n v="8"/>
    <n v="8"/>
    <n v="612"/>
    <n v="620"/>
    <n v="50"/>
    <n v="62"/>
    <n v="209"/>
    <n v="161.24"/>
    <n v="19.7"/>
    <n v="16.72"/>
    <n v="36.42"/>
    <n v="417.2"/>
    <n v="998"/>
    <n v="105.49"/>
    <x v="1"/>
    <m/>
    <s v="Training"/>
    <n v="1232"/>
    <n v="112"/>
    <s v="FB"/>
    <x v="13"/>
  </r>
  <r>
    <d v="2018-10-05T00:00:00"/>
    <x v="12"/>
    <s v="16s session"/>
    <n v="102.7"/>
    <n v="6452.86"/>
    <n v="62.84"/>
    <n v="7.49"/>
    <n v="335.69"/>
    <n v="20.079999999999998"/>
    <n v="355.77"/>
    <n v="19"/>
    <n v="29"/>
    <n v="574"/>
    <n v="571"/>
    <n v="63"/>
    <n v="63"/>
    <n v="194"/>
    <n v="145.27000000000001"/>
    <n v="25.09"/>
    <n v="1.1299999999999999"/>
    <n v="26.22"/>
    <n v="298.08999999999997"/>
    <n v="1193.05"/>
    <n v="94.77"/>
    <x v="1"/>
    <m/>
    <s v="Training"/>
    <n v="1145"/>
    <n v="126"/>
    <s v="MID"/>
    <x v="13"/>
  </r>
  <r>
    <d v="2018-10-05T00:00:00"/>
    <x v="13"/>
    <s v="16s Session + Extra"/>
    <n v="108.45"/>
    <n v="7045.91"/>
    <n v="64.97"/>
    <n v="7.45"/>
    <n v="224.39"/>
    <n v="15.82"/>
    <n v="240.21"/>
    <n v="15"/>
    <n v="18"/>
    <n v="712"/>
    <n v="758"/>
    <n v="95"/>
    <n v="97"/>
    <n v="193"/>
    <n v="150.08000000000001"/>
    <n v="11.78"/>
    <n v="0"/>
    <n v="11.78"/>
    <n v="252.75"/>
    <n v="1350.65"/>
    <n v="95.03"/>
    <x v="1"/>
    <m/>
    <s v="Training"/>
    <n v="1470"/>
    <n v="192"/>
    <s v="CB"/>
    <x v="13"/>
  </r>
  <r>
    <d v="2018-10-05T00:00:00"/>
    <x v="14"/>
    <s v="16s session"/>
    <n v="102.7"/>
    <n v="6269.16"/>
    <n v="61.05"/>
    <n v="7.1"/>
    <n v="122.69"/>
    <n v="2.12"/>
    <n v="124.81"/>
    <n v="8"/>
    <n v="11"/>
    <n v="719"/>
    <n v="693"/>
    <n v="69"/>
    <n v="73"/>
    <n v="195"/>
    <n v="137.61000000000001"/>
    <n v="19.97"/>
    <n v="0.56999999999999995"/>
    <n v="20.54"/>
    <n v="217"/>
    <n v="1015.84"/>
    <n v="116.81"/>
    <x v="1"/>
    <m/>
    <s v="Training"/>
    <n v="1412"/>
    <n v="142"/>
    <s v="FB"/>
    <x v="13"/>
  </r>
  <r>
    <d v="2018-10-05T00:00:00"/>
    <x v="16"/>
    <s v="16s session"/>
    <n v="102.7"/>
    <n v="6389.3"/>
    <n v="62.22"/>
    <n v="7.28"/>
    <n v="103.18"/>
    <n v="3.58"/>
    <n v="106.76"/>
    <n v="4"/>
    <n v="13"/>
    <n v="675"/>
    <n v="708"/>
    <n v="63"/>
    <n v="42"/>
    <n v="203"/>
    <n v="167.86"/>
    <n v="34.64"/>
    <n v="0.84"/>
    <n v="35.479999999999997"/>
    <n v="394.48"/>
    <n v="950.53"/>
    <n v="107"/>
    <x v="1"/>
    <m/>
    <s v="Training"/>
    <n v="1383"/>
    <n v="105"/>
    <s v="MID"/>
    <x v="13"/>
  </r>
  <r>
    <d v="2018-10-05T00:00:00"/>
    <x v="26"/>
    <s v="16s Session + Extra"/>
    <n v="108.45"/>
    <n v="6719.18"/>
    <n v="61.96"/>
    <n v="7.64"/>
    <n v="270.44"/>
    <n v="23.19"/>
    <n v="293.63"/>
    <n v="17"/>
    <n v="21"/>
    <n v="668"/>
    <n v="689"/>
    <n v="56"/>
    <n v="75"/>
    <n v="212"/>
    <n v="163.94"/>
    <n v="24.06"/>
    <n v="9.92"/>
    <n v="33.979999999999997"/>
    <n v="401.16"/>
    <n v="1061.71"/>
    <n v="108.03"/>
    <x v="1"/>
    <m/>
    <s v="Training"/>
    <n v="1357"/>
    <n v="131"/>
    <s v="MID"/>
    <x v="13"/>
  </r>
  <r>
    <d v="2018-10-05T00:00:00"/>
    <x v="18"/>
    <s v="16s session"/>
    <n v="102.7"/>
    <n v="6012.53"/>
    <n v="58.55"/>
    <n v="7.75"/>
    <n v="270.48"/>
    <n v="22.34"/>
    <n v="292.82"/>
    <n v="11"/>
    <n v="28"/>
    <n v="608"/>
    <n v="641"/>
    <n v="64"/>
    <n v="73"/>
    <n v="214"/>
    <n v="157.29"/>
    <n v="17.98"/>
    <n v="2.9"/>
    <n v="20.88"/>
    <n v="236.48"/>
    <n v="1245.82"/>
    <n v="83.32"/>
    <x v="1"/>
    <m/>
    <s v="Training"/>
    <n v="1249"/>
    <n v="137"/>
    <s v="FB"/>
    <x v="13"/>
  </r>
  <r>
    <d v="2018-10-05T00:00:00"/>
    <x v="19"/>
    <s v="16s session"/>
    <n v="102.7"/>
    <n v="6203.72"/>
    <n v="60.89"/>
    <n v="7.72"/>
    <n v="329.08"/>
    <n v="29.58"/>
    <n v="358.66"/>
    <n v="15"/>
    <n v="28"/>
    <n v="636"/>
    <n v="653"/>
    <n v="83"/>
    <n v="79"/>
    <n v="207"/>
    <n v="154.1"/>
    <n v="23.18"/>
    <n v="6.02"/>
    <n v="29.2"/>
    <n v="324.77"/>
    <n v="1192.25"/>
    <n v="93.97"/>
    <x v="1"/>
    <m/>
    <s v="Training"/>
    <n v="1289"/>
    <n v="162"/>
    <s v="FB"/>
    <x v="13"/>
  </r>
  <r>
    <d v="2018-10-05T00:00:00"/>
    <x v="21"/>
    <s v="Rehab"/>
    <n v="48.12"/>
    <n v="6122.06"/>
    <n v="127.23"/>
    <n v="8.27"/>
    <n v="270.32"/>
    <n v="83.23"/>
    <n v="353.55"/>
    <n v="5"/>
    <n v="18"/>
    <n v="130"/>
    <n v="156"/>
    <n v="30"/>
    <n v="20"/>
    <n v="199"/>
    <n v="162.06"/>
    <n v="14.59"/>
    <n v="1.1399999999999999"/>
    <n v="15.73"/>
    <n v="185.91"/>
    <n v="761.59"/>
    <n v="75.069999999999993"/>
    <x v="6"/>
    <m/>
    <s v="REHAB"/>
    <n v="286"/>
    <n v="50"/>
    <s v="MID"/>
    <x v="13"/>
  </r>
  <r>
    <d v="2018-10-05T00:00:00"/>
    <x v="22"/>
    <s v="Rehab"/>
    <n v="48.12"/>
    <n v="5273.57"/>
    <n v="109.6"/>
    <n v="6.86"/>
    <n v="209.22"/>
    <n v="0"/>
    <n v="209.22"/>
    <n v="1"/>
    <n v="6"/>
    <n v="246"/>
    <n v="266"/>
    <n v="5"/>
    <n v="0"/>
    <n v="211"/>
    <n v="167.96"/>
    <n v="19.22"/>
    <n v="5.05"/>
    <n v="24.27"/>
    <n v="220.05"/>
    <n v="318.62"/>
    <n v="66.709999999999994"/>
    <x v="6"/>
    <m/>
    <s v="REHAB"/>
    <n v="512"/>
    <n v="5"/>
    <s v="MID"/>
    <x v="13"/>
  </r>
  <r>
    <d v="2018-10-06T00:00:00"/>
    <x v="1"/>
    <s v="AVG"/>
    <n v="108.28"/>
    <n v="6952.59"/>
    <n v="64.209999999999994"/>
    <n v="8.27"/>
    <n v="218.74"/>
    <n v="37.18"/>
    <n v="255.92"/>
    <n v="16"/>
    <n v="12"/>
    <n v="807"/>
    <n v="848"/>
    <n v="146"/>
    <n v="104"/>
    <n v="194"/>
    <n v="156"/>
    <n v="19.48"/>
    <n v="0"/>
    <n v="19.48"/>
    <n v="288.35000000000002"/>
    <n v="1400.28"/>
    <n v="100.1"/>
    <x v="3"/>
    <m/>
    <s v="Training"/>
    <n v="1655"/>
    <n v="250"/>
    <s v="CB"/>
    <x v="13"/>
  </r>
  <r>
    <d v="2018-10-06T00:00:00"/>
    <x v="4"/>
    <s v="GK Session"/>
    <n v="85.66"/>
    <n v="3912.59"/>
    <n v="45.68"/>
    <n v="5.77"/>
    <n v="0.57999999999999996"/>
    <n v="0"/>
    <n v="0.57999999999999996"/>
    <n v="9"/>
    <n v="0"/>
    <n v="781"/>
    <n v="803"/>
    <n v="65"/>
    <n v="56"/>
    <n v="175"/>
    <n v="125.69"/>
    <n v="0"/>
    <n v="0"/>
    <n v="0"/>
    <n v="92.21"/>
    <n v="273.95"/>
    <n v="68.61"/>
    <x v="8"/>
    <m/>
    <s v="Training"/>
    <n v="1584"/>
    <n v="121"/>
    <s v="GK"/>
    <x v="13"/>
  </r>
  <r>
    <d v="2018-10-06T00:00:00"/>
    <x v="8"/>
    <s v="15s Session"/>
    <n v="85.66"/>
    <n v="5602.69"/>
    <n v="65.41"/>
    <n v="7.93"/>
    <n v="91.32"/>
    <n v="43.44"/>
    <n v="134.76"/>
    <n v="12"/>
    <n v="7"/>
    <n v="622"/>
    <n v="676"/>
    <n v="130"/>
    <n v="80"/>
    <n v="192"/>
    <n v="148.94999999999999"/>
    <n v="12.2"/>
    <n v="0"/>
    <n v="12.2"/>
    <n v="215.26"/>
    <n v="1202.81"/>
    <n v="89.27"/>
    <x v="8"/>
    <m/>
    <s v="Training"/>
    <n v="1298"/>
    <n v="210"/>
    <s v="FB"/>
    <x v="13"/>
  </r>
  <r>
    <d v="2018-10-06T00:00:00"/>
    <x v="9"/>
    <s v="15s Session"/>
    <n v="85.66"/>
    <n v="4912.0600000000004"/>
    <n v="57.35"/>
    <n v="7.4"/>
    <n v="134.08000000000001"/>
    <n v="10.029999999999999"/>
    <n v="144.11000000000001"/>
    <n v="7"/>
    <n v="8"/>
    <n v="589"/>
    <n v="653"/>
    <n v="94"/>
    <n v="74"/>
    <n v="212"/>
    <n v="141.34"/>
    <n v="1.99"/>
    <n v="4.3499999999999996"/>
    <n v="6.34"/>
    <n v="164.07"/>
    <n v="999.72"/>
    <n v="93.09"/>
    <x v="8"/>
    <m/>
    <s v="Training"/>
    <n v="1242"/>
    <n v="168"/>
    <s v="MID"/>
    <x v="13"/>
  </r>
  <r>
    <d v="2018-10-06T00:00:00"/>
    <x v="10"/>
    <s v="15s Session"/>
    <n v="85.66"/>
    <n v="5277.39"/>
    <n v="61.61"/>
    <n v="7.6"/>
    <n v="107.63"/>
    <n v="25.34"/>
    <n v="132.97"/>
    <n v="12"/>
    <n v="10"/>
    <n v="643"/>
    <n v="683"/>
    <n v="67"/>
    <n v="69"/>
    <n v="204"/>
    <n v="160.62"/>
    <n v="14.66"/>
    <n v="13.96"/>
    <n v="28.62"/>
    <n v="338.52"/>
    <n v="917.01"/>
    <n v="90.8"/>
    <x v="8"/>
    <m/>
    <s v="Training"/>
    <n v="1326"/>
    <n v="136"/>
    <s v="FB"/>
    <x v="13"/>
  </r>
  <r>
    <d v="2018-10-06T00:00:00"/>
    <x v="12"/>
    <s v="15s Session"/>
    <n v="85.66"/>
    <n v="5513.58"/>
    <n v="64.37"/>
    <n v="7.67"/>
    <n v="125.37"/>
    <n v="31.4"/>
    <n v="156.77000000000001"/>
    <n v="14"/>
    <n v="12"/>
    <n v="567"/>
    <n v="577"/>
    <n v="94"/>
    <n v="68"/>
    <n v="192"/>
    <n v="147.31"/>
    <n v="17.23"/>
    <n v="0.1"/>
    <n v="17.32"/>
    <n v="237.66"/>
    <n v="1077.43"/>
    <n v="94.81"/>
    <x v="8"/>
    <m/>
    <s v="Training"/>
    <n v="1144"/>
    <n v="162"/>
    <s v="MID"/>
    <x v="13"/>
  </r>
  <r>
    <d v="2018-10-06T00:00:00"/>
    <x v="13"/>
    <s v="15s + extra"/>
    <n v="108.28"/>
    <n v="6952.59"/>
    <n v="64.209999999999994"/>
    <n v="8.27"/>
    <n v="218.74"/>
    <n v="37.18"/>
    <n v="255.92"/>
    <n v="16"/>
    <n v="12"/>
    <n v="807"/>
    <n v="848"/>
    <n v="146"/>
    <n v="104"/>
    <n v="194"/>
    <n v="156"/>
    <n v="19.48"/>
    <n v="0"/>
    <n v="19.48"/>
    <n v="288.35000000000002"/>
    <n v="1400.28"/>
    <n v="100.1"/>
    <x v="8"/>
    <m/>
    <s v="Training"/>
    <n v="1655"/>
    <n v="250"/>
    <s v="CB"/>
    <x v="13"/>
  </r>
  <r>
    <d v="2018-10-06T00:00:00"/>
    <x v="14"/>
    <s v="15s Session"/>
    <n v="85.66"/>
    <n v="5177.54"/>
    <n v="60.45"/>
    <n v="7.61"/>
    <n v="115.59"/>
    <n v="36.08"/>
    <n v="151.66999999999999"/>
    <n v="17"/>
    <n v="8"/>
    <n v="619"/>
    <n v="637"/>
    <n v="96"/>
    <n v="61"/>
    <n v="179"/>
    <n v="130.27000000000001"/>
    <n v="0.28999999999999998"/>
    <n v="0"/>
    <n v="0.28999999999999998"/>
    <n v="107.12"/>
    <n v="1075.6099999999999"/>
    <n v="102.11"/>
    <x v="8"/>
    <m/>
    <s v="Training"/>
    <n v="1256"/>
    <n v="157"/>
    <s v="FB"/>
    <x v="13"/>
  </r>
  <r>
    <d v="2018-10-06T00:00:00"/>
    <x v="24"/>
    <s v="GK Session"/>
    <n v="85.66"/>
    <n v="3300.07"/>
    <n v="38.53"/>
    <n v="5.69"/>
    <n v="2.2400000000000002"/>
    <n v="0"/>
    <n v="2.2400000000000002"/>
    <n v="10"/>
    <n v="0"/>
    <n v="693"/>
    <n v="752"/>
    <n v="80"/>
    <n v="67"/>
    <n v="169"/>
    <n v="130.28"/>
    <n v="0"/>
    <n v="0"/>
    <n v="0"/>
    <n v="119.47"/>
    <n v="264.51"/>
    <n v="56.09"/>
    <x v="8"/>
    <m/>
    <s v="Training"/>
    <n v="1445"/>
    <n v="147"/>
    <s v="GK"/>
    <x v="13"/>
  </r>
  <r>
    <d v="2018-10-06T00:00:00"/>
    <x v="26"/>
    <s v="AVG"/>
    <n v="85.66"/>
    <n v="6952.59"/>
    <n v="64.209999999999994"/>
    <n v="8.27"/>
    <n v="218.74"/>
    <n v="37.18"/>
    <n v="255.92"/>
    <n v="16"/>
    <n v="12"/>
    <n v="807"/>
    <n v="848"/>
    <n v="146"/>
    <n v="104"/>
    <n v="194"/>
    <n v="156"/>
    <n v="19.48"/>
    <n v="0"/>
    <n v="19.48"/>
    <n v="288.35000000000002"/>
    <n v="1400.28"/>
    <n v="100.1"/>
    <x v="3"/>
    <m/>
    <s v="Training"/>
    <n v="1655"/>
    <n v="250"/>
    <s v="MID"/>
    <x v="13"/>
  </r>
  <r>
    <d v="2018-10-06T00:00:00"/>
    <x v="17"/>
    <s v="GK Session"/>
    <n v="85.66"/>
    <n v="3762.2"/>
    <n v="43.92"/>
    <n v="5.36"/>
    <n v="0"/>
    <n v="0"/>
    <n v="0"/>
    <n v="7"/>
    <n v="0"/>
    <n v="671"/>
    <n v="740"/>
    <n v="41"/>
    <n v="33"/>
    <n v="200"/>
    <n v="151.28"/>
    <n v="7.38"/>
    <n v="0.36"/>
    <n v="7.75"/>
    <n v="215.08"/>
    <n v="205.79"/>
    <n v="62.36"/>
    <x v="8"/>
    <m/>
    <s v="Training"/>
    <n v="1411"/>
    <n v="74"/>
    <s v="GK"/>
    <x v="13"/>
  </r>
  <r>
    <d v="2018-10-08T00:00:00"/>
    <x v="0"/>
    <s v="16s Session"/>
    <n v="80.900000000000006"/>
    <n v="5179.59"/>
    <n v="64.02"/>
    <n v="7.72"/>
    <n v="193.8"/>
    <n v="22.36"/>
    <n v="216.16"/>
    <n v="4"/>
    <n v="14"/>
    <n v="598"/>
    <n v="678"/>
    <n v="75"/>
    <n v="51"/>
    <n v="82"/>
    <n v="82"/>
    <n v="0"/>
    <n v="0"/>
    <n v="0"/>
    <n v="16.71"/>
    <n v="835.12"/>
    <n v="85.84"/>
    <x v="1"/>
    <n v="-5"/>
    <s v="Training"/>
    <n v="1276"/>
    <n v="126"/>
    <s v="MID"/>
    <x v="14"/>
  </r>
  <r>
    <d v="2018-10-08T00:00:00"/>
    <x v="2"/>
    <s v="16s Session"/>
    <n v="80.900000000000006"/>
    <n v="5228.66"/>
    <n v="64.63"/>
    <n v="7.25"/>
    <n v="87.62"/>
    <n v="1.43"/>
    <n v="89.05"/>
    <n v="2"/>
    <n v="9"/>
    <n v="653"/>
    <n v="660"/>
    <n v="42"/>
    <n v="33"/>
    <n v="211"/>
    <n v="156.61000000000001"/>
    <n v="13.28"/>
    <n v="5.01"/>
    <n v="18.29"/>
    <n v="237.03"/>
    <n v="630.01"/>
    <n v="83.65"/>
    <x v="1"/>
    <n v="-5"/>
    <s v="Training"/>
    <n v="1313"/>
    <n v="75"/>
    <s v="MID"/>
    <x v="14"/>
  </r>
  <r>
    <d v="2018-10-08T00:00:00"/>
    <x v="3"/>
    <s v="16s Session"/>
    <n v="80.900000000000006"/>
    <n v="4449.08"/>
    <n v="54.99"/>
    <n v="7.85"/>
    <n v="182.44"/>
    <n v="53.67"/>
    <n v="236.11"/>
    <n v="2"/>
    <n v="15"/>
    <n v="303"/>
    <n v="299"/>
    <n v="31"/>
    <n v="17"/>
    <n v="195"/>
    <n v="139.19"/>
    <n v="8.5"/>
    <n v="0"/>
    <n v="8.5"/>
    <n v="171.21"/>
    <n v="688.5"/>
    <n v="56.78"/>
    <x v="1"/>
    <n v="-5"/>
    <s v="Training"/>
    <n v="602"/>
    <n v="48"/>
    <s v="FOR"/>
    <x v="14"/>
  </r>
  <r>
    <d v="2018-10-08T00:00:00"/>
    <x v="4"/>
    <s v="GK Session"/>
    <n v="80.900000000000006"/>
    <n v="4301.0200000000004"/>
    <n v="53.16"/>
    <n v="6.18"/>
    <n v="12.62"/>
    <n v="0"/>
    <n v="12.62"/>
    <n v="5"/>
    <n v="2"/>
    <n v="669"/>
    <n v="728"/>
    <n v="74"/>
    <n v="77"/>
    <n v="186"/>
    <n v="153.43"/>
    <n v="5.21"/>
    <n v="0"/>
    <n v="5.21"/>
    <n v="187.57"/>
    <n v="528.86"/>
    <n v="71.459999999999994"/>
    <x v="1"/>
    <n v="-5"/>
    <s v="Training"/>
    <n v="1397"/>
    <n v="151"/>
    <s v="GK"/>
    <x v="14"/>
  </r>
  <r>
    <d v="2018-10-08T00:00:00"/>
    <x v="5"/>
    <s v="16s Session"/>
    <n v="80.900000000000006"/>
    <n v="5315.4"/>
    <n v="75.239999999999995"/>
    <n v="7.59"/>
    <n v="135.91"/>
    <n v="9.41"/>
    <n v="145.32"/>
    <n v="22"/>
    <n v="10"/>
    <n v="512"/>
    <n v="572"/>
    <n v="80"/>
    <n v="69"/>
    <n v="202"/>
    <n v="169.39"/>
    <n v="24.95"/>
    <n v="0"/>
    <n v="24.95"/>
    <n v="255.15"/>
    <n v="1006.73"/>
    <n v="115.1"/>
    <x v="1"/>
    <n v="-5"/>
    <s v="Training"/>
    <n v="1084"/>
    <n v="149"/>
    <s v="MID"/>
    <x v="14"/>
  </r>
  <r>
    <d v="2018-10-08T00:00:00"/>
    <x v="6"/>
    <s v="16s Session"/>
    <n v="80.900000000000006"/>
    <n v="5633.01"/>
    <n v="69.63"/>
    <n v="8.26"/>
    <n v="282.55"/>
    <n v="57.97"/>
    <n v="340.52"/>
    <n v="13"/>
    <n v="20"/>
    <n v="529"/>
    <n v="584"/>
    <n v="67"/>
    <n v="49"/>
    <n v="199"/>
    <n v="147.44"/>
    <n v="2.16"/>
    <n v="0"/>
    <n v="2.16"/>
    <n v="116.18"/>
    <n v="1005.01"/>
    <n v="93.83"/>
    <x v="1"/>
    <n v="-5"/>
    <s v="Training"/>
    <n v="1113"/>
    <n v="116"/>
    <s v="FB"/>
    <x v="14"/>
  </r>
  <r>
    <d v="2018-10-08T00:00:00"/>
    <x v="9"/>
    <s v="16s Session"/>
    <n v="80.900000000000006"/>
    <n v="5205.0600000000004"/>
    <n v="64.34"/>
    <n v="7.15"/>
    <n v="86.19"/>
    <n v="3.54"/>
    <n v="89.73"/>
    <n v="4"/>
    <n v="6"/>
    <n v="539"/>
    <n v="562"/>
    <n v="67"/>
    <n v="36"/>
    <n v="157"/>
    <n v="138.49"/>
    <n v="0"/>
    <n v="0"/>
    <n v="0"/>
    <n v="3.87"/>
    <n v="840.13"/>
    <n v="89.15"/>
    <x v="1"/>
    <n v="-5"/>
    <s v="Training"/>
    <n v="1101"/>
    <n v="103"/>
    <s v="MID"/>
    <x v="14"/>
  </r>
  <r>
    <d v="2018-10-08T00:00:00"/>
    <x v="10"/>
    <s v="16s Session"/>
    <n v="80.900000000000006"/>
    <n v="5482.97"/>
    <n v="67.77"/>
    <n v="8.06"/>
    <n v="106.91"/>
    <n v="35.42"/>
    <n v="142.33000000000001"/>
    <n v="5"/>
    <n v="10"/>
    <n v="618"/>
    <n v="660"/>
    <n v="84"/>
    <n v="53"/>
    <n v="208"/>
    <n v="169.28"/>
    <n v="24.4"/>
    <n v="11.54"/>
    <n v="35.94"/>
    <n v="380.27"/>
    <n v="879.76"/>
    <n v="92.45"/>
    <x v="1"/>
    <n v="-5"/>
    <s v="Training"/>
    <n v="1278"/>
    <n v="137"/>
    <s v="FB"/>
    <x v="14"/>
  </r>
  <r>
    <d v="2018-10-08T00:00:00"/>
    <x v="11"/>
    <s v="16s Session"/>
    <n v="80.900000000000006"/>
    <n v="4965.75"/>
    <n v="61.38"/>
    <n v="9.2200000000000006"/>
    <n v="281.89999999999998"/>
    <n v="119.14"/>
    <n v="401.04"/>
    <n v="12"/>
    <n v="22"/>
    <n v="436"/>
    <n v="489"/>
    <n v="65"/>
    <n v="35"/>
    <n v="202"/>
    <n v="147.32"/>
    <n v="4.8899999999999997"/>
    <n v="0"/>
    <n v="4.8899999999999997"/>
    <n v="150.83000000000001"/>
    <n v="918.81"/>
    <n v="79.88"/>
    <x v="1"/>
    <n v="-5"/>
    <s v="Training"/>
    <n v="925"/>
    <n v="100"/>
    <s v="FOR"/>
    <x v="14"/>
  </r>
  <r>
    <d v="2018-10-08T00:00:00"/>
    <x v="12"/>
    <s v="16s Session"/>
    <n v="80.900000000000006"/>
    <n v="5475.66"/>
    <n v="67.680000000000007"/>
    <n v="7.74"/>
    <n v="199.06"/>
    <n v="14.55"/>
    <n v="213.61"/>
    <n v="11"/>
    <n v="14"/>
    <n v="571"/>
    <n v="576"/>
    <n v="72"/>
    <n v="37"/>
    <n v="195"/>
    <n v="157.15"/>
    <n v="23.5"/>
    <n v="2.87"/>
    <n v="26.37"/>
    <n v="303.19"/>
    <n v="903.86"/>
    <n v="92.78"/>
    <x v="1"/>
    <n v="-5"/>
    <s v="Training"/>
    <n v="1147"/>
    <n v="109"/>
    <s v="MID"/>
    <x v="14"/>
  </r>
  <r>
    <d v="2018-10-08T00:00:00"/>
    <x v="27"/>
    <s v="16s Session"/>
    <n v="80.900000000000006"/>
    <n v="4769.6400000000003"/>
    <n v="58.96"/>
    <n v="6.82"/>
    <n v="42.2"/>
    <n v="0"/>
    <n v="42.2"/>
    <n v="1"/>
    <n v="5"/>
    <n v="546"/>
    <n v="566"/>
    <n v="47"/>
    <n v="26"/>
    <n v="196"/>
    <n v="166.38"/>
    <n v="13.78"/>
    <n v="0"/>
    <n v="13.78"/>
    <n v="258.79000000000002"/>
    <n v="643.41999999999996"/>
    <n v="77.739999999999995"/>
    <x v="1"/>
    <n v="-5"/>
    <s v="Training"/>
    <n v="1112"/>
    <n v="73"/>
    <s v="MID"/>
    <x v="14"/>
  </r>
  <r>
    <d v="2018-10-08T00:00:00"/>
    <x v="14"/>
    <s v="16s Session"/>
    <n v="80.900000000000006"/>
    <n v="5105.47"/>
    <n v="63.11"/>
    <n v="7.4"/>
    <n v="145.26"/>
    <n v="12.19"/>
    <n v="157.44999999999999"/>
    <n v="4"/>
    <n v="10"/>
    <n v="617"/>
    <n v="654"/>
    <n v="72"/>
    <n v="44"/>
    <n v="199"/>
    <n v="165.85"/>
    <n v="28.48"/>
    <n v="4.55"/>
    <n v="33.03"/>
    <n v="346.06"/>
    <n v="816.18"/>
    <n v="98.03"/>
    <x v="1"/>
    <n v="-5"/>
    <s v="Training"/>
    <n v="1271"/>
    <n v="116"/>
    <s v="FB"/>
    <x v="14"/>
  </r>
  <r>
    <d v="2018-10-08T00:00:00"/>
    <x v="16"/>
    <s v="16s Session"/>
    <n v="80.900000000000006"/>
    <n v="5653.64"/>
    <n v="69.88"/>
    <n v="7.22"/>
    <n v="137.69999999999999"/>
    <n v="1.42"/>
    <n v="139.12"/>
    <n v="1"/>
    <n v="9"/>
    <n v="571"/>
    <n v="642"/>
    <n v="63"/>
    <n v="22"/>
    <n v="201"/>
    <n v="174.93"/>
    <n v="37.24"/>
    <n v="1.03"/>
    <n v="38.270000000000003"/>
    <n v="364.3"/>
    <n v="845.46"/>
    <n v="97.58"/>
    <x v="1"/>
    <n v="-5"/>
    <s v="Training"/>
    <n v="1213"/>
    <n v="85"/>
    <s v="MID"/>
    <x v="14"/>
  </r>
  <r>
    <d v="2018-10-08T00:00:00"/>
    <x v="26"/>
    <s v="16s Session"/>
    <n v="80.900000000000006"/>
    <n v="5532.27"/>
    <n v="68.38"/>
    <n v="7.94"/>
    <n v="208.17"/>
    <n v="22.72"/>
    <n v="230.89"/>
    <n v="15"/>
    <n v="19"/>
    <n v="547"/>
    <n v="595"/>
    <n v="80"/>
    <n v="45"/>
    <n v="206"/>
    <n v="153.22"/>
    <n v="8.69"/>
    <n v="0.68"/>
    <n v="9.3699999999999992"/>
    <n v="200.29"/>
    <n v="920.08"/>
    <n v="94.92"/>
    <x v="1"/>
    <n v="-5"/>
    <s v="Training"/>
    <n v="1142"/>
    <n v="125"/>
    <s v="MID"/>
    <x v="14"/>
  </r>
  <r>
    <d v="2018-10-08T00:00:00"/>
    <x v="21"/>
    <s v="AVG"/>
    <n v="80.900000000000006"/>
    <n v="5399.2333333333336"/>
    <n v="69.916666666666671"/>
    <n v="7.3533333333333326"/>
    <n v="120.41000000000001"/>
    <n v="4.0866666666666669"/>
    <n v="124.49666666666667"/>
    <n v="8.3333333333333339"/>
    <n v="9.3333333333333339"/>
    <n v="578.66666666666663"/>
    <n v="624.66666666666663"/>
    <n v="61.666666666666664"/>
    <n v="41.333333333333336"/>
    <n v="204.66666666666666"/>
    <n v="166.97666666666666"/>
    <n v="25.156666666666666"/>
    <n v="2.0133333333333332"/>
    <n v="27.169999999999998"/>
    <n v="285.49333333333334"/>
    <n v="827.4"/>
    <n v="98.776666666666657"/>
    <x v="3"/>
    <m/>
    <m/>
    <n v="1203.3333333333333"/>
    <n v="103"/>
    <s v="MID"/>
    <x v="14"/>
  </r>
  <r>
    <d v="2018-10-08T00:00:00"/>
    <x v="22"/>
    <s v="TM Rehab"/>
    <n v="51.97"/>
    <n v="6452.64"/>
    <n v="124.17"/>
    <n v="6.86"/>
    <n v="390.86"/>
    <n v="0"/>
    <n v="390.86"/>
    <n v="1"/>
    <n v="9"/>
    <n v="168"/>
    <n v="185"/>
    <n v="18"/>
    <n v="10"/>
    <n v="211"/>
    <n v="170.24"/>
    <n v="13.63"/>
    <n v="12.22"/>
    <n v="25.86"/>
    <n v="254.69"/>
    <n v="889.14"/>
    <n v="80.45"/>
    <x v="6"/>
    <m/>
    <s v="REHAB"/>
    <n v="353"/>
    <n v="28"/>
    <s v="MID"/>
    <x v="14"/>
  </r>
  <r>
    <d v="2018-10-09T00:00:00"/>
    <x v="1"/>
    <s v="15s Session"/>
    <n v="81.75"/>
    <n v="4750.32"/>
    <n v="58.26"/>
    <n v="7.48"/>
    <n v="97.97"/>
    <n v="7.22"/>
    <n v="105.19"/>
    <n v="2"/>
    <n v="5"/>
    <n v="624"/>
    <n v="691"/>
    <n v="56"/>
    <n v="37"/>
    <n v="179"/>
    <n v="135.62"/>
    <n v="4.0999999999999996"/>
    <n v="0"/>
    <n v="4.0999999999999996"/>
    <n v="151.57"/>
    <n v="533.19000000000005"/>
    <n v="84.48"/>
    <x v="8"/>
    <n v="-1"/>
    <s v="Training"/>
    <n v="1315"/>
    <n v="93"/>
    <s v="CB"/>
    <x v="14"/>
  </r>
  <r>
    <d v="2018-10-09T00:00:00"/>
    <x v="2"/>
    <s v="16s Session"/>
    <n v="99.24"/>
    <n v="5851.72"/>
    <n v="58.97"/>
    <n v="7.04"/>
    <n v="116.67"/>
    <n v="0.7"/>
    <n v="117.37"/>
    <n v="4"/>
    <n v="12"/>
    <n v="588"/>
    <n v="628"/>
    <n v="81"/>
    <n v="52"/>
    <n v="205"/>
    <n v="152.94"/>
    <n v="16.79"/>
    <n v="0.18"/>
    <n v="16.97"/>
    <n v="253.7"/>
    <n v="982.48"/>
    <n v="91.72"/>
    <x v="1"/>
    <n v="-4"/>
    <s v="Training"/>
    <n v="1216"/>
    <n v="133"/>
    <s v="MID"/>
    <x v="14"/>
  </r>
  <r>
    <d v="2018-10-09T00:00:00"/>
    <x v="3"/>
    <s v="15s Session"/>
    <n v="81.75"/>
    <n v="4805.5"/>
    <n v="58.79"/>
    <n v="7.59"/>
    <n v="84.2"/>
    <n v="7.26"/>
    <n v="91.46"/>
    <n v="3"/>
    <n v="13"/>
    <n v="502"/>
    <n v="514"/>
    <n v="66"/>
    <n v="29"/>
    <n v="192"/>
    <n v="153.63"/>
    <n v="10.220000000000001"/>
    <n v="0"/>
    <n v="10.220000000000001"/>
    <n v="218.93"/>
    <n v="704.05"/>
    <n v="71.05"/>
    <x v="8"/>
    <n v="-1"/>
    <s v="Training"/>
    <n v="1016"/>
    <n v="95"/>
    <s v="FOR"/>
    <x v="14"/>
  </r>
  <r>
    <d v="2018-10-09T00:00:00"/>
    <x v="4"/>
    <s v="GK Session"/>
    <n v="81.75"/>
    <n v="3984.92"/>
    <n v="48.93"/>
    <n v="6.08"/>
    <n v="25.76"/>
    <n v="0"/>
    <n v="25.76"/>
    <n v="6"/>
    <n v="2"/>
    <n v="624"/>
    <n v="667"/>
    <n v="68"/>
    <n v="66"/>
    <n v="180"/>
    <n v="140.94999999999999"/>
    <n v="0.02"/>
    <n v="0"/>
    <n v="0.02"/>
    <n v="128.6"/>
    <n v="400.69"/>
    <n v="65.13"/>
    <x v="8"/>
    <n v="-1"/>
    <s v="Training"/>
    <n v="1291"/>
    <n v="134"/>
    <s v="GK"/>
    <x v="14"/>
  </r>
  <r>
    <d v="2018-10-09T00:00:00"/>
    <x v="5"/>
    <s v="Off Pitch Con"/>
    <m/>
    <m/>
    <m/>
    <m/>
    <m/>
    <m/>
    <m/>
    <m/>
    <m/>
    <m/>
    <m/>
    <m/>
    <m/>
    <m/>
    <m/>
    <m/>
    <m/>
    <n v="10"/>
    <m/>
    <m/>
    <m/>
    <x v="3"/>
    <m/>
    <s v="CONDITIONING"/>
    <n v="0"/>
    <n v="0"/>
    <s v="MID"/>
    <x v="14"/>
  </r>
  <r>
    <d v="2018-10-09T00:00:00"/>
    <x v="6"/>
    <s v="16s Session"/>
    <n v="99.24"/>
    <n v="6182.66"/>
    <n v="62.3"/>
    <n v="7.24"/>
    <n v="342.49"/>
    <n v="2.14"/>
    <n v="344.63"/>
    <n v="16"/>
    <n v="32"/>
    <n v="489"/>
    <n v="557"/>
    <n v="85"/>
    <n v="58"/>
    <n v="208"/>
    <n v="155.30000000000001"/>
    <n v="19"/>
    <n v="1.1299999999999999"/>
    <n v="20.13"/>
    <n v="257.82"/>
    <n v="1216.0999999999999"/>
    <n v="89.76"/>
    <x v="1"/>
    <n v="-4"/>
    <s v="Training"/>
    <n v="1046"/>
    <n v="143"/>
    <s v="FB"/>
    <x v="14"/>
  </r>
  <r>
    <d v="2018-10-09T00:00:00"/>
    <x v="8"/>
    <s v="15s Session"/>
    <n v="81.75"/>
    <n v="5582.48"/>
    <n v="68.290000000000006"/>
    <n v="8.34"/>
    <n v="278.33999999999997"/>
    <n v="40.04"/>
    <n v="318.38"/>
    <n v="20"/>
    <n v="17"/>
    <n v="662"/>
    <n v="736"/>
    <n v="130"/>
    <n v="82"/>
    <n v="187"/>
    <n v="150.88999999999999"/>
    <n v="7.55"/>
    <n v="0"/>
    <n v="7.55"/>
    <n v="209.16"/>
    <n v="1080.6500000000001"/>
    <n v="100.28"/>
    <x v="8"/>
    <n v="-1"/>
    <s v="Training"/>
    <n v="1398"/>
    <n v="212"/>
    <s v="FB"/>
    <x v="14"/>
  </r>
  <r>
    <d v="2018-10-09T00:00:00"/>
    <x v="9"/>
    <s v="16s Session"/>
    <n v="99.24"/>
    <n v="5563.31"/>
    <n v="56.06"/>
    <n v="6.59"/>
    <n v="143.99"/>
    <n v="0"/>
    <n v="143.99"/>
    <n v="10"/>
    <n v="16"/>
    <n v="570"/>
    <n v="591"/>
    <n v="72"/>
    <n v="74"/>
    <n v="211"/>
    <n v="153.96"/>
    <n v="20.69"/>
    <n v="8.75"/>
    <n v="29.44"/>
    <n v="330.03"/>
    <n v="1112.82"/>
    <n v="102.2"/>
    <x v="1"/>
    <n v="-4"/>
    <s v="Training"/>
    <n v="1161"/>
    <n v="146"/>
    <s v="MID"/>
    <x v="14"/>
  </r>
  <r>
    <d v="2018-10-09T00:00:00"/>
    <x v="10"/>
    <s v="15s Session"/>
    <n v="81.75"/>
    <n v="5054.7700000000004"/>
    <n v="61.84"/>
    <n v="7.2"/>
    <n v="108.83"/>
    <n v="3.55"/>
    <n v="112.38"/>
    <n v="7"/>
    <n v="9"/>
    <n v="647"/>
    <n v="723"/>
    <n v="81"/>
    <n v="53"/>
    <n v="208"/>
    <n v="162.34"/>
    <n v="19.190000000000001"/>
    <n v="5.87"/>
    <n v="25.06"/>
    <n v="314.62"/>
    <n v="787.34"/>
    <n v="91.35"/>
    <x v="8"/>
    <n v="-1"/>
    <s v="Training"/>
    <n v="1370"/>
    <n v="134"/>
    <s v="FB"/>
    <x v="14"/>
  </r>
  <r>
    <d v="2018-10-09T00:00:00"/>
    <x v="11"/>
    <s v="16s Session"/>
    <n v="99.24"/>
    <n v="5970.4"/>
    <n v="60.16"/>
    <n v="7.6"/>
    <n v="217.8"/>
    <n v="5.14"/>
    <n v="222.94"/>
    <n v="18"/>
    <n v="23"/>
    <n v="485"/>
    <n v="537"/>
    <n v="70"/>
    <n v="74"/>
    <n v="217"/>
    <n v="155.63999999999999"/>
    <n v="17.670000000000002"/>
    <n v="1.2"/>
    <n v="18.87"/>
    <n v="256.10000000000002"/>
    <n v="1281.8699999999999"/>
    <n v="100.9"/>
    <x v="1"/>
    <n v="-4"/>
    <s v="Training"/>
    <n v="1022"/>
    <n v="144"/>
    <s v="FOR"/>
    <x v="14"/>
  </r>
  <r>
    <d v="2018-10-09T00:00:00"/>
    <x v="12"/>
    <s v="15s Session"/>
    <n v="81.75"/>
    <n v="5044.76"/>
    <n v="61.71"/>
    <n v="8.06"/>
    <n v="142.65"/>
    <n v="79.98"/>
    <n v="222.63"/>
    <n v="9"/>
    <n v="11"/>
    <n v="461"/>
    <n v="513"/>
    <n v="64"/>
    <n v="45"/>
    <n v="193"/>
    <n v="146.68"/>
    <n v="15.45"/>
    <n v="0.49"/>
    <n v="15.94"/>
    <n v="224.83"/>
    <n v="787.72"/>
    <n v="80.650000000000006"/>
    <x v="8"/>
    <n v="-1"/>
    <s v="Training"/>
    <n v="974"/>
    <n v="109"/>
    <s v="MID"/>
    <x v="14"/>
  </r>
  <r>
    <d v="2018-10-09T00:00:00"/>
    <x v="27"/>
    <s v="15s Session"/>
    <n v="81.75"/>
    <n v="1425.97"/>
    <n v="34.85"/>
    <n v="4.67"/>
    <n v="0"/>
    <n v="0"/>
    <n v="0"/>
    <n v="0"/>
    <n v="0"/>
    <n v="186"/>
    <n v="207"/>
    <n v="8"/>
    <n v="5"/>
    <n v="167"/>
    <n v="131.34"/>
    <n v="0"/>
    <n v="0"/>
    <n v="0"/>
    <n v="45.72"/>
    <n v="46.28"/>
    <n v="22.92"/>
    <x v="3"/>
    <m/>
    <m/>
    <n v="393"/>
    <n v="13"/>
    <s v="MID"/>
    <x v="14"/>
  </r>
  <r>
    <d v="2018-10-09T00:00:00"/>
    <x v="13"/>
    <s v="16s Session"/>
    <n v="99.24"/>
    <n v="5582.85"/>
    <n v="61.16"/>
    <n v="7.19"/>
    <n v="172.11"/>
    <n v="0.72"/>
    <n v="172.83"/>
    <n v="23"/>
    <n v="12"/>
    <n v="567"/>
    <n v="609"/>
    <n v="78"/>
    <n v="77"/>
    <n v="192"/>
    <n v="155.44999999999999"/>
    <n v="10.07"/>
    <n v="0"/>
    <n v="10.07"/>
    <n v="236.22"/>
    <n v="1227.2"/>
    <n v="83.26"/>
    <x v="1"/>
    <n v="-4"/>
    <s v="Training"/>
    <n v="1176"/>
    <n v="155"/>
    <s v="CB"/>
    <x v="14"/>
  </r>
  <r>
    <d v="2018-10-09T00:00:00"/>
    <x v="14"/>
    <s v="15s Session"/>
    <n v="81.75"/>
    <n v="4852.18"/>
    <n v="59.36"/>
    <n v="6.94"/>
    <n v="73.72"/>
    <n v="0"/>
    <n v="73.72"/>
    <n v="8"/>
    <n v="6"/>
    <n v="673"/>
    <n v="742"/>
    <n v="79"/>
    <n v="65"/>
    <n v="189"/>
    <n v="152.36000000000001"/>
    <n v="15.92"/>
    <n v="0"/>
    <n v="15.92"/>
    <n v="233.82"/>
    <n v="732.11"/>
    <n v="96.97"/>
    <x v="8"/>
    <n v="-1"/>
    <s v="Training"/>
    <n v="1415"/>
    <n v="144"/>
    <s v="FB"/>
    <x v="14"/>
  </r>
  <r>
    <d v="2018-10-09T00:00:00"/>
    <x v="15"/>
    <s v="15s Session"/>
    <n v="81.75"/>
    <n v="5446.08"/>
    <n v="66.62"/>
    <n v="7.46"/>
    <n v="186.78"/>
    <n v="25.18"/>
    <n v="211.96"/>
    <n v="27"/>
    <n v="19"/>
    <n v="519"/>
    <n v="525"/>
    <n v="82"/>
    <n v="58"/>
    <n v="214"/>
    <n v="181.16"/>
    <n v="31.51"/>
    <n v="16.91"/>
    <n v="48.42"/>
    <n v="445.82"/>
    <n v="969.43"/>
    <n v="106.96"/>
    <x v="8"/>
    <n v="-1"/>
    <s v="Training"/>
    <n v="1044"/>
    <n v="140"/>
    <s v="MID"/>
    <x v="14"/>
  </r>
  <r>
    <d v="2018-10-09T00:00:00"/>
    <x v="16"/>
    <s v="16s Session"/>
    <n v="99.24"/>
    <n v="6245.84"/>
    <n v="62.94"/>
    <n v="6.98"/>
    <n v="134.56"/>
    <n v="0"/>
    <n v="134.56"/>
    <n v="8"/>
    <n v="18"/>
    <n v="571"/>
    <n v="630"/>
    <n v="87"/>
    <n v="55"/>
    <n v="203"/>
    <n v="167.5"/>
    <n v="38.61"/>
    <n v="1.02"/>
    <n v="39.630000000000003"/>
    <n v="384.88"/>
    <n v="1182.21"/>
    <n v="103.1"/>
    <x v="1"/>
    <n v="-4"/>
    <s v="Training"/>
    <n v="1201"/>
    <n v="142"/>
    <s v="MID"/>
    <x v="14"/>
  </r>
  <r>
    <d v="2018-10-09T00:00:00"/>
    <x v="24"/>
    <s v="GK Session"/>
    <n v="99.24"/>
    <n v="3577.98"/>
    <n v="36.06"/>
    <n v="5.3"/>
    <n v="0"/>
    <n v="0"/>
    <n v="0"/>
    <n v="13"/>
    <n v="0"/>
    <n v="658"/>
    <n v="707"/>
    <n v="64"/>
    <n v="61"/>
    <n v="182"/>
    <n v="135.28"/>
    <n v="0.62"/>
    <n v="0"/>
    <n v="0.62"/>
    <n v="162.04"/>
    <n v="202.71"/>
    <n v="56.14"/>
    <x v="1"/>
    <n v="-4"/>
    <s v="Training"/>
    <n v="1365"/>
    <n v="125"/>
    <s v="GK"/>
    <x v="14"/>
  </r>
  <r>
    <d v="2018-10-09T00:00:00"/>
    <x v="26"/>
    <s v="15s Session"/>
    <n v="81.75"/>
    <n v="5633.48"/>
    <n v="68.92"/>
    <n v="7.43"/>
    <n v="188.3"/>
    <n v="12.21"/>
    <n v="200.51"/>
    <n v="9"/>
    <n v="18"/>
    <n v="526"/>
    <n v="597"/>
    <n v="65"/>
    <n v="50"/>
    <n v="214"/>
    <n v="166.1"/>
    <n v="22.29"/>
    <n v="8.43"/>
    <n v="30.71"/>
    <n v="322.25"/>
    <n v="833.37"/>
    <n v="97.54"/>
    <x v="8"/>
    <n v="-1"/>
    <s v="Training"/>
    <n v="1123"/>
    <n v="115"/>
    <s v="MID"/>
    <x v="14"/>
  </r>
  <r>
    <d v="2018-10-09T00:00:00"/>
    <x v="17"/>
    <s v="GK Session"/>
    <n v="99.24"/>
    <n v="4212.68"/>
    <n v="42.45"/>
    <n v="5.56"/>
    <n v="0.56000000000000005"/>
    <n v="0"/>
    <n v="0.56000000000000005"/>
    <n v="10"/>
    <n v="0"/>
    <n v="747"/>
    <n v="760"/>
    <n v="65"/>
    <n v="46"/>
    <n v="182"/>
    <n v="139.19999999999999"/>
    <n v="3.27"/>
    <n v="0"/>
    <n v="3.27"/>
    <n v="177.25"/>
    <n v="191.37"/>
    <n v="64.8"/>
    <x v="1"/>
    <n v="-4"/>
    <s v="Training"/>
    <n v="1507"/>
    <n v="111"/>
    <s v="GK"/>
    <x v="14"/>
  </r>
  <r>
    <d v="2018-10-09T00:00:00"/>
    <x v="19"/>
    <s v="16s Session"/>
    <n v="99.24"/>
    <n v="5239.59"/>
    <n v="54.23"/>
    <n v="7.58"/>
    <n v="243.48"/>
    <n v="12.94"/>
    <n v="256.42"/>
    <n v="15"/>
    <n v="23"/>
    <n v="540"/>
    <n v="561"/>
    <n v="96"/>
    <n v="71"/>
    <n v="207"/>
    <n v="153.76"/>
    <n v="21.15"/>
    <n v="3.57"/>
    <n v="24.72"/>
    <n v="294.08"/>
    <n v="1079.46"/>
    <n v="81.69"/>
    <x v="1"/>
    <n v="-4"/>
    <s v="Training"/>
    <n v="1101"/>
    <n v="167"/>
    <s v="FB"/>
    <x v="14"/>
  </r>
  <r>
    <d v="2018-10-09T00:00:00"/>
    <x v="21"/>
    <s v="16s Session"/>
    <n v="99.24"/>
    <n v="5854.53"/>
    <n v="59"/>
    <n v="6.98"/>
    <n v="191.24"/>
    <n v="0"/>
    <n v="191.24"/>
    <n v="14"/>
    <n v="24"/>
    <n v="591"/>
    <n v="647"/>
    <n v="106"/>
    <n v="61"/>
    <n v="199"/>
    <n v="151.43"/>
    <n v="17.88"/>
    <n v="0.87"/>
    <n v="18.739999999999998"/>
    <n v="278.58"/>
    <n v="1219.54"/>
    <n v="91.73"/>
    <x v="1"/>
    <n v="-4"/>
    <s v="Training"/>
    <n v="1238"/>
    <n v="167"/>
    <s v="MID"/>
    <x v="14"/>
  </r>
  <r>
    <d v="2018-10-10T00:00:00"/>
    <x v="0"/>
    <s v="16s Session"/>
    <n v="108.05"/>
    <n v="5938.91"/>
    <n v="54.96"/>
    <n v="8.4600000000000009"/>
    <n v="126.19"/>
    <n v="45.5"/>
    <n v="171.69"/>
    <n v="6"/>
    <n v="13"/>
    <n v="538"/>
    <n v="556"/>
    <n v="48"/>
    <n v="42"/>
    <n v="82"/>
    <n v="82"/>
    <n v="0"/>
    <n v="0"/>
    <n v="0"/>
    <n v="20.21"/>
    <n v="949.27"/>
    <n v="82.49"/>
    <x v="1"/>
    <n v="-3"/>
    <s v="Training"/>
    <n v="1094"/>
    <n v="90"/>
    <s v="MID"/>
    <x v="14"/>
  </r>
  <r>
    <d v="2018-10-10T00:00:00"/>
    <x v="1"/>
    <s v="15s vs Sheff utd"/>
    <n v="112.76"/>
    <n v="6055.75"/>
    <n v="89.39"/>
    <n v="8.6300000000000008"/>
    <n v="170.76"/>
    <n v="97.86"/>
    <n v="268.62"/>
    <n v="11"/>
    <n v="13"/>
    <n v="497"/>
    <n v="512"/>
    <n v="36"/>
    <n v="33"/>
    <n v="192"/>
    <n v="160.16"/>
    <n v="35.9"/>
    <n v="0.25"/>
    <n v="36.15"/>
    <n v="285.89"/>
    <n v="994.79"/>
    <n v="98.99"/>
    <x v="10"/>
    <m/>
    <s v="Match"/>
    <n v="1009"/>
    <n v="69"/>
    <s v="CB"/>
    <x v="14"/>
  </r>
  <r>
    <d v="2018-10-10T00:00:00"/>
    <x v="2"/>
    <s v="16s Session"/>
    <n v="108.05"/>
    <n v="6681.23"/>
    <n v="61.83"/>
    <n v="8.19"/>
    <n v="406.47"/>
    <n v="121.85"/>
    <n v="528.32000000000005"/>
    <n v="5"/>
    <n v="25"/>
    <n v="515"/>
    <n v="579"/>
    <n v="58"/>
    <n v="37"/>
    <n v="211"/>
    <n v="146.01"/>
    <n v="16.72"/>
    <n v="1.19"/>
    <n v="17.91"/>
    <n v="250.38"/>
    <n v="1292.74"/>
    <n v="102.89"/>
    <x v="1"/>
    <n v="-3"/>
    <s v="Training"/>
    <n v="1094"/>
    <n v="95"/>
    <s v="MID"/>
    <x v="14"/>
  </r>
  <r>
    <d v="2018-10-10T00:00:00"/>
    <x v="29"/>
    <s v="15s vs Sheff utd"/>
    <n v="112.76"/>
    <n v="10157.5"/>
    <n v="91.96"/>
    <n v="8.17"/>
    <n v="357.73"/>
    <n v="38.65"/>
    <n v="396.38"/>
    <n v="10"/>
    <n v="28"/>
    <n v="692"/>
    <n v="686"/>
    <n v="59"/>
    <n v="60"/>
    <n v="82"/>
    <n v="74.180000000000007"/>
    <n v="0"/>
    <n v="0"/>
    <n v="0"/>
    <n v="0.65"/>
    <n v="1714.13"/>
    <n v="161.09"/>
    <x v="10"/>
    <m/>
    <s v="Match"/>
    <n v="1378"/>
    <n v="119"/>
    <e v="#N/A"/>
    <x v="14"/>
  </r>
  <r>
    <d v="2018-10-10T00:00:00"/>
    <x v="3"/>
    <s v="AVG"/>
    <n v="112.76"/>
    <n v="7770.69"/>
    <n v="97.133624999999995"/>
    <n v="8.5"/>
    <n v="478.46999999999997"/>
    <n v="182.63"/>
    <n v="661.09999999999991"/>
    <n v="33"/>
    <n v="37"/>
    <n v="540"/>
    <n v="535"/>
    <n v="77"/>
    <n v="56"/>
    <n v="212"/>
    <n v="167.95"/>
    <n v="18.71"/>
    <n v="0.41"/>
    <n v="19.12"/>
    <n v="254.36"/>
    <n v="1472.72"/>
    <n v="118.9"/>
    <x v="3"/>
    <m/>
    <m/>
    <n v="1075"/>
    <n v="133"/>
    <s v="FOR"/>
    <x v="14"/>
  </r>
  <r>
    <d v="2018-10-10T00:00:00"/>
    <x v="4"/>
    <s v="15s vs Sheff utd"/>
    <n v="112.76"/>
    <n v="5476.3"/>
    <n v="49.92"/>
    <n v="7.72"/>
    <n v="52.61"/>
    <n v="8.02"/>
    <n v="60.63"/>
    <n v="12"/>
    <n v="5"/>
    <n v="762"/>
    <n v="735"/>
    <n v="62"/>
    <n v="57"/>
    <n v="179"/>
    <n v="146.1"/>
    <n v="0.14000000000000001"/>
    <n v="0"/>
    <n v="0.14000000000000001"/>
    <n v="206.53"/>
    <n v="420.62"/>
    <n v="66.239999999999995"/>
    <x v="10"/>
    <m/>
    <s v="Match"/>
    <n v="1497"/>
    <n v="119"/>
    <s v="GK"/>
    <x v="14"/>
  </r>
  <r>
    <d v="2018-10-10T00:00:00"/>
    <x v="30"/>
    <s v="15s vs Sheff utd"/>
    <n v="112.76"/>
    <n v="11062.69"/>
    <n v="98.11"/>
    <n v="8.9700000000000006"/>
    <n v="492.97"/>
    <n v="103.13"/>
    <n v="596.1"/>
    <n v="8"/>
    <n v="40"/>
    <n v="841"/>
    <n v="865"/>
    <n v="98"/>
    <n v="80"/>
    <n v="82"/>
    <n v="82"/>
    <n v="0"/>
    <n v="0"/>
    <n v="0"/>
    <n v="22.33"/>
    <n v="1940.81"/>
    <n v="170.19"/>
    <x v="10"/>
    <m/>
    <s v="Match"/>
    <n v="1706"/>
    <n v="178"/>
    <e v="#N/A"/>
    <x v="14"/>
  </r>
  <r>
    <d v="2018-10-10T00:00:00"/>
    <x v="31"/>
    <s v="15s vs Sheff utd"/>
    <n v="112.76"/>
    <n v="3566.91"/>
    <n v="31.63"/>
    <n v="7.02"/>
    <n v="31.68"/>
    <n v="0.7"/>
    <n v="32.380000000000003"/>
    <n v="0"/>
    <n v="3"/>
    <n v="415"/>
    <n v="436"/>
    <n v="25"/>
    <n v="23"/>
    <n v="125"/>
    <n v="102.87"/>
    <n v="0"/>
    <n v="0"/>
    <n v="0"/>
    <n v="11.73"/>
    <n v="399.63"/>
    <n v="63.52"/>
    <x v="10"/>
    <m/>
    <s v="Match"/>
    <n v="851"/>
    <n v="48"/>
    <e v="#N/A"/>
    <x v="14"/>
  </r>
  <r>
    <d v="2018-10-10T00:00:00"/>
    <x v="5"/>
    <s v="16s Session"/>
    <n v="108.05"/>
    <n v="6348.7"/>
    <n v="58.76"/>
    <n v="8.4499999999999993"/>
    <n v="346.77"/>
    <n v="46.61"/>
    <n v="393.38"/>
    <n v="29"/>
    <n v="37"/>
    <n v="487"/>
    <n v="486"/>
    <n v="39"/>
    <n v="60"/>
    <n v="207"/>
    <n v="149.54"/>
    <n v="19.64"/>
    <n v="0.47"/>
    <n v="20.100000000000001"/>
    <n v="265.33"/>
    <n v="1206.92"/>
    <n v="120.54"/>
    <x v="1"/>
    <n v="-3"/>
    <s v="Training"/>
    <n v="973"/>
    <n v="99"/>
    <s v="MID"/>
    <x v="14"/>
  </r>
  <r>
    <d v="2018-10-10T00:00:00"/>
    <x v="6"/>
    <s v="16s Session"/>
    <n v="108.05"/>
    <n v="6646.64"/>
    <n v="61.51"/>
    <n v="8.16"/>
    <n v="461.78"/>
    <n v="137.35"/>
    <n v="599.13"/>
    <n v="18"/>
    <n v="36"/>
    <n v="473"/>
    <n v="524"/>
    <n v="63"/>
    <n v="46"/>
    <n v="199"/>
    <n v="137.58000000000001"/>
    <n v="6.46"/>
    <n v="0"/>
    <n v="6.46"/>
    <n v="168.32"/>
    <n v="1285.06"/>
    <n v="88.17"/>
    <x v="1"/>
    <n v="-3"/>
    <s v="Training"/>
    <n v="997"/>
    <n v="109"/>
    <s v="FB"/>
    <x v="14"/>
  </r>
  <r>
    <d v="2018-10-10T00:00:00"/>
    <x v="8"/>
    <s v="15s vs Sheff utd"/>
    <n v="112.76"/>
    <n v="10902.96"/>
    <n v="98.83"/>
    <n v="8.51"/>
    <n v="634.16999999999996"/>
    <n v="105.25"/>
    <n v="739.42"/>
    <n v="44"/>
    <n v="54"/>
    <n v="919"/>
    <n v="961"/>
    <n v="100"/>
    <n v="101"/>
    <n v="203"/>
    <n v="170.09"/>
    <n v="59.91"/>
    <n v="2.16"/>
    <n v="62.06"/>
    <n v="519.54"/>
    <n v="2281.7600000000002"/>
    <n v="169.12"/>
    <x v="10"/>
    <m/>
    <s v="Match"/>
    <n v="1880"/>
    <n v="201"/>
    <s v="FB"/>
    <x v="14"/>
  </r>
  <r>
    <d v="2018-10-10T00:00:00"/>
    <x v="9"/>
    <s v="AVG"/>
    <n v="108.05"/>
    <n v="6148.8066666666673"/>
    <n v="59.103333333333332"/>
    <n v="8.58"/>
    <n v="361.8533333333333"/>
    <n v="107.37666666666667"/>
    <n v="469.23"/>
    <n v="19.666666666666668"/>
    <n v="32.666666666666664"/>
    <n v="493.66666666666669"/>
    <n v="505.33333333333331"/>
    <n v="50.333333333333336"/>
    <n v="48.333333333333336"/>
    <n v="199.33333333333334"/>
    <n v="141.85666666666665"/>
    <n v="17.153333333333332"/>
    <n v="0.45999999999999996"/>
    <n v="17.606666666666666"/>
    <n v="242.61666666666665"/>
    <n v="1228.6833333333334"/>
    <n v="107.70666666666666"/>
    <x v="3"/>
    <m/>
    <s v="Training"/>
    <n v="999"/>
    <n v="98.666666666666671"/>
    <s v="MID"/>
    <x v="14"/>
  </r>
  <r>
    <d v="2018-10-10T00:00:00"/>
    <x v="10"/>
    <s v="15s vs Sheff utd"/>
    <n v="112.76"/>
    <n v="9907.99"/>
    <n v="87.87"/>
    <n v="7.35"/>
    <n v="235.69"/>
    <n v="7.84"/>
    <n v="243.53"/>
    <n v="7"/>
    <n v="19"/>
    <n v="767"/>
    <n v="753"/>
    <n v="43"/>
    <n v="73"/>
    <n v="211"/>
    <n v="172.13"/>
    <n v="41.99"/>
    <n v="27.6"/>
    <n v="69.59"/>
    <n v="617.74"/>
    <n v="1480.09"/>
    <n v="153.78"/>
    <x v="10"/>
    <m/>
    <s v="Match"/>
    <n v="1520"/>
    <n v="116"/>
    <s v="FB"/>
    <x v="14"/>
  </r>
  <r>
    <d v="2018-10-10T00:00:00"/>
    <x v="11"/>
    <s v="AVG"/>
    <n v="108.05"/>
    <n v="6148.8066666666673"/>
    <n v="59.103333333333332"/>
    <n v="8.58"/>
    <n v="361.8533333333333"/>
    <n v="107.37666666666667"/>
    <n v="469.23"/>
    <n v="19.666666666666668"/>
    <n v="32.666666666666664"/>
    <n v="493.66666666666669"/>
    <n v="505.33333333333331"/>
    <n v="50.333333333333336"/>
    <n v="48.333333333333336"/>
    <n v="199.33333333333334"/>
    <n v="141.85666666666665"/>
    <n v="17.153333333333332"/>
    <n v="0.45999999999999996"/>
    <n v="17.606666666666666"/>
    <n v="242.61666666666665"/>
    <n v="1228.6833333333334"/>
    <n v="107.70666666666666"/>
    <x v="3"/>
    <m/>
    <s v="Training"/>
    <n v="999"/>
    <n v="98.666666666666671"/>
    <s v="FOR"/>
    <x v="14"/>
  </r>
  <r>
    <d v="2018-10-10T00:00:00"/>
    <x v="23"/>
    <s v="LJ Rehab"/>
    <n v="26.08"/>
    <n v="3437.93"/>
    <n v="131.81"/>
    <n v="7.01"/>
    <n v="217.44"/>
    <n v="0.7"/>
    <n v="218.14"/>
    <n v="2"/>
    <n v="9"/>
    <n v="39"/>
    <n v="54"/>
    <n v="2"/>
    <n v="1"/>
    <n v="185"/>
    <n v="157.63999999999999"/>
    <n v="13.98"/>
    <n v="0.92"/>
    <n v="14.9"/>
    <n v="125.7"/>
    <n v="371.7"/>
    <n v="48.09"/>
    <x v="6"/>
    <m/>
    <s v="REHAB"/>
    <n v="93"/>
    <n v="3"/>
    <s v="CB"/>
    <x v="14"/>
  </r>
  <r>
    <d v="2018-10-10T00:00:00"/>
    <x v="12"/>
    <s v="15s vs Sheff utd"/>
    <n v="112.76"/>
    <n v="8178.71"/>
    <n v="72.790000000000006"/>
    <n v="7.9"/>
    <n v="270.61"/>
    <n v="41.55"/>
    <n v="312.16000000000003"/>
    <n v="17"/>
    <n v="22"/>
    <n v="601"/>
    <n v="612"/>
    <n v="46"/>
    <n v="57"/>
    <n v="197"/>
    <n v="148.26"/>
    <n v="33.06"/>
    <n v="3.08"/>
    <n v="36.14"/>
    <n v="381.77"/>
    <n v="1291.67"/>
    <n v="128.35"/>
    <x v="10"/>
    <m/>
    <s v="Match"/>
    <n v="1213"/>
    <n v="103"/>
    <s v="MID"/>
    <x v="14"/>
  </r>
  <r>
    <d v="2018-10-10T00:00:00"/>
    <x v="13"/>
    <s v="16s Session"/>
    <n v="108.05"/>
    <n v="6738.41"/>
    <n v="63.75"/>
    <n v="8.69"/>
    <n v="253.39"/>
    <n v="160.61000000000001"/>
    <n v="414"/>
    <n v="14"/>
    <n v="25"/>
    <n v="580"/>
    <n v="625"/>
    <n v="75"/>
    <n v="80"/>
    <n v="189"/>
    <n v="142.93"/>
    <n v="8.3000000000000007"/>
    <n v="0"/>
    <n v="8.3000000000000007"/>
    <n v="203.98"/>
    <n v="1523.44"/>
    <n v="88.89"/>
    <x v="1"/>
    <n v="-3"/>
    <s v="Training"/>
    <n v="1205"/>
    <n v="155"/>
    <s v="CB"/>
    <x v="14"/>
  </r>
  <r>
    <d v="2018-10-10T00:00:00"/>
    <x v="14"/>
    <s v="AVG"/>
    <n v="112.76"/>
    <n v="9459.2933333333331"/>
    <n v="118.24116666666667"/>
    <n v="7.8633333333333333"/>
    <n v="351.71999999999997"/>
    <n v="50.06"/>
    <n v="401.78"/>
    <m/>
    <m/>
    <n v="727"/>
    <n v="714.33333333333337"/>
    <n v="56.333333333333336"/>
    <n v="76.333333333333329"/>
    <m/>
    <m/>
    <m/>
    <m/>
    <m/>
    <m/>
    <m/>
    <m/>
    <x v="3"/>
    <m/>
    <m/>
    <n v="1441.3333333333335"/>
    <n v="132.66666666666666"/>
    <s v="FB"/>
    <x v="14"/>
  </r>
  <r>
    <d v="2018-10-10T00:00:00"/>
    <x v="15"/>
    <s v="15s vs Sheff utd"/>
    <n v="112.76"/>
    <n v="4967.76"/>
    <n v="44.06"/>
    <n v="7.68"/>
    <n v="172.16"/>
    <n v="8.75"/>
    <n v="180.91"/>
    <n v="4"/>
    <n v="14"/>
    <n v="469"/>
    <n v="479"/>
    <n v="43"/>
    <n v="29"/>
    <n v="214"/>
    <n v="148.22"/>
    <n v="19.71"/>
    <n v="12.31"/>
    <n v="32.020000000000003"/>
    <n v="341.36"/>
    <n v="737.8"/>
    <n v="93.27"/>
    <x v="10"/>
    <m/>
    <s v="Match"/>
    <n v="948"/>
    <n v="72"/>
    <s v="MID"/>
    <x v="14"/>
  </r>
  <r>
    <d v="2018-10-10T00:00:00"/>
    <x v="16"/>
    <s v="16s Session"/>
    <n v="108.05"/>
    <n v="6499.22"/>
    <n v="60.15"/>
    <n v="8.6"/>
    <n v="313.68"/>
    <n v="122.29"/>
    <n v="435.97"/>
    <n v="6"/>
    <n v="24"/>
    <n v="502"/>
    <n v="530"/>
    <n v="48"/>
    <n v="30"/>
    <n v="203"/>
    <n v="154.32"/>
    <n v="19.920000000000002"/>
    <n v="0.91"/>
    <n v="20.82"/>
    <n v="308.08999999999997"/>
    <n v="1183.79"/>
    <n v="101.75"/>
    <x v="1"/>
    <n v="-3"/>
    <s v="Training"/>
    <n v="1032"/>
    <n v="78"/>
    <s v="MID"/>
    <x v="14"/>
  </r>
  <r>
    <d v="2018-10-10T00:00:00"/>
    <x v="24"/>
    <s v="16s Session"/>
    <n v="108.05"/>
    <n v="2015.68"/>
    <n v="34.520000000000003"/>
    <n v="6.2"/>
    <n v="12.68"/>
    <n v="0"/>
    <n v="12.68"/>
    <n v="2"/>
    <n v="2"/>
    <n v="238"/>
    <n v="239"/>
    <n v="13"/>
    <n v="20"/>
    <n v="0"/>
    <n v="0"/>
    <n v="0"/>
    <n v="0"/>
    <n v="0"/>
    <n v="0"/>
    <n v="138.81"/>
    <n v="22.8"/>
    <x v="1"/>
    <n v="-3"/>
    <s v="Training"/>
    <n v="477"/>
    <n v="33"/>
    <s v="GK"/>
    <x v="14"/>
  </r>
  <r>
    <d v="2018-10-10T00:00:00"/>
    <x v="26"/>
    <s v="15s vs Sheff utd"/>
    <n v="112.76"/>
    <n v="6161.04"/>
    <n v="93.26"/>
    <n v="8.06"/>
    <n v="216.71"/>
    <n v="37.07"/>
    <n v="253.78"/>
    <n v="17"/>
    <n v="14"/>
    <n v="427"/>
    <n v="419"/>
    <n v="29"/>
    <n v="29"/>
    <n v="217"/>
    <n v="182.11"/>
    <n v="18.440000000000001"/>
    <n v="26.16"/>
    <n v="44.6"/>
    <n v="404.99"/>
    <n v="850.91"/>
    <n v="106.34"/>
    <x v="10"/>
    <m/>
    <s v="Match"/>
    <n v="846"/>
    <n v="58"/>
    <s v="MID"/>
    <x v="14"/>
  </r>
  <r>
    <d v="2018-10-10T00:00:00"/>
    <x v="17"/>
    <s v="16s Session"/>
    <n v="108.05"/>
    <n v="4235.09"/>
    <n v="41.24"/>
    <n v="6.78"/>
    <n v="19.89"/>
    <n v="0"/>
    <n v="19.89"/>
    <n v="13"/>
    <n v="2"/>
    <n v="598"/>
    <n v="632"/>
    <n v="68"/>
    <n v="52"/>
    <n v="195"/>
    <n v="141.30000000000001"/>
    <n v="13.1"/>
    <n v="0"/>
    <n v="13.1"/>
    <n v="198.24"/>
    <n v="371.36"/>
    <n v="72.040000000000006"/>
    <x v="1"/>
    <n v="-3"/>
    <s v="Training"/>
    <n v="1230"/>
    <n v="120"/>
    <s v="GK"/>
    <x v="14"/>
  </r>
  <r>
    <d v="2018-10-10T00:00:00"/>
    <x v="19"/>
    <s v="16s Session"/>
    <n v="108.05"/>
    <n v="5233.68"/>
    <n v="57.77"/>
    <n v="8.48"/>
    <n v="350.05"/>
    <n v="171.82"/>
    <n v="521.87"/>
    <n v="10"/>
    <n v="32"/>
    <n v="572"/>
    <n v="591"/>
    <n v="18"/>
    <n v="16"/>
    <n v="211"/>
    <n v="144.74"/>
    <n v="14.81"/>
    <n v="3.91"/>
    <n v="18.72"/>
    <n v="235.07"/>
    <n v="903.54"/>
    <n v="76.7"/>
    <x v="1"/>
    <n v="-3"/>
    <s v="Training"/>
    <n v="1163"/>
    <n v="34"/>
    <s v="FB"/>
    <x v="14"/>
  </r>
  <r>
    <d v="2018-10-10T00:00:00"/>
    <x v="34"/>
    <s v="15s vs Sheff utd"/>
    <n v="112.76"/>
    <n v="10093.61"/>
    <n v="89.52"/>
    <n v="8.48"/>
    <n v="315.07"/>
    <n v="51.48"/>
    <n v="366.55"/>
    <n v="20"/>
    <n v="30"/>
    <n v="799"/>
    <n v="794"/>
    <n v="69"/>
    <n v="79"/>
    <n v="82"/>
    <n v="82"/>
    <n v="0"/>
    <n v="0"/>
    <n v="0"/>
    <n v="25.57"/>
    <n v="1506.57"/>
    <n v="146.01"/>
    <x v="10"/>
    <m/>
    <s v="Match"/>
    <n v="1593"/>
    <n v="148"/>
    <e v="#N/A"/>
    <x v="14"/>
  </r>
  <r>
    <d v="2018-10-10T00:00:00"/>
    <x v="21"/>
    <s v="16s Session"/>
    <n v="108.05"/>
    <n v="6441.85"/>
    <n v="59.62"/>
    <n v="8.4600000000000009"/>
    <n v="435.64"/>
    <n v="79.39"/>
    <n v="515.03"/>
    <n v="10"/>
    <n v="34"/>
    <n v="520"/>
    <n v="572"/>
    <n v="63"/>
    <n v="59"/>
    <n v="197"/>
    <n v="141.59"/>
    <n v="11.49"/>
    <n v="0.21"/>
    <n v="11.69"/>
    <n v="236.07"/>
    <n v="1391.45"/>
    <n v="93.85"/>
    <x v="1"/>
    <n v="-3"/>
    <s v="Training"/>
    <n v="1092"/>
    <n v="122"/>
    <s v="MID"/>
    <x v="14"/>
  </r>
  <r>
    <d v="2018-10-10T00:00:00"/>
    <x v="32"/>
    <s v="15s vs Sheff utd"/>
    <n v="112.76"/>
    <n v="5725.54"/>
    <n v="50.78"/>
    <n v="6.7"/>
    <n v="71.34"/>
    <n v="0"/>
    <n v="71.34"/>
    <n v="22"/>
    <n v="5"/>
    <n v="625"/>
    <n v="614"/>
    <n v="59"/>
    <n v="81"/>
    <n v="82"/>
    <n v="82"/>
    <n v="0"/>
    <n v="0"/>
    <n v="0"/>
    <n v="23.85"/>
    <n v="863.26"/>
    <n v="109.57"/>
    <x v="10"/>
    <m/>
    <s v="Match"/>
    <n v="1239"/>
    <n v="140"/>
    <e v="#N/A"/>
    <x v="14"/>
  </r>
  <r>
    <d v="2018-10-10T00:00:00"/>
    <x v="22"/>
    <s v="TM Rehab"/>
    <n v="48.3"/>
    <n v="4691.79"/>
    <n v="97.15"/>
    <n v="7.44"/>
    <n v="103.72"/>
    <n v="10.08"/>
    <n v="113.8"/>
    <n v="0"/>
    <n v="5"/>
    <n v="435"/>
    <n v="486"/>
    <n v="12"/>
    <n v="6"/>
    <n v="203"/>
    <n v="177.27"/>
    <n v="11.52"/>
    <n v="14.05"/>
    <n v="25.57"/>
    <n v="272.8"/>
    <n v="450.52"/>
    <n v="72.040000000000006"/>
    <x v="6"/>
    <m/>
    <s v="REHAB"/>
    <n v="921"/>
    <n v="18"/>
    <s v="MID"/>
    <x v="14"/>
  </r>
  <r>
    <d v="2018-10-11T00:00:00"/>
    <x v="18"/>
    <s v="Wales AVG"/>
    <n v="119.89"/>
    <n v="5084.7"/>
    <n v="42.41"/>
    <n v="6.43"/>
    <n v="43.86"/>
    <n v="0"/>
    <n v="43.86"/>
    <n v="3"/>
    <n v="7"/>
    <n v="688"/>
    <n v="735"/>
    <n v="38"/>
    <n v="34"/>
    <n v="213"/>
    <n v="147.28"/>
    <n v="8.92"/>
    <n v="0.17"/>
    <n v="9.09"/>
    <n v="214.69"/>
    <n v="472.77"/>
    <n v="70.900000000000006"/>
    <x v="11"/>
    <m/>
    <m/>
    <n v="1423"/>
    <n v="72"/>
    <s v="FB"/>
    <x v="14"/>
  </r>
  <r>
    <d v="2018-10-12T00:00:00"/>
    <x v="1"/>
    <s v="16s Session"/>
    <n v="28.5"/>
    <n v="2054.6999999999998"/>
    <n v="72.09"/>
    <n v="6.12"/>
    <n v="14.43"/>
    <n v="0"/>
    <n v="14.43"/>
    <n v="1"/>
    <n v="2"/>
    <n v="262"/>
    <n v="263"/>
    <n v="5"/>
    <n v="14"/>
    <n v="188"/>
    <n v="141.38"/>
    <n v="9.8800000000000008"/>
    <n v="0"/>
    <n v="9.8800000000000008"/>
    <n v="80.81"/>
    <n v="258.60000000000002"/>
    <n v="37.33"/>
    <x v="1"/>
    <n v="-1"/>
    <s v="Training"/>
    <n v="525"/>
    <n v="19"/>
    <s v="CB"/>
    <x v="14"/>
  </r>
  <r>
    <d v="2018-10-12T00:00:00"/>
    <x v="2"/>
    <s v="16s Session"/>
    <n v="28.5"/>
    <n v="1769.26"/>
    <n v="72.41"/>
    <n v="7.32"/>
    <n v="36.22"/>
    <n v="5.74"/>
    <n v="41.96"/>
    <n v="2"/>
    <n v="2"/>
    <n v="234"/>
    <n v="248"/>
    <n v="20"/>
    <n v="21"/>
    <n v="206"/>
    <n v="166.45"/>
    <n v="9.16"/>
    <n v="0.33"/>
    <n v="9.49"/>
    <n v="91.66"/>
    <n v="224.53"/>
    <n v="31.25"/>
    <x v="1"/>
    <n v="-1"/>
    <s v="Training"/>
    <n v="482"/>
    <n v="41"/>
    <s v="MID"/>
    <x v="14"/>
  </r>
  <r>
    <d v="2018-10-12T00:00:00"/>
    <x v="4"/>
    <s v="16s Session"/>
    <n v="28.5"/>
    <n v="1162.79"/>
    <n v="40.799999999999997"/>
    <n v="5.14"/>
    <n v="0"/>
    <n v="0"/>
    <n v="0"/>
    <n v="5"/>
    <n v="0"/>
    <n v="207"/>
    <n v="220"/>
    <n v="33"/>
    <n v="27"/>
    <n v="181"/>
    <n v="144.81"/>
    <n v="0.62"/>
    <n v="0"/>
    <n v="0.62"/>
    <n v="51.74"/>
    <n v="120.16"/>
    <n v="23.28"/>
    <x v="1"/>
    <n v="-1"/>
    <s v="Training"/>
    <n v="427"/>
    <n v="60"/>
    <s v="GK"/>
    <x v="14"/>
  </r>
  <r>
    <d v="2018-10-12T00:00:00"/>
    <x v="5"/>
    <s v="16s Session + Extras"/>
    <n v="38.369999999999997"/>
    <n v="3298.39"/>
    <n v="85.97"/>
    <n v="7.36"/>
    <n v="213.33"/>
    <n v="6.41"/>
    <n v="219.74"/>
    <n v="10"/>
    <n v="14"/>
    <n v="255"/>
    <n v="254"/>
    <n v="40"/>
    <n v="57"/>
    <n v="211"/>
    <n v="171.47"/>
    <n v="13.51"/>
    <n v="3.01"/>
    <n v="16.53"/>
    <n v="157.15"/>
    <n v="852.53"/>
    <n v="68.739999999999995"/>
    <x v="1"/>
    <n v="-1"/>
    <s v="Training"/>
    <n v="509"/>
    <n v="97"/>
    <s v="MID"/>
    <x v="14"/>
  </r>
  <r>
    <d v="2018-10-12T00:00:00"/>
    <x v="6"/>
    <s v="16s Session"/>
    <n v="28.5"/>
    <n v="2119.96"/>
    <n v="74.38"/>
    <n v="6.69"/>
    <n v="56.57"/>
    <n v="0"/>
    <n v="56.57"/>
    <n v="7"/>
    <n v="5"/>
    <n v="235"/>
    <n v="244"/>
    <n v="22"/>
    <n v="20"/>
    <n v="205"/>
    <n v="170.84"/>
    <n v="9.7100000000000009"/>
    <n v="0.11"/>
    <n v="9.81"/>
    <n v="106.38"/>
    <n v="321.31"/>
    <n v="40.14"/>
    <x v="1"/>
    <n v="-1"/>
    <s v="Training"/>
    <n v="479"/>
    <n v="42"/>
    <s v="FB"/>
    <x v="14"/>
  </r>
  <r>
    <d v="2018-10-12T00:00:00"/>
    <x v="8"/>
    <s v="16s Session"/>
    <n v="28.5"/>
    <n v="1984.88"/>
    <n v="69.64"/>
    <n v="7.34"/>
    <n v="63.82"/>
    <n v="5.03"/>
    <n v="68.849999999999994"/>
    <n v="7"/>
    <n v="6"/>
    <n v="252"/>
    <n v="249"/>
    <n v="20"/>
    <n v="28"/>
    <n v="199"/>
    <n v="155.09"/>
    <n v="8.65"/>
    <n v="1.1200000000000001"/>
    <n v="9.77"/>
    <n v="100.06"/>
    <n v="426.04"/>
    <n v="38.85"/>
    <x v="1"/>
    <n v="-1"/>
    <s v="Training"/>
    <n v="501"/>
    <n v="48"/>
    <s v="FB"/>
    <x v="14"/>
  </r>
  <r>
    <d v="2018-10-12T00:00:00"/>
    <x v="10"/>
    <s v="16s Session"/>
    <n v="28.5"/>
    <n v="1936.51"/>
    <n v="67.95"/>
    <n v="6.52"/>
    <n v="44.17"/>
    <n v="0"/>
    <n v="44.17"/>
    <n v="1"/>
    <n v="4"/>
    <n v="249"/>
    <n v="268"/>
    <n v="15"/>
    <n v="23"/>
    <n v="203"/>
    <n v="162.82"/>
    <n v="11.15"/>
    <n v="0.28000000000000003"/>
    <n v="11.43"/>
    <n v="101.02"/>
    <n v="293.06"/>
    <n v="33.380000000000003"/>
    <x v="1"/>
    <n v="-1"/>
    <s v="Training"/>
    <n v="517"/>
    <n v="38"/>
    <s v="FB"/>
    <x v="14"/>
  </r>
  <r>
    <d v="2018-10-12T00:00:00"/>
    <x v="11"/>
    <s v="16s Session"/>
    <n v="28.5"/>
    <n v="1801.01"/>
    <n v="63.19"/>
    <n v="6.75"/>
    <n v="32.32"/>
    <n v="0"/>
    <n v="32.32"/>
    <n v="4"/>
    <n v="3"/>
    <n v="235"/>
    <n v="229"/>
    <n v="16"/>
    <n v="23"/>
    <n v="204"/>
    <n v="161.43"/>
    <n v="2.61"/>
    <n v="0"/>
    <n v="2.61"/>
    <n v="75.36"/>
    <n v="270.20999999999998"/>
    <n v="34.64"/>
    <x v="1"/>
    <n v="-1"/>
    <s v="Training"/>
    <n v="464"/>
    <n v="39"/>
    <s v="FOR"/>
    <x v="14"/>
  </r>
  <r>
    <d v="2018-10-12T00:00:00"/>
    <x v="23"/>
    <s v="LJ Rehab"/>
    <n v="32.880000000000003"/>
    <n v="5024.91"/>
    <n v="152.83000000000001"/>
    <n v="8.25"/>
    <n v="250.15"/>
    <n v="32.270000000000003"/>
    <n v="282.42"/>
    <n v="2"/>
    <n v="11"/>
    <n v="44"/>
    <n v="48"/>
    <n v="14"/>
    <n v="5"/>
    <n v="183"/>
    <n v="157.63999999999999"/>
    <n v="7.32"/>
    <n v="0"/>
    <n v="7.32"/>
    <n v="103.99"/>
    <n v="436.91"/>
    <n v="64.709999999999994"/>
    <x v="1"/>
    <n v="-1"/>
    <s v="Training"/>
    <n v="92"/>
    <n v="19"/>
    <s v="CB"/>
    <x v="14"/>
  </r>
  <r>
    <d v="2018-10-12T00:00:00"/>
    <x v="12"/>
    <s v="16s Session"/>
    <n v="28.5"/>
    <n v="2074.69"/>
    <n v="72.8"/>
    <n v="6.85"/>
    <n v="85.76"/>
    <n v="0"/>
    <n v="85.76"/>
    <n v="2"/>
    <n v="6"/>
    <n v="241"/>
    <n v="251"/>
    <n v="8"/>
    <n v="17"/>
    <n v="189"/>
    <n v="147.54"/>
    <n v="8.1999999999999993"/>
    <n v="0"/>
    <n v="8.1999999999999993"/>
    <n v="87.82"/>
    <n v="290.77"/>
    <n v="36.909999999999997"/>
    <x v="1"/>
    <n v="-1"/>
    <s v="Training"/>
    <n v="492"/>
    <n v="25"/>
    <s v="MID"/>
    <x v="14"/>
  </r>
  <r>
    <d v="2018-10-12T00:00:00"/>
    <x v="13"/>
    <s v="16s Session"/>
    <n v="28.5"/>
    <n v="1792.46"/>
    <n v="62.89"/>
    <n v="7.02"/>
    <n v="38.770000000000003"/>
    <n v="0.7"/>
    <n v="39.47"/>
    <n v="3"/>
    <n v="3"/>
    <n v="279"/>
    <n v="279"/>
    <n v="23"/>
    <n v="17"/>
    <n v="188"/>
    <n v="137.19999999999999"/>
    <n v="0.87"/>
    <n v="0"/>
    <n v="0.87"/>
    <n v="50.02"/>
    <n v="257.58"/>
    <n v="28.24"/>
    <x v="1"/>
    <n v="-1"/>
    <s v="Training"/>
    <n v="558"/>
    <n v="40"/>
    <s v="CB"/>
    <x v="14"/>
  </r>
  <r>
    <d v="2018-10-12T00:00:00"/>
    <x v="15"/>
    <s v="16s Session"/>
    <n v="28.5"/>
    <n v="1960.28"/>
    <n v="68.78"/>
    <n v="7.34"/>
    <n v="39.549999999999997"/>
    <n v="1.46"/>
    <n v="41.01"/>
    <n v="2"/>
    <n v="5"/>
    <n v="215"/>
    <n v="226"/>
    <n v="13"/>
    <n v="18"/>
    <n v="214"/>
    <n v="174.51"/>
    <n v="2.4300000000000002"/>
    <n v="8.91"/>
    <n v="11.33"/>
    <n v="132.94"/>
    <n v="301.58"/>
    <n v="38.03"/>
    <x v="1"/>
    <n v="-1"/>
    <s v="Training"/>
    <n v="441"/>
    <n v="31"/>
    <s v="MID"/>
    <x v="14"/>
  </r>
  <r>
    <d v="2018-10-12T00:00:00"/>
    <x v="16"/>
    <s v="16s Session"/>
    <n v="28.5"/>
    <n v="1735.39"/>
    <n v="60.89"/>
    <n v="5.89"/>
    <n v="8.4700000000000006"/>
    <n v="0"/>
    <n v="8.4700000000000006"/>
    <n v="0"/>
    <n v="1"/>
    <n v="235"/>
    <n v="213"/>
    <n v="10"/>
    <n v="14"/>
    <n v="203"/>
    <n v="164.1"/>
    <n v="8.34"/>
    <n v="1.33"/>
    <n v="9.67"/>
    <n v="105.01"/>
    <n v="224.09"/>
    <n v="31.67"/>
    <x v="1"/>
    <n v="-1"/>
    <s v="Training"/>
    <n v="448"/>
    <n v="24"/>
    <s v="MID"/>
    <x v="14"/>
  </r>
  <r>
    <d v="2018-10-12T00:00:00"/>
    <x v="26"/>
    <s v="16s Session"/>
    <n v="28.5"/>
    <n v="2268.04"/>
    <n v="85.47"/>
    <n v="7.71"/>
    <n v="44.29"/>
    <n v="4.32"/>
    <n v="48.61"/>
    <n v="2"/>
    <n v="5"/>
    <n v="207"/>
    <n v="229"/>
    <n v="21"/>
    <n v="16"/>
    <n v="211"/>
    <n v="151.01"/>
    <n v="1.67"/>
    <n v="1.81"/>
    <n v="3.48"/>
    <n v="48.62"/>
    <n v="288.11"/>
    <n v="39.24"/>
    <x v="1"/>
    <n v="-1"/>
    <s v="Training"/>
    <n v="436"/>
    <n v="37"/>
    <s v="MID"/>
    <x v="14"/>
  </r>
  <r>
    <d v="2018-10-12T00:00:00"/>
    <x v="17"/>
    <s v="16s Session"/>
    <n v="28.5"/>
    <n v="930.12"/>
    <n v="32.64"/>
    <n v="5.12"/>
    <n v="0"/>
    <n v="0"/>
    <n v="0"/>
    <n v="2"/>
    <n v="0"/>
    <n v="169"/>
    <n v="197"/>
    <n v="17"/>
    <n v="11"/>
    <n v="185"/>
    <n v="137.94999999999999"/>
    <n v="1.26"/>
    <n v="0"/>
    <n v="1.26"/>
    <n v="49.65"/>
    <n v="59.72"/>
    <n v="18.61"/>
    <x v="1"/>
    <n v="-1"/>
    <s v="Training"/>
    <n v="366"/>
    <n v="28"/>
    <s v="GK"/>
    <x v="14"/>
  </r>
  <r>
    <d v="2018-10-12T00:00:00"/>
    <x v="18"/>
    <s v="Wales AVG"/>
    <n v="119.89"/>
    <n v="5084.7"/>
    <n v="42.41"/>
    <n v="6.43"/>
    <n v="43.86"/>
    <n v="0"/>
    <n v="43.86"/>
    <n v="3"/>
    <n v="7"/>
    <n v="688"/>
    <n v="735"/>
    <n v="38"/>
    <n v="34"/>
    <n v="213"/>
    <n v="147.28"/>
    <n v="8.92"/>
    <n v="0.17"/>
    <n v="9.09"/>
    <n v="214.69"/>
    <n v="472.77"/>
    <n v="70.900000000000006"/>
    <x v="11"/>
    <m/>
    <m/>
    <n v="1423"/>
    <n v="72"/>
    <s v="FB"/>
    <x v="14"/>
  </r>
  <r>
    <d v="2018-10-12T00:00:00"/>
    <x v="19"/>
    <s v="16s Session"/>
    <n v="28.5"/>
    <n v="1798"/>
    <n v="63.09"/>
    <n v="6.96"/>
    <n v="55.25"/>
    <n v="0"/>
    <n v="55.25"/>
    <n v="1"/>
    <n v="4"/>
    <n v="207"/>
    <n v="231"/>
    <n v="26"/>
    <n v="18"/>
    <n v="210"/>
    <n v="158.97"/>
    <n v="6.96"/>
    <n v="0.52"/>
    <n v="7.47"/>
    <n v="89.03"/>
    <n v="237.94"/>
    <n v="27.83"/>
    <x v="1"/>
    <n v="-1"/>
    <s v="Training"/>
    <n v="438"/>
    <n v="44"/>
    <s v="FB"/>
    <x v="14"/>
  </r>
  <r>
    <d v="2018-10-12T00:00:00"/>
    <x v="21"/>
    <s v="16s Session"/>
    <n v="28.5"/>
    <n v="2080.7800000000002"/>
    <n v="81.540000000000006"/>
    <n v="7.08"/>
    <n v="68.2"/>
    <n v="1.42"/>
    <n v="69.62"/>
    <n v="4"/>
    <n v="7"/>
    <n v="262"/>
    <n v="256"/>
    <n v="25"/>
    <n v="21"/>
    <n v="199"/>
    <n v="166.32"/>
    <n v="8.36"/>
    <n v="1.28"/>
    <n v="9.64"/>
    <n v="106.47"/>
    <n v="425.03"/>
    <n v="36.17"/>
    <x v="1"/>
    <n v="-1"/>
    <s v="Training"/>
    <n v="518"/>
    <n v="46"/>
    <s v="MID"/>
    <x v="14"/>
  </r>
  <r>
    <d v="2018-10-12T00:00:00"/>
    <x v="22"/>
    <s v="TM Rehab"/>
    <n v="41.88"/>
    <n v="5107.0200000000004"/>
    <n v="122.53"/>
    <n v="6.68"/>
    <n v="180.93"/>
    <n v="0"/>
    <n v="180.93"/>
    <n v="0"/>
    <n v="6"/>
    <n v="241"/>
    <n v="259"/>
    <n v="4"/>
    <n v="3"/>
    <n v="203"/>
    <n v="170.93"/>
    <n v="9.91"/>
    <n v="8.41"/>
    <n v="18.32"/>
    <n v="201.04"/>
    <n v="443.67"/>
    <n v="67.37"/>
    <x v="6"/>
    <m/>
    <s v="REHAB"/>
    <n v="500"/>
    <n v="7"/>
    <s v="MID"/>
    <x v="14"/>
  </r>
  <r>
    <d v="2018-10-13T00:00:00"/>
    <x v="1"/>
    <s v="15s Session + Extras"/>
    <n v="87.52"/>
    <n v="6215.86"/>
    <n v="71.03"/>
    <n v="8.43"/>
    <n v="334.25"/>
    <n v="59.44"/>
    <n v="393.69"/>
    <n v="11"/>
    <n v="14"/>
    <n v="603"/>
    <n v="635"/>
    <n v="46"/>
    <n v="46"/>
    <n v="188"/>
    <n v="147.22999999999999"/>
    <n v="16.899999999999999"/>
    <n v="0"/>
    <n v="16.899999999999999"/>
    <n v="238.18"/>
    <n v="1127.3699999999999"/>
    <n v="86.44"/>
    <x v="8"/>
    <n v="-3"/>
    <s v="Training"/>
    <n v="1238"/>
    <n v="92"/>
    <s v="CB"/>
    <x v="14"/>
  </r>
  <r>
    <d v="2018-10-13T00:00:00"/>
    <x v="2"/>
    <s v="16s vs Bury"/>
    <n v="113.82"/>
    <n v="10110.11"/>
    <n v="102.76"/>
    <n v="6.71"/>
    <n v="107.29"/>
    <n v="0"/>
    <n v="107.29"/>
    <n v="3"/>
    <n v="10"/>
    <n v="720"/>
    <n v="711"/>
    <n v="36"/>
    <n v="81"/>
    <n v="211"/>
    <n v="161.58000000000001"/>
    <n v="30.8"/>
    <n v="4.47"/>
    <n v="35.26"/>
    <n v="346.05"/>
    <n v="1160.1099999999999"/>
    <n v="157.71"/>
    <x v="10"/>
    <m/>
    <s v="Match"/>
    <n v="1431"/>
    <n v="117"/>
    <s v="MID"/>
    <x v="14"/>
  </r>
  <r>
    <d v="2018-10-13T00:00:00"/>
    <x v="4"/>
    <s v="15s Session + Extras"/>
    <n v="87.52"/>
    <n v="5266.51"/>
    <n v="60.18"/>
    <n v="7.14"/>
    <n v="114.4"/>
    <n v="2.82"/>
    <n v="117.22"/>
    <n v="9"/>
    <n v="13"/>
    <n v="706"/>
    <n v="745"/>
    <n v="76"/>
    <n v="66"/>
    <n v="179"/>
    <n v="139.86000000000001"/>
    <n v="0.32"/>
    <n v="0"/>
    <n v="0.32"/>
    <n v="145.09"/>
    <n v="794.45"/>
    <n v="90.98"/>
    <x v="8"/>
    <n v="-3"/>
    <s v="Training"/>
    <n v="1451"/>
    <n v="142"/>
    <s v="GK"/>
    <x v="14"/>
  </r>
  <r>
    <d v="2018-10-13T00:00:00"/>
    <x v="5"/>
    <s v="15s Session + Extras"/>
    <n v="87.52"/>
    <n v="6623.48"/>
    <n v="75.680000000000007"/>
    <n v="8.99"/>
    <n v="407.85"/>
    <n v="99.61"/>
    <n v="507.46"/>
    <n v="24"/>
    <n v="21"/>
    <n v="580"/>
    <n v="597"/>
    <n v="64"/>
    <n v="65"/>
    <n v="205"/>
    <n v="169.68"/>
    <n v="27.79"/>
    <n v="0.15"/>
    <n v="27.94"/>
    <n v="309.57"/>
    <n v="1372.49"/>
    <n v="128.04"/>
    <x v="8"/>
    <n v="-3"/>
    <s v="Training"/>
    <n v="1177"/>
    <n v="129"/>
    <s v="MID"/>
    <x v="14"/>
  </r>
  <r>
    <d v="2018-10-13T00:00:00"/>
    <x v="6"/>
    <s v="AVG"/>
    <n v="113.82"/>
    <n v="11022.410000000002"/>
    <n v="101.48666666666668"/>
    <n v="7.7100000000000009"/>
    <n v="240.47666666666669"/>
    <n v="44.70333333333334"/>
    <n v="285.18"/>
    <n v="6.666666666666667"/>
    <n v="17.666666666666668"/>
    <n v="805.33333333333337"/>
    <n v="803.66666666666663"/>
    <n v="57"/>
    <n v="73.666666666666671"/>
    <n v="206.66666666666666"/>
    <n v="170.65333333333334"/>
    <n v="53.54"/>
    <n v="3.94"/>
    <n v="57.476666666666667"/>
    <n v="492.21000000000004"/>
    <n v="1622.7433333333331"/>
    <n v="165.11"/>
    <x v="3"/>
    <m/>
    <m/>
    <n v="1609"/>
    <n v="130.66666666666669"/>
    <s v="FB"/>
    <x v="14"/>
  </r>
  <r>
    <d v="2018-10-13T00:00:00"/>
    <x v="8"/>
    <s v="16s vs Bury"/>
    <n v="113.82"/>
    <n v="3202.9"/>
    <n v="40.61"/>
    <n v="8.18"/>
    <n v="186.72"/>
    <n v="58.98"/>
    <n v="245.7"/>
    <n v="7"/>
    <n v="11"/>
    <n v="342"/>
    <n v="381"/>
    <n v="16"/>
    <n v="22"/>
    <n v="166"/>
    <n v="116.53"/>
    <n v="0"/>
    <n v="0"/>
    <n v="0"/>
    <n v="65.8"/>
    <n v="570.45000000000005"/>
    <n v="62.18"/>
    <x v="10"/>
    <m/>
    <s v="Match"/>
    <n v="723"/>
    <n v="38"/>
    <s v="FB"/>
    <x v="14"/>
  </r>
  <r>
    <d v="2018-10-13T00:00:00"/>
    <x v="10"/>
    <s v="16s vs Bury"/>
    <n v="113.82"/>
    <n v="3806.92"/>
    <n v="36.53"/>
    <n v="7.43"/>
    <n v="91.56"/>
    <n v="7.88"/>
    <n v="99.44"/>
    <n v="1"/>
    <n v="7"/>
    <n v="575"/>
    <n v="602"/>
    <n v="14"/>
    <n v="17"/>
    <n v="201"/>
    <n v="130.86000000000001"/>
    <n v="10.44"/>
    <n v="0.01"/>
    <n v="10.45"/>
    <n v="158.94"/>
    <n v="446.55"/>
    <n v="70.42"/>
    <x v="10"/>
    <m/>
    <s v="Match"/>
    <n v="1177"/>
    <n v="31"/>
    <s v="FB"/>
    <x v="14"/>
  </r>
  <r>
    <d v="2018-10-13T00:00:00"/>
    <x v="11"/>
    <s v="16s vs Bury"/>
    <n v="113.82"/>
    <n v="9482.0400000000009"/>
    <n v="83.31"/>
    <n v="9.18"/>
    <n v="607.6"/>
    <n v="354.91"/>
    <n v="962.51"/>
    <n v="37"/>
    <n v="51"/>
    <n v="642"/>
    <n v="671"/>
    <n v="73"/>
    <n v="77"/>
    <n v="216"/>
    <n v="173.19"/>
    <n v="35.340000000000003"/>
    <n v="1.96"/>
    <n v="37.299999999999997"/>
    <n v="394.59"/>
    <n v="1944.07"/>
    <n v="149.93"/>
    <x v="10"/>
    <m/>
    <s v="Match"/>
    <n v="1313"/>
    <n v="150"/>
    <s v="FOR"/>
    <x v="14"/>
  </r>
  <r>
    <d v="2018-10-13T00:00:00"/>
    <x v="12"/>
    <s v="15s Session + Extras"/>
    <n v="87.52"/>
    <n v="6636.45"/>
    <n v="75.83"/>
    <n v="8.1999999999999993"/>
    <n v="464.85"/>
    <n v="60.04"/>
    <n v="524.89"/>
    <n v="16"/>
    <n v="27"/>
    <n v="557"/>
    <n v="553"/>
    <n v="66"/>
    <n v="54"/>
    <n v="192"/>
    <n v="156"/>
    <n v="28.96"/>
    <n v="0.86"/>
    <n v="29.82"/>
    <n v="316.27"/>
    <n v="1431.54"/>
    <n v="99.28"/>
    <x v="8"/>
    <n v="-3"/>
    <s v="Training"/>
    <n v="1110"/>
    <n v="120"/>
    <s v="MID"/>
    <x v="14"/>
  </r>
  <r>
    <d v="2018-10-13T00:00:00"/>
    <x v="13"/>
    <s v="AVG"/>
    <n v="113.82"/>
    <n v="8749.81"/>
    <n v="95.25"/>
    <n v="8.1300000000000008"/>
    <n v="387.64"/>
    <n v="145.76"/>
    <n v="533.4"/>
    <n v="12"/>
    <n v="31"/>
    <n v="561"/>
    <n v="581"/>
    <n v="60"/>
    <n v="60"/>
    <n v="207"/>
    <n v="178.63"/>
    <n v="52.5"/>
    <n v="6.66"/>
    <n v="59.16"/>
    <n v="479.36"/>
    <n v="1504.96"/>
    <n v="125.56"/>
    <x v="3"/>
    <m/>
    <m/>
    <n v="1142"/>
    <n v="120"/>
    <s v="CB"/>
    <x v="14"/>
  </r>
  <r>
    <d v="2018-10-13T00:00:00"/>
    <x v="14"/>
    <s v="16s vs Bury"/>
    <n v="113.82"/>
    <n v="8702.01"/>
    <n v="83.62"/>
    <n v="7.84"/>
    <n v="487.4"/>
    <n v="58.94"/>
    <n v="546.34"/>
    <n v="15"/>
    <n v="32"/>
    <n v="715"/>
    <n v="691"/>
    <n v="49"/>
    <n v="60"/>
    <n v="169"/>
    <n v="106.99"/>
    <n v="0"/>
    <n v="0"/>
    <n v="0"/>
    <n v="54.25"/>
    <n v="1665.19"/>
    <n v="154.11000000000001"/>
    <x v="10"/>
    <m/>
    <s v="Match"/>
    <n v="1406"/>
    <n v="109"/>
    <s v="FB"/>
    <x v="14"/>
  </r>
  <r>
    <d v="2018-10-13T00:00:00"/>
    <x v="15"/>
    <s v="15s Session"/>
    <n v="89.88"/>
    <n v="6200.17"/>
    <n v="68.98"/>
    <n v="7"/>
    <n v="67.89"/>
    <n v="0"/>
    <n v="67.89"/>
    <n v="2"/>
    <n v="5"/>
    <n v="601"/>
    <n v="647"/>
    <n v="54"/>
    <n v="34"/>
    <n v="204"/>
    <n v="158.76"/>
    <n v="19.010000000000002"/>
    <n v="0.04"/>
    <n v="19.05"/>
    <n v="255.74"/>
    <n v="732.37"/>
    <n v="104.56"/>
    <x v="8"/>
    <n v="-3"/>
    <s v="Training"/>
    <n v="1248"/>
    <n v="88"/>
    <s v="MID"/>
    <x v="14"/>
  </r>
  <r>
    <d v="2018-10-13T00:00:00"/>
    <x v="16"/>
    <s v="16s vs Bury"/>
    <n v="113.82"/>
    <n v="10681.69"/>
    <n v="93.85"/>
    <n v="8.39"/>
    <n v="92.69"/>
    <n v="23.32"/>
    <n v="116.01"/>
    <n v="7"/>
    <n v="11"/>
    <n v="838"/>
    <n v="829"/>
    <n v="63"/>
    <n v="56"/>
    <n v="208"/>
    <n v="177.64"/>
    <n v="67.319999999999993"/>
    <n v="3.56"/>
    <n v="70.88"/>
    <n v="567.1"/>
    <n v="1333.61"/>
    <n v="171.27"/>
    <x v="10"/>
    <m/>
    <s v="Match"/>
    <n v="1667"/>
    <n v="119"/>
    <s v="MID"/>
    <x v="14"/>
  </r>
  <r>
    <d v="2018-10-13T00:00:00"/>
    <x v="24"/>
    <s v="16s vs Bury"/>
    <n v="113.82"/>
    <n v="2630.12"/>
    <n v="23.11"/>
    <n v="5.47"/>
    <n v="0"/>
    <n v="0"/>
    <n v="0"/>
    <n v="3"/>
    <n v="0"/>
    <n v="430"/>
    <n v="445"/>
    <n v="15"/>
    <n v="15"/>
    <n v="198"/>
    <n v="110.9"/>
    <n v="3.57"/>
    <n v="0.05"/>
    <n v="3.62"/>
    <n v="107.42"/>
    <n v="82.92"/>
    <n v="38.14"/>
    <x v="10"/>
    <m/>
    <s v="Match"/>
    <n v="875"/>
    <n v="30"/>
    <s v="GK"/>
    <x v="14"/>
  </r>
  <r>
    <d v="2018-10-13T00:00:00"/>
    <x v="26"/>
    <s v="15s Session + Extras"/>
    <n v="87.52"/>
    <n v="6913.39"/>
    <n v="79"/>
    <n v="8.5"/>
    <n v="354.21"/>
    <n v="60.62"/>
    <n v="414.83"/>
    <n v="14"/>
    <n v="21"/>
    <n v="577"/>
    <n v="625"/>
    <n v="70"/>
    <n v="58"/>
    <n v="209"/>
    <n v="167.39"/>
    <n v="27.11"/>
    <n v="0.97"/>
    <n v="28.08"/>
    <n v="295.25"/>
    <n v="1366.37"/>
    <n v="110.19"/>
    <x v="8"/>
    <n v="-3"/>
    <s v="Training"/>
    <n v="1202"/>
    <n v="128"/>
    <s v="MID"/>
    <x v="14"/>
  </r>
  <r>
    <d v="2018-10-13T00:00:00"/>
    <x v="17"/>
    <s v="16s vs Bury"/>
    <n v="113.82"/>
    <n v="2630.12"/>
    <n v="23.11"/>
    <n v="5.47"/>
    <n v="0"/>
    <n v="0"/>
    <n v="0"/>
    <n v="3"/>
    <n v="0"/>
    <n v="430"/>
    <n v="445"/>
    <n v="15"/>
    <n v="15"/>
    <n v="198"/>
    <n v="110.9"/>
    <n v="3.57"/>
    <n v="0.05"/>
    <n v="3.62"/>
    <n v="107.42"/>
    <n v="82.92"/>
    <n v="38.14"/>
    <x v="10"/>
    <m/>
    <s v="Match"/>
    <n v="875"/>
    <n v="30"/>
    <s v="GK"/>
    <x v="14"/>
  </r>
  <r>
    <d v="2018-10-13T00:00:00"/>
    <x v="18"/>
    <s v="Wales AVG Match"/>
    <n v="72"/>
    <n v="7927.8300000000008"/>
    <n v="110.10875000000001"/>
    <m/>
    <n v="335.03399999999999"/>
    <n v="0"/>
    <n v="335.03399999999999"/>
    <n v="12.6"/>
    <m/>
    <n v="568.79999999999995"/>
    <n v="570.6"/>
    <n v="48.6"/>
    <n v="61.2"/>
    <m/>
    <m/>
    <m/>
    <m/>
    <m/>
    <m/>
    <m/>
    <m/>
    <x v="11"/>
    <m/>
    <m/>
    <n v="1139.4000000000001"/>
    <n v="109.80000000000001"/>
    <s v="FB"/>
    <x v="14"/>
  </r>
  <r>
    <d v="2018-10-13T00:00:00"/>
    <x v="19"/>
    <s v="16s vs Bury"/>
    <n v="113.82"/>
    <n v="8749.81"/>
    <n v="95.25"/>
    <n v="8.1300000000000008"/>
    <n v="387.64"/>
    <n v="145.76"/>
    <n v="533.4"/>
    <n v="12"/>
    <n v="31"/>
    <n v="561"/>
    <n v="581"/>
    <n v="60"/>
    <n v="60"/>
    <n v="207"/>
    <n v="178.63"/>
    <n v="52.5"/>
    <n v="6.66"/>
    <n v="59.16"/>
    <n v="479.36"/>
    <n v="1504.96"/>
    <n v="125.56"/>
    <x v="10"/>
    <m/>
    <s v="Match"/>
    <n v="1142"/>
    <n v="120"/>
    <s v="FB"/>
    <x v="14"/>
  </r>
  <r>
    <d v="2018-10-13T00:00:00"/>
    <x v="21"/>
    <s v="16s vs Bury"/>
    <n v="113.82"/>
    <n v="12275.43"/>
    <n v="107.85"/>
    <n v="8.0299999999999994"/>
    <n v="521.45000000000005"/>
    <n v="110.79"/>
    <n v="632.24"/>
    <n v="10"/>
    <n v="32"/>
    <n v="858"/>
    <n v="871"/>
    <n v="72"/>
    <n v="84"/>
    <n v="201"/>
    <n v="172.74"/>
    <n v="62.5"/>
    <n v="3.79"/>
    <n v="66.290000000000006"/>
    <n v="563.48"/>
    <n v="2374.5100000000002"/>
    <n v="166.35"/>
    <x v="10"/>
    <m/>
    <s v="Match"/>
    <n v="1729"/>
    <n v="156"/>
    <s v="MID"/>
    <x v="14"/>
  </r>
  <r>
    <d v="2018-10-13T00:00:00"/>
    <x v="22"/>
    <s v="TM Rehab"/>
    <n v="45.82"/>
    <n v="4326.8599999999997"/>
    <n v="94.44"/>
    <n v="7.46"/>
    <n v="560.28"/>
    <n v="18"/>
    <n v="578.28"/>
    <n v="5"/>
    <n v="15"/>
    <n v="335"/>
    <n v="371"/>
    <n v="38"/>
    <n v="15"/>
    <n v="201"/>
    <n v="174.73"/>
    <n v="23.35"/>
    <n v="3.95"/>
    <n v="27.3"/>
    <n v="237.64"/>
    <n v="888.8"/>
    <n v="68.599999999999994"/>
    <x v="6"/>
    <m/>
    <s v="REHAB"/>
    <n v="706"/>
    <n v="53"/>
    <s v="MID"/>
    <x v="14"/>
  </r>
  <r>
    <d v="2018-10-15T00:00:00"/>
    <x v="0"/>
    <s v="16s Session"/>
    <n v="62.38"/>
    <n v="3567.27"/>
    <n v="59.23"/>
    <n v="6.43"/>
    <n v="33.31"/>
    <n v="0"/>
    <n v="33.31"/>
    <n v="4"/>
    <n v="5"/>
    <n v="519"/>
    <n v="537"/>
    <n v="54"/>
    <n v="41"/>
    <n v="82"/>
    <n v="79.58"/>
    <n v="0"/>
    <n v="0"/>
    <n v="0"/>
    <n v="1.27"/>
    <n v="603.52"/>
    <n v="59.69"/>
    <x v="1"/>
    <n v="-5"/>
    <s v="Training"/>
    <n v="1056"/>
    <n v="95"/>
    <s v="MID"/>
    <x v="15"/>
  </r>
  <r>
    <d v="2018-10-15T00:00:00"/>
    <x v="1"/>
    <s v="16s Session + extra"/>
    <n v="82.73"/>
    <n v="5292.4"/>
    <n v="63.97"/>
    <n v="6.85"/>
    <n v="40.08"/>
    <n v="0"/>
    <n v="40.08"/>
    <n v="12"/>
    <n v="4"/>
    <n v="646"/>
    <n v="675"/>
    <n v="87"/>
    <n v="64"/>
    <n v="187"/>
    <n v="145.13999999999999"/>
    <n v="21.98"/>
    <n v="0"/>
    <n v="21.98"/>
    <n v="233.71"/>
    <n v="912.2"/>
    <n v="89.64"/>
    <x v="1"/>
    <n v="-5"/>
    <s v="Training"/>
    <n v="1321"/>
    <n v="151"/>
    <s v="CB"/>
    <x v="15"/>
  </r>
  <r>
    <d v="2018-10-15T00:00:00"/>
    <x v="2"/>
    <s v="16s Session"/>
    <n v="62.38"/>
    <n v="3774.11"/>
    <n v="60.5"/>
    <n v="6.21"/>
    <n v="41.18"/>
    <n v="0"/>
    <n v="41.18"/>
    <n v="6"/>
    <n v="5"/>
    <n v="491"/>
    <n v="488"/>
    <n v="60"/>
    <n v="53"/>
    <n v="213"/>
    <n v="158.16999999999999"/>
    <n v="12.28"/>
    <n v="2.08"/>
    <n v="14.36"/>
    <n v="180.89"/>
    <n v="634.07000000000005"/>
    <n v="66.209999999999994"/>
    <x v="1"/>
    <n v="-5"/>
    <s v="Training"/>
    <n v="979"/>
    <n v="113"/>
    <s v="MID"/>
    <x v="15"/>
  </r>
  <r>
    <d v="2018-10-15T00:00:00"/>
    <x v="3"/>
    <s v="16s Session + extra"/>
    <n v="82.73"/>
    <n v="4604.9399999999996"/>
    <n v="58.35"/>
    <n v="6.78"/>
    <n v="52.18"/>
    <n v="0"/>
    <n v="52.18"/>
    <n v="4"/>
    <n v="5"/>
    <n v="535"/>
    <n v="544"/>
    <n v="98"/>
    <n v="41"/>
    <n v="195"/>
    <n v="154.68"/>
    <n v="9.14"/>
    <n v="0"/>
    <n v="9.14"/>
    <n v="177.76"/>
    <n v="677.34"/>
    <n v="70.599999999999994"/>
    <x v="1"/>
    <n v="-5"/>
    <s v="Training"/>
    <n v="1079"/>
    <n v="139"/>
    <s v="FOR"/>
    <x v="15"/>
  </r>
  <r>
    <d v="2018-10-15T00:00:00"/>
    <x v="4"/>
    <s v="16s Session + extra"/>
    <n v="82.73"/>
    <n v="3547.9"/>
    <n v="42.89"/>
    <n v="5.51"/>
    <n v="0.55000000000000004"/>
    <n v="0"/>
    <n v="0.55000000000000004"/>
    <n v="9"/>
    <n v="0"/>
    <n v="675"/>
    <n v="692"/>
    <n v="84"/>
    <n v="80"/>
    <n v="182"/>
    <n v="127.74"/>
    <n v="0.82"/>
    <n v="0"/>
    <n v="0.82"/>
    <n v="116.2"/>
    <n v="391.84"/>
    <n v="65.88"/>
    <x v="1"/>
    <n v="-5"/>
    <s v="Training"/>
    <n v="1367"/>
    <n v="164"/>
    <s v="GK"/>
    <x v="15"/>
  </r>
  <r>
    <d v="2018-10-15T00:00:00"/>
    <x v="5"/>
    <s v="16s Session + extra"/>
    <n v="82.73"/>
    <n v="5338.52"/>
    <n v="66"/>
    <n v="7.46"/>
    <n v="122.47"/>
    <n v="7.26"/>
    <n v="129.72999999999999"/>
    <n v="25"/>
    <n v="13"/>
    <n v="630"/>
    <n v="645"/>
    <n v="112"/>
    <n v="93"/>
    <n v="200"/>
    <n v="138.78"/>
    <n v="5.23"/>
    <n v="0"/>
    <n v="5.23"/>
    <n v="127.12"/>
    <n v="949.6"/>
    <n v="117.13"/>
    <x v="1"/>
    <n v="-5"/>
    <s v="Training"/>
    <n v="1275"/>
    <n v="205"/>
    <s v="MID"/>
    <x v="15"/>
  </r>
  <r>
    <d v="2018-10-15T00:00:00"/>
    <x v="6"/>
    <s v="16s Session"/>
    <n v="62.38"/>
    <n v="4184.75"/>
    <n v="67.08"/>
    <n v="8.5"/>
    <n v="65.430000000000007"/>
    <n v="5.22"/>
    <n v="70.650000000000006"/>
    <n v="6"/>
    <n v="7"/>
    <n v="427"/>
    <n v="451"/>
    <n v="59"/>
    <n v="46"/>
    <n v="206"/>
    <n v="154.01"/>
    <n v="12.26"/>
    <n v="0.18"/>
    <n v="12.44"/>
    <n v="158.91"/>
    <n v="619.16999999999996"/>
    <n v="63.02"/>
    <x v="1"/>
    <n v="-5"/>
    <s v="Training"/>
    <n v="878"/>
    <n v="105"/>
    <s v="FB"/>
    <x v="15"/>
  </r>
  <r>
    <d v="2018-10-15T00:00:00"/>
    <x v="7"/>
    <s v="JQ Rehab"/>
    <n v="17.940000000000001"/>
    <n v="2850.01"/>
    <n v="158.91999999999999"/>
    <n v="5.43"/>
    <n v="0"/>
    <n v="0"/>
    <n v="0"/>
    <n v="0"/>
    <n v="0"/>
    <n v="33"/>
    <n v="20"/>
    <n v="0"/>
    <n v="0"/>
    <n v="199"/>
    <n v="180.28"/>
    <n v="11.18"/>
    <n v="0"/>
    <n v="11.18"/>
    <n v="85.23"/>
    <n v="54.57"/>
    <n v="29.42"/>
    <x v="3"/>
    <m/>
    <m/>
    <n v="53"/>
    <n v="0"/>
    <s v="CB"/>
    <x v="15"/>
  </r>
  <r>
    <d v="2018-10-15T00:00:00"/>
    <x v="8"/>
    <s v="16s Session + extra"/>
    <n v="82.73"/>
    <n v="5519.39"/>
    <n v="66.72"/>
    <n v="7.55"/>
    <n v="55.6"/>
    <n v="4.3600000000000003"/>
    <n v="59.96"/>
    <n v="12"/>
    <n v="4"/>
    <n v="697"/>
    <n v="746"/>
    <n v="125"/>
    <n v="87"/>
    <n v="197"/>
    <n v="155.82"/>
    <n v="24.82"/>
    <n v="0.5"/>
    <n v="25.32"/>
    <n v="274.08"/>
    <n v="1042.75"/>
    <n v="93.69"/>
    <x v="1"/>
    <n v="-5"/>
    <s v="Training"/>
    <n v="1443"/>
    <n v="212"/>
    <s v="FB"/>
    <x v="15"/>
  </r>
  <r>
    <d v="2018-10-15T00:00:00"/>
    <x v="10"/>
    <s v="16s Session + extra"/>
    <n v="82.73"/>
    <n v="5584.69"/>
    <n v="67.510000000000005"/>
    <n v="6.36"/>
    <n v="55.59"/>
    <n v="0"/>
    <n v="55.59"/>
    <n v="8"/>
    <n v="8"/>
    <n v="681"/>
    <n v="740"/>
    <n v="88"/>
    <n v="74"/>
    <n v="210"/>
    <n v="163.21"/>
    <n v="23.21"/>
    <n v="4.97"/>
    <n v="28.17"/>
    <n v="306.37"/>
    <n v="1001.72"/>
    <n v="95.31"/>
    <x v="1"/>
    <n v="-5"/>
    <s v="Training"/>
    <n v="1421"/>
    <n v="162"/>
    <s v="FB"/>
    <x v="15"/>
  </r>
  <r>
    <d v="2018-10-15T00:00:00"/>
    <x v="11"/>
    <s v="16s Session"/>
    <n v="62.38"/>
    <n v="3281.29"/>
    <n v="52.6"/>
    <n v="7.03"/>
    <n v="49.37"/>
    <n v="0.7"/>
    <n v="50.07"/>
    <n v="6"/>
    <n v="5"/>
    <n v="450"/>
    <n v="463"/>
    <n v="60"/>
    <n v="26"/>
    <n v="199"/>
    <n v="142.38"/>
    <n v="5.23"/>
    <n v="0"/>
    <n v="5.23"/>
    <n v="108.41"/>
    <n v="430.52"/>
    <n v="60.12"/>
    <x v="1"/>
    <n v="-5"/>
    <s v="Training"/>
    <n v="913"/>
    <n v="86"/>
    <s v="FOR"/>
    <x v="15"/>
  </r>
  <r>
    <d v="2018-10-15T00:00:00"/>
    <x v="23"/>
    <s v="TM Rehab"/>
    <n v="68.88"/>
    <n v="5404.01"/>
    <n v="78.459999999999994"/>
    <n v="7.83"/>
    <n v="367.25"/>
    <n v="27.08"/>
    <n v="394.33"/>
    <n v="6"/>
    <n v="13"/>
    <n v="491"/>
    <n v="539"/>
    <n v="43"/>
    <n v="22"/>
    <n v="182"/>
    <n v="154.6"/>
    <n v="30.13"/>
    <n v="0.22"/>
    <n v="30.35"/>
    <n v="285.76"/>
    <n v="809.15"/>
    <n v="96"/>
    <x v="6"/>
    <m/>
    <s v="REHAB"/>
    <n v="1030"/>
    <n v="65"/>
    <s v="CB"/>
    <x v="15"/>
  </r>
  <r>
    <d v="2018-10-15T00:00:00"/>
    <x v="12"/>
    <s v="16s Session + extra"/>
    <n v="82.73"/>
    <n v="5690.11"/>
    <n v="68.78"/>
    <n v="7.26"/>
    <n v="67.5"/>
    <n v="2.16"/>
    <n v="69.66"/>
    <n v="7"/>
    <n v="8"/>
    <n v="600"/>
    <n v="601"/>
    <n v="56"/>
    <n v="63"/>
    <n v="192"/>
    <n v="146.49"/>
    <n v="24.34"/>
    <n v="0.35"/>
    <n v="24.69"/>
    <n v="261.60000000000002"/>
    <n v="967.17"/>
    <n v="90.97"/>
    <x v="1"/>
    <n v="-5"/>
    <s v="Training"/>
    <n v="1201"/>
    <n v="119"/>
    <s v="MID"/>
    <x v="15"/>
  </r>
  <r>
    <d v="2018-10-15T00:00:00"/>
    <x v="27"/>
    <s v="LS Rehab"/>
    <n v="43.76"/>
    <n v="3293.28"/>
    <n v="75.25"/>
    <n v="6.4"/>
    <n v="309.44"/>
    <n v="0"/>
    <n v="309.44"/>
    <n v="1"/>
    <n v="9"/>
    <n v="289"/>
    <n v="311"/>
    <n v="11"/>
    <n v="1"/>
    <n v="199"/>
    <n v="163.35"/>
    <n v="9.49"/>
    <n v="0"/>
    <n v="9.49"/>
    <n v="138.21"/>
    <n v="460.32"/>
    <n v="69.31"/>
    <x v="6"/>
    <m/>
    <s v="REHAB"/>
    <n v="600"/>
    <n v="12"/>
    <s v="MID"/>
    <x v="15"/>
  </r>
  <r>
    <d v="2018-10-15T00:00:00"/>
    <x v="14"/>
    <s v="16s Session"/>
    <n v="62.38"/>
    <n v="3314.4"/>
    <n v="63.71"/>
    <n v="6.42"/>
    <n v="46.49"/>
    <n v="0"/>
    <n v="46.49"/>
    <n v="10"/>
    <n v="7"/>
    <n v="406"/>
    <n v="442"/>
    <n v="77"/>
    <n v="52"/>
    <n v="199"/>
    <n v="138.56"/>
    <n v="5.24"/>
    <n v="1.2"/>
    <n v="6.44"/>
    <n v="107.02"/>
    <n v="714.53"/>
    <n v="65.930000000000007"/>
    <x v="1"/>
    <n v="-5"/>
    <s v="Training"/>
    <n v="848"/>
    <n v="129"/>
    <s v="FB"/>
    <x v="15"/>
  </r>
  <r>
    <d v="2018-10-15T00:00:00"/>
    <x v="16"/>
    <s v="16s Session"/>
    <n v="62.38"/>
    <n v="3892.68"/>
    <n v="62.4"/>
    <n v="6.76"/>
    <n v="46.36"/>
    <n v="0"/>
    <n v="46.36"/>
    <n v="3"/>
    <n v="6"/>
    <n v="503"/>
    <n v="513"/>
    <n v="71"/>
    <n v="40"/>
    <n v="203"/>
    <n v="164.22"/>
    <n v="19.309999999999999"/>
    <n v="0.8"/>
    <n v="20.11"/>
    <n v="223.96"/>
    <n v="589.80999999999995"/>
    <n v="69.540000000000006"/>
    <x v="1"/>
    <n v="-5"/>
    <s v="Training"/>
    <n v="1016"/>
    <n v="111"/>
    <s v="MID"/>
    <x v="15"/>
  </r>
  <r>
    <d v="2018-10-15T00:00:00"/>
    <x v="26"/>
    <s v="16s Session + extra"/>
    <n v="82.73"/>
    <n v="5708.44"/>
    <n v="69.790000000000006"/>
    <n v="7.24"/>
    <n v="50.22"/>
    <n v="2.85"/>
    <n v="53.07"/>
    <n v="9"/>
    <n v="6"/>
    <n v="643"/>
    <n v="672"/>
    <n v="78"/>
    <n v="54"/>
    <n v="214"/>
    <n v="170.62"/>
    <n v="20.75"/>
    <n v="6.68"/>
    <n v="27.42"/>
    <n v="317.60000000000002"/>
    <n v="869.85"/>
    <n v="108.54"/>
    <x v="1"/>
    <n v="-5"/>
    <s v="Training"/>
    <n v="1315"/>
    <n v="132"/>
    <s v="MID"/>
    <x v="15"/>
  </r>
  <r>
    <d v="2018-10-15T00:00:00"/>
    <x v="17"/>
    <s v="16s Session + extra"/>
    <n v="82.73"/>
    <n v="3751.36"/>
    <n v="45.35"/>
    <n v="6.06"/>
    <n v="10.98"/>
    <n v="0"/>
    <n v="10.98"/>
    <n v="13"/>
    <n v="2"/>
    <n v="595"/>
    <n v="636"/>
    <n v="66"/>
    <n v="66"/>
    <n v="197"/>
    <n v="149.86000000000001"/>
    <n v="10.57"/>
    <n v="0.03"/>
    <n v="10.6"/>
    <n v="206.04"/>
    <n v="376.86"/>
    <n v="69.37"/>
    <x v="1"/>
    <n v="-5"/>
    <s v="Training"/>
    <n v="1231"/>
    <n v="132"/>
    <s v="GK"/>
    <x v="15"/>
  </r>
  <r>
    <d v="2018-10-15T00:00:00"/>
    <x v="18"/>
    <s v="Wales AVG"/>
    <n v="119.89"/>
    <n v="5084.7"/>
    <n v="42.41"/>
    <n v="6.43"/>
    <n v="43.86"/>
    <n v="0"/>
    <n v="43.86"/>
    <n v="3"/>
    <n v="7"/>
    <n v="688"/>
    <n v="735"/>
    <n v="38"/>
    <n v="34"/>
    <n v="213"/>
    <n v="147.28"/>
    <n v="8.92"/>
    <n v="0.17"/>
    <n v="9.09"/>
    <n v="214.69"/>
    <n v="472.77"/>
    <n v="70.900000000000006"/>
    <x v="11"/>
    <m/>
    <m/>
    <n v="1423"/>
    <n v="72"/>
    <s v="FB"/>
    <x v="15"/>
  </r>
  <r>
    <d v="2018-10-15T00:00:00"/>
    <x v="20"/>
    <s v="6x2mins"/>
    <n v="18.37"/>
    <n v="2911.13"/>
    <n v="158.52000000000001"/>
    <n v="5.28"/>
    <n v="0"/>
    <n v="0"/>
    <n v="0"/>
    <n v="0"/>
    <n v="0"/>
    <n v="31"/>
    <n v="35"/>
    <n v="0"/>
    <n v="0"/>
    <n v="201"/>
    <n v="180.88"/>
    <n v="11.67"/>
    <n v="0.08"/>
    <n v="11.75"/>
    <n v="96.22"/>
    <n v="67.45"/>
    <n v="45.61"/>
    <x v="6"/>
    <m/>
    <s v="REHAB"/>
    <n v="66"/>
    <n v="0"/>
    <e v="#N/A"/>
    <x v="15"/>
  </r>
  <r>
    <d v="2018-10-15T00:00:00"/>
    <x v="21"/>
    <s v="16s Session"/>
    <n v="62.38"/>
    <n v="3771.88"/>
    <n v="60.46"/>
    <n v="7.17"/>
    <n v="90.62"/>
    <n v="1.43"/>
    <n v="92.05"/>
    <n v="8"/>
    <n v="10"/>
    <n v="484"/>
    <n v="530"/>
    <n v="73"/>
    <n v="48"/>
    <n v="192"/>
    <n v="146.35"/>
    <n v="7.99"/>
    <n v="0"/>
    <n v="7.99"/>
    <n v="149.25"/>
    <n v="803.86"/>
    <n v="60.71"/>
    <x v="1"/>
    <n v="-5"/>
    <s v="Training"/>
    <n v="1014"/>
    <n v="121"/>
    <s v="MID"/>
    <x v="15"/>
  </r>
  <r>
    <d v="2018-10-15T00:00:00"/>
    <x v="22"/>
    <s v="TM Rehab"/>
    <n v="68.88"/>
    <n v="5882.29"/>
    <n v="85.41"/>
    <n v="8.06"/>
    <n v="590.07000000000005"/>
    <n v="35.67"/>
    <n v="625.74"/>
    <n v="5"/>
    <n v="18"/>
    <n v="539"/>
    <n v="545"/>
    <n v="44"/>
    <n v="20"/>
    <n v="201"/>
    <n v="174.26"/>
    <n v="33.89"/>
    <n v="5.15"/>
    <n v="39.04"/>
    <n v="343.93"/>
    <n v="1061.3499999999999"/>
    <n v="99.02"/>
    <x v="6"/>
    <m/>
    <s v="REHAB"/>
    <n v="1084"/>
    <n v="64"/>
    <s v="MID"/>
    <x v="15"/>
  </r>
  <r>
    <d v="2018-10-16T00:00:00"/>
    <x v="1"/>
    <s v="15s Session"/>
    <n v="65.680000000000007"/>
    <n v="4393.82"/>
    <n v="66.900000000000006"/>
    <n v="7.28"/>
    <n v="82.54"/>
    <n v="1.43"/>
    <n v="83.97"/>
    <n v="6"/>
    <n v="6"/>
    <n v="468"/>
    <n v="520"/>
    <n v="58"/>
    <n v="30"/>
    <n v="180"/>
    <n v="138.13999999999999"/>
    <n v="3.77"/>
    <n v="0"/>
    <n v="3.77"/>
    <n v="136.96"/>
    <n v="626.52"/>
    <n v="81.31"/>
    <x v="8"/>
    <n v="-1"/>
    <s v="Training"/>
    <n v="988"/>
    <n v="88"/>
    <s v="CB"/>
    <x v="15"/>
  </r>
  <r>
    <d v="2018-10-16T00:00:00"/>
    <x v="2"/>
    <s v="16s Session"/>
    <n v="101.95"/>
    <n v="5835.87"/>
    <n v="57.24"/>
    <n v="6.99"/>
    <n v="94.48"/>
    <n v="0"/>
    <n v="94.48"/>
    <n v="15"/>
    <n v="11"/>
    <n v="709"/>
    <n v="724"/>
    <n v="111"/>
    <n v="88"/>
    <n v="209"/>
    <n v="156.25"/>
    <n v="14.4"/>
    <n v="0.31"/>
    <n v="14.71"/>
    <n v="258.08"/>
    <n v="1037.04"/>
    <n v="103.08"/>
    <x v="1"/>
    <n v="-4"/>
    <s v="Training"/>
    <n v="1433"/>
    <n v="199"/>
    <s v="MID"/>
    <x v="15"/>
  </r>
  <r>
    <d v="2018-10-16T00:00:00"/>
    <x v="3"/>
    <s v="15s Session"/>
    <n v="65.680000000000007"/>
    <n v="3662.74"/>
    <n v="56.99"/>
    <n v="7.44"/>
    <n v="84.21"/>
    <n v="14.32"/>
    <n v="98.53"/>
    <n v="2"/>
    <n v="9"/>
    <n v="377"/>
    <n v="407"/>
    <n v="40"/>
    <n v="12"/>
    <n v="184"/>
    <n v="144.51"/>
    <n v="0.96"/>
    <n v="0"/>
    <n v="0.96"/>
    <n v="128.51"/>
    <n v="466.62"/>
    <n v="48.1"/>
    <x v="8"/>
    <n v="-1"/>
    <s v="Training"/>
    <n v="784"/>
    <n v="52"/>
    <s v="FOR"/>
    <x v="15"/>
  </r>
  <r>
    <d v="2018-10-16T00:00:00"/>
    <x v="4"/>
    <s v="15s Session"/>
    <n v="65.680000000000007"/>
    <n v="3683.78"/>
    <n v="56.09"/>
    <n v="6.06"/>
    <n v="5.68"/>
    <n v="0"/>
    <n v="5.68"/>
    <n v="2"/>
    <n v="1"/>
    <n v="511"/>
    <n v="543"/>
    <n v="28"/>
    <n v="16"/>
    <n v="170"/>
    <n v="143.30000000000001"/>
    <n v="0"/>
    <n v="0"/>
    <n v="0"/>
    <n v="106.96"/>
    <n v="222.69"/>
    <n v="53.49"/>
    <x v="8"/>
    <n v="-1"/>
    <s v="Training"/>
    <n v="1054"/>
    <n v="44"/>
    <s v="GK"/>
    <x v="15"/>
  </r>
  <r>
    <d v="2018-10-16T00:00:00"/>
    <x v="5"/>
    <s v="15s Session"/>
    <n v="65.680000000000007"/>
    <n v="4218.29"/>
    <n v="66.67"/>
    <n v="8.51"/>
    <n v="73.19"/>
    <n v="43.58"/>
    <n v="116.77"/>
    <n v="19"/>
    <n v="7"/>
    <n v="419"/>
    <n v="472"/>
    <n v="50"/>
    <n v="38"/>
    <n v="200"/>
    <n v="157.63999999999999"/>
    <n v="9.1199999999999992"/>
    <n v="0"/>
    <n v="9.1199999999999992"/>
    <n v="163.22999999999999"/>
    <n v="642.87"/>
    <n v="95.41"/>
    <x v="8"/>
    <n v="-1"/>
    <s v="Training"/>
    <n v="891"/>
    <n v="88"/>
    <s v="MID"/>
    <x v="15"/>
  </r>
  <r>
    <d v="2018-10-16T00:00:00"/>
    <x v="6"/>
    <s v="16s Session"/>
    <n v="101.95"/>
    <n v="5987.83"/>
    <n v="58.73"/>
    <n v="7.2"/>
    <n v="185.32"/>
    <n v="1.43"/>
    <n v="186.75"/>
    <n v="20"/>
    <n v="22"/>
    <n v="578"/>
    <n v="632"/>
    <n v="123"/>
    <n v="73"/>
    <n v="202"/>
    <n v="150.24"/>
    <n v="16.53"/>
    <n v="0"/>
    <n v="16.53"/>
    <n v="230.24"/>
    <n v="1121.72"/>
    <n v="91.8"/>
    <x v="1"/>
    <n v="-4"/>
    <s v="Training"/>
    <n v="1210"/>
    <n v="196"/>
    <s v="FB"/>
    <x v="15"/>
  </r>
  <r>
    <d v="2018-10-16T00:00:00"/>
    <x v="8"/>
    <s v="15s Session"/>
    <n v="65.680000000000007"/>
    <n v="4263.1400000000003"/>
    <n v="64.91"/>
    <n v="7.9"/>
    <n v="145.09"/>
    <n v="30.64"/>
    <n v="175.73"/>
    <n v="7"/>
    <n v="12"/>
    <n v="419"/>
    <n v="460"/>
    <n v="44"/>
    <n v="32"/>
    <n v="197"/>
    <n v="141.21"/>
    <n v="6.41"/>
    <n v="0.34"/>
    <n v="6.75"/>
    <n v="140.68"/>
    <n v="687"/>
    <n v="68.52"/>
    <x v="8"/>
    <n v="-1"/>
    <s v="Training"/>
    <n v="879"/>
    <n v="76"/>
    <s v="FB"/>
    <x v="15"/>
  </r>
  <r>
    <d v="2018-10-16T00:00:00"/>
    <x v="10"/>
    <s v="15s Session"/>
    <n v="65.680000000000007"/>
    <n v="4423.2299999999996"/>
    <n v="67.349999999999994"/>
    <n v="7.77"/>
    <n v="142.57"/>
    <n v="23.1"/>
    <n v="165.67"/>
    <n v="4"/>
    <n v="10"/>
    <n v="467"/>
    <n v="492"/>
    <n v="37"/>
    <n v="19"/>
    <n v="207"/>
    <n v="154.24"/>
    <n v="10.86"/>
    <n v="1.68"/>
    <n v="12.53"/>
    <n v="182.96"/>
    <n v="637.57000000000005"/>
    <n v="74.239999999999995"/>
    <x v="8"/>
    <n v="-1"/>
    <s v="Training"/>
    <n v="959"/>
    <n v="56"/>
    <s v="FB"/>
    <x v="15"/>
  </r>
  <r>
    <d v="2018-10-16T00:00:00"/>
    <x v="11"/>
    <s v="16s + extras"/>
    <n v="96.52"/>
    <n v="5577.82"/>
    <n v="57.79"/>
    <n v="7.92"/>
    <n v="350.96"/>
    <n v="13.14"/>
    <n v="364.1"/>
    <n v="32"/>
    <n v="34"/>
    <n v="522"/>
    <n v="549"/>
    <n v="107"/>
    <n v="85"/>
    <n v="210"/>
    <n v="154.91999999999999"/>
    <n v="16.78"/>
    <n v="0.59"/>
    <n v="17.37"/>
    <n v="242.1"/>
    <n v="1489"/>
    <n v="95.25"/>
    <x v="1"/>
    <n v="-4"/>
    <s v="Training"/>
    <n v="1071"/>
    <n v="192"/>
    <s v="FOR"/>
    <x v="15"/>
  </r>
  <r>
    <d v="2018-10-16T00:00:00"/>
    <x v="12"/>
    <s v="15s Session"/>
    <n v="65.680000000000007"/>
    <n v="4057.89"/>
    <n v="61.79"/>
    <n v="7.46"/>
    <n v="151.81"/>
    <n v="13.7"/>
    <n v="165.51"/>
    <n v="5"/>
    <n v="11"/>
    <n v="356"/>
    <n v="375"/>
    <n v="29"/>
    <n v="25"/>
    <n v="184"/>
    <n v="135.81"/>
    <n v="3.44"/>
    <n v="0"/>
    <n v="3.44"/>
    <n v="124.08"/>
    <n v="543.98"/>
    <n v="64.33"/>
    <x v="8"/>
    <n v="-1"/>
    <s v="Training"/>
    <n v="731"/>
    <n v="54"/>
    <s v="MID"/>
    <x v="15"/>
  </r>
  <r>
    <d v="2018-10-16T00:00:00"/>
    <x v="13"/>
    <s v="16s + extras"/>
    <n v="96.52"/>
    <n v="5774.85"/>
    <n v="59.83"/>
    <n v="6.6"/>
    <n v="256.68"/>
    <n v="0"/>
    <n v="256.68"/>
    <n v="18"/>
    <n v="21"/>
    <n v="677"/>
    <n v="737"/>
    <n v="134"/>
    <n v="109"/>
    <n v="189"/>
    <n v="158.41"/>
    <n v="18.63"/>
    <n v="0"/>
    <n v="18.63"/>
    <n v="272.45999999999998"/>
    <n v="1418.49"/>
    <n v="82.73"/>
    <x v="1"/>
    <n v="-4"/>
    <s v="Training"/>
    <n v="1414"/>
    <n v="243"/>
    <s v="CB"/>
    <x v="15"/>
  </r>
  <r>
    <d v="2018-10-16T00:00:00"/>
    <x v="14"/>
    <s v="15s Session"/>
    <n v="65.680000000000007"/>
    <n v="4264.38"/>
    <n v="64.930000000000007"/>
    <n v="7.39"/>
    <n v="186.38"/>
    <n v="8.59"/>
    <n v="194.97"/>
    <n v="2"/>
    <n v="14"/>
    <n v="467"/>
    <n v="486"/>
    <n v="59"/>
    <n v="38"/>
    <n v="199"/>
    <n v="150.88"/>
    <n v="14.1"/>
    <n v="0.72"/>
    <n v="14.82"/>
    <n v="191.1"/>
    <n v="801.59"/>
    <n v="76.790000000000006"/>
    <x v="8"/>
    <n v="-1"/>
    <s v="Training"/>
    <n v="953"/>
    <n v="97"/>
    <s v="FB"/>
    <x v="15"/>
  </r>
  <r>
    <d v="2018-10-16T00:00:00"/>
    <x v="15"/>
    <s v="15s Session"/>
    <n v="65.680000000000007"/>
    <n v="4147.6000000000004"/>
    <n v="63.15"/>
    <n v="7.14"/>
    <n v="84.09"/>
    <n v="1.42"/>
    <n v="85.51"/>
    <n v="1"/>
    <n v="8"/>
    <n v="425"/>
    <n v="463"/>
    <n v="37"/>
    <n v="17"/>
    <n v="210"/>
    <n v="166.17"/>
    <n v="17.739999999999998"/>
    <n v="0.71"/>
    <n v="18.45"/>
    <n v="219.65"/>
    <n v="498.68"/>
    <n v="71.55"/>
    <x v="8"/>
    <n v="-1"/>
    <s v="Training"/>
    <n v="888"/>
    <n v="54"/>
    <s v="MID"/>
    <x v="15"/>
  </r>
  <r>
    <d v="2018-10-16T00:00:00"/>
    <x v="16"/>
    <s v="16s Session"/>
    <n v="101.95"/>
    <n v="5604.14"/>
    <n v="54.97"/>
    <n v="6.75"/>
    <n v="94.06"/>
    <n v="0"/>
    <n v="94.06"/>
    <n v="8"/>
    <n v="12"/>
    <n v="688"/>
    <n v="732"/>
    <n v="110"/>
    <n v="76"/>
    <n v="200"/>
    <n v="162.54"/>
    <n v="24.65"/>
    <n v="0.01"/>
    <n v="24.66"/>
    <n v="331.37"/>
    <n v="1070.3599999999999"/>
    <n v="107.89"/>
    <x v="1"/>
    <n v="-4"/>
    <s v="Training"/>
    <n v="1420"/>
    <n v="186"/>
    <s v="MID"/>
    <x v="15"/>
  </r>
  <r>
    <d v="2018-10-16T00:00:00"/>
    <x v="17"/>
    <s v="16s Session"/>
    <n v="101.95"/>
    <n v="3981.23"/>
    <n v="39.049999999999997"/>
    <n v="5.6"/>
    <n v="1.67"/>
    <n v="0"/>
    <n v="1.67"/>
    <n v="29"/>
    <n v="0"/>
    <n v="789"/>
    <n v="827"/>
    <n v="112"/>
    <n v="88"/>
    <n v="192"/>
    <n v="147.62"/>
    <n v="10.98"/>
    <n v="0"/>
    <n v="10.98"/>
    <n v="241.11"/>
    <n v="347.77"/>
    <n v="76.59"/>
    <x v="1"/>
    <n v="-4"/>
    <s v="Training"/>
    <n v="1616"/>
    <n v="200"/>
    <s v="GK"/>
    <x v="15"/>
  </r>
  <r>
    <d v="2018-10-16T00:00:00"/>
    <x v="21"/>
    <s v="16s Session"/>
    <n v="101.95"/>
    <n v="6020.2"/>
    <n v="59.05"/>
    <n v="6.87"/>
    <n v="230.82"/>
    <n v="0"/>
    <n v="230.82"/>
    <n v="21"/>
    <n v="25"/>
    <n v="734"/>
    <n v="833"/>
    <n v="150"/>
    <n v="106"/>
    <n v="192"/>
    <n v="151.83000000000001"/>
    <n v="16.73"/>
    <n v="0"/>
    <n v="16.73"/>
    <n v="275.92"/>
    <n v="1334.4"/>
    <n v="103.14"/>
    <x v="1"/>
    <n v="-4"/>
    <s v="Training"/>
    <n v="1567"/>
    <n v="256"/>
    <s v="MID"/>
    <x v="15"/>
  </r>
  <r>
    <d v="2018-10-17T00:00:00"/>
    <x v="0"/>
    <s v="16s Session + Extras"/>
    <n v="105.54"/>
    <n v="5969.1"/>
    <n v="56.97"/>
    <n v="7.79"/>
    <n v="205.96"/>
    <n v="21.18"/>
    <n v="227.14"/>
    <n v="5"/>
    <n v="13"/>
    <n v="727"/>
    <n v="753"/>
    <n v="79"/>
    <n v="62"/>
    <n v="201"/>
    <n v="154.44"/>
    <n v="16.809999999999999"/>
    <n v="0"/>
    <n v="16.809999999999999"/>
    <n v="261.82"/>
    <n v="1168.6199999999999"/>
    <n v="104.91"/>
    <x v="1"/>
    <n v="-3"/>
    <s v="Training"/>
    <n v="1480"/>
    <n v="141"/>
    <s v="MID"/>
    <x v="15"/>
  </r>
  <r>
    <d v="2018-10-17T00:00:00"/>
    <x v="1"/>
    <s v="15s vs Sheff utd"/>
    <n v="125.11"/>
    <n v="7311.54"/>
    <n v="58.44"/>
    <n v="8.24"/>
    <n v="272.23"/>
    <n v="117.9"/>
    <n v="390.13"/>
    <n v="24"/>
    <n v="24"/>
    <n v="626"/>
    <n v="661"/>
    <n v="54"/>
    <n v="52"/>
    <n v="186"/>
    <n v="135.1"/>
    <n v="39.92"/>
    <n v="0"/>
    <n v="39.92"/>
    <n v="323.10000000000002"/>
    <n v="1328.2"/>
    <n v="134.44"/>
    <x v="8"/>
    <m/>
    <s v="Match"/>
    <n v="1287"/>
    <n v="106"/>
    <s v="CB"/>
    <x v="15"/>
  </r>
  <r>
    <d v="2018-10-17T00:00:00"/>
    <x v="2"/>
    <s v="16s Session + Extras"/>
    <n v="105.54"/>
    <n v="6161.86"/>
    <n v="58.39"/>
    <n v="8.02"/>
    <n v="249.18"/>
    <n v="82.07"/>
    <n v="331.25"/>
    <n v="9"/>
    <n v="18"/>
    <n v="711"/>
    <n v="717"/>
    <n v="77"/>
    <n v="60"/>
    <n v="200"/>
    <n v="146.02000000000001"/>
    <n v="7.83"/>
    <n v="0"/>
    <n v="7.83"/>
    <n v="204.88"/>
    <n v="1114.71"/>
    <n v="99.98"/>
    <x v="1"/>
    <n v="-3"/>
    <s v="Training"/>
    <n v="1428"/>
    <n v="137"/>
    <s v="MID"/>
    <x v="15"/>
  </r>
  <r>
    <d v="2018-10-17T00:00:00"/>
    <x v="29"/>
    <s v="15s vs Sheff utd"/>
    <n v="125.11"/>
    <n v="9765.41"/>
    <n v="79.92"/>
    <n v="7.36"/>
    <n v="232.93"/>
    <n v="8.6"/>
    <n v="241.53"/>
    <n v="14"/>
    <n v="21"/>
    <n v="685"/>
    <n v="674"/>
    <n v="50"/>
    <n v="54"/>
    <n v="120"/>
    <n v="86.06"/>
    <n v="0"/>
    <n v="0"/>
    <n v="0"/>
    <n v="1.57"/>
    <n v="1316.77"/>
    <n v="154.78"/>
    <x v="8"/>
    <m/>
    <s v="Match"/>
    <n v="1359"/>
    <n v="104"/>
    <e v="#N/A"/>
    <x v="15"/>
  </r>
  <r>
    <d v="2018-10-17T00:00:00"/>
    <x v="4"/>
    <s v="15s vs Sheff utd"/>
    <n v="125.11"/>
    <n v="3525.65"/>
    <n v="45.3"/>
    <n v="6.2"/>
    <n v="21.95"/>
    <n v="0"/>
    <n v="21.95"/>
    <n v="2"/>
    <n v="4"/>
    <n v="365"/>
    <n v="390"/>
    <n v="19"/>
    <n v="15"/>
    <n v="168"/>
    <n v="137.72"/>
    <n v="0"/>
    <n v="0"/>
    <n v="0"/>
    <n v="110.07"/>
    <n v="234.15"/>
    <n v="37.479999999999997"/>
    <x v="8"/>
    <m/>
    <s v="Match"/>
    <n v="755"/>
    <n v="34"/>
    <s v="GK"/>
    <x v="15"/>
  </r>
  <r>
    <d v="2018-10-17T00:00:00"/>
    <x v="5"/>
    <s v="15s vs Sheff utd"/>
    <n v="125.11"/>
    <n v="7897.59"/>
    <n v="72.05"/>
    <n v="8.52"/>
    <n v="195.44"/>
    <n v="55.19"/>
    <n v="250.63"/>
    <n v="23"/>
    <n v="15"/>
    <n v="592"/>
    <n v="627"/>
    <n v="48"/>
    <n v="80"/>
    <n v="208"/>
    <n v="158.66999999999999"/>
    <n v="42.7"/>
    <n v="1.04"/>
    <n v="43.74"/>
    <n v="378.56"/>
    <n v="1482.8"/>
    <n v="140.13999999999999"/>
    <x v="8"/>
    <m/>
    <s v="Match"/>
    <n v="1219"/>
    <n v="128"/>
    <s v="MID"/>
    <x v="15"/>
  </r>
  <r>
    <d v="2018-10-17T00:00:00"/>
    <x v="6"/>
    <s v="16s Session + Extras"/>
    <n v="105.54"/>
    <n v="6541.69"/>
    <n v="65.42"/>
    <n v="8.1199999999999992"/>
    <n v="365.18"/>
    <n v="53.64"/>
    <n v="418.82"/>
    <n v="12"/>
    <n v="30"/>
    <n v="536"/>
    <n v="559"/>
    <n v="103"/>
    <n v="61"/>
    <n v="199"/>
    <n v="145.77000000000001"/>
    <n v="13.06"/>
    <n v="0"/>
    <n v="13.06"/>
    <n v="200.23"/>
    <n v="1426.32"/>
    <n v="92.62"/>
    <x v="1"/>
    <n v="-3"/>
    <s v="Training"/>
    <n v="1095"/>
    <n v="164"/>
    <s v="FB"/>
    <x v="15"/>
  </r>
  <r>
    <d v="2018-10-17T00:00:00"/>
    <x v="7"/>
    <s v="JQ TK Rehab"/>
    <n v="15.72"/>
    <n v="2768.13"/>
    <n v="176.07"/>
    <n v="6.04"/>
    <n v="11.35"/>
    <n v="0"/>
    <n v="11.35"/>
    <n v="0"/>
    <n v="2"/>
    <n v="33"/>
    <n v="25"/>
    <n v="0"/>
    <n v="0"/>
    <n v="202"/>
    <n v="180.17"/>
    <n v="10.43"/>
    <n v="0"/>
    <n v="10.43"/>
    <n v="75.56"/>
    <n v="97.84"/>
    <n v="34.619999999999997"/>
    <x v="6"/>
    <m/>
    <s v="REHAB"/>
    <n v="58"/>
    <n v="0"/>
    <s v="CB"/>
    <x v="15"/>
  </r>
  <r>
    <d v="2018-10-17T00:00:00"/>
    <x v="8"/>
    <s v="15s vs Sheff utd"/>
    <n v="125.11"/>
    <n v="10144.99"/>
    <n v="81.09"/>
    <n v="8.41"/>
    <n v="708.64"/>
    <n v="87.24"/>
    <n v="795.88"/>
    <n v="41"/>
    <n v="48"/>
    <n v="817"/>
    <n v="844"/>
    <n v="95"/>
    <n v="95"/>
    <n v="196"/>
    <n v="154.85"/>
    <n v="44.8"/>
    <n v="0.2"/>
    <n v="45"/>
    <n v="430.41"/>
    <n v="2334.62"/>
    <n v="177.69"/>
    <x v="8"/>
    <m/>
    <s v="Match"/>
    <n v="1661"/>
    <n v="190"/>
    <s v="FB"/>
    <x v="15"/>
  </r>
  <r>
    <d v="2018-10-17T00:00:00"/>
    <x v="10"/>
    <s v="15s vs Sheff utd"/>
    <n v="125.11"/>
    <n v="11755.92"/>
    <n v="93.97"/>
    <n v="7.64"/>
    <n v="343.65"/>
    <n v="21.8"/>
    <n v="365.45"/>
    <n v="16"/>
    <n v="26"/>
    <n v="867"/>
    <n v="873"/>
    <n v="65"/>
    <n v="89"/>
    <n v="208"/>
    <n v="174.15"/>
    <n v="61.71"/>
    <n v="8.84"/>
    <n v="70.540000000000006"/>
    <n v="596.14"/>
    <n v="1943.21"/>
    <n v="183.48"/>
    <x v="8"/>
    <m/>
    <s v="Match"/>
    <n v="1740"/>
    <n v="154"/>
    <s v="FB"/>
    <x v="15"/>
  </r>
  <r>
    <d v="2018-10-17T00:00:00"/>
    <x v="11"/>
    <s v="16s Session + Extras"/>
    <n v="105.54"/>
    <n v="6102.39"/>
    <n v="62.17"/>
    <n v="8.44"/>
    <n v="480.98"/>
    <n v="82.42"/>
    <n v="563.4"/>
    <n v="21"/>
    <n v="29"/>
    <n v="551"/>
    <n v="609"/>
    <n v="88"/>
    <n v="70"/>
    <n v="203"/>
    <n v="145.33000000000001"/>
    <n v="11.72"/>
    <n v="0"/>
    <n v="11.72"/>
    <n v="189.02"/>
    <n v="1471.22"/>
    <n v="106.84"/>
    <x v="1"/>
    <n v="-3"/>
    <s v="Training"/>
    <n v="1160"/>
    <n v="158"/>
    <s v="FOR"/>
    <x v="15"/>
  </r>
  <r>
    <d v="2018-10-17T00:00:00"/>
    <x v="23"/>
    <s v="TM Rehab"/>
    <n v="70.42"/>
    <n v="5403.94"/>
    <n v="76.739999999999995"/>
    <n v="6.44"/>
    <n v="333.24"/>
    <n v="0"/>
    <n v="333.24"/>
    <n v="2"/>
    <n v="11"/>
    <n v="520"/>
    <n v="563"/>
    <n v="32"/>
    <n v="24"/>
    <n v="180"/>
    <n v="153.22"/>
    <n v="30.43"/>
    <n v="0"/>
    <n v="30.43"/>
    <n v="278.55"/>
    <n v="760.86"/>
    <n v="99.03"/>
    <x v="6"/>
    <m/>
    <s v="REHAB"/>
    <n v="1083"/>
    <n v="56"/>
    <s v="CB"/>
    <x v="15"/>
  </r>
  <r>
    <d v="2018-10-17T00:00:00"/>
    <x v="12"/>
    <s v="15s vs Sheff utd"/>
    <n v="125.11"/>
    <n v="2916.75"/>
    <n v="99.5"/>
    <n v="8.3800000000000008"/>
    <n v="131.22999999999999"/>
    <n v="21.3"/>
    <n v="152.53"/>
    <n v="9"/>
    <n v="12"/>
    <n v="215"/>
    <n v="197"/>
    <n v="22"/>
    <n v="27"/>
    <n v="195"/>
    <n v="165.47"/>
    <n v="13.27"/>
    <n v="0.85"/>
    <n v="14.12"/>
    <n v="137.01"/>
    <n v="536.33000000000004"/>
    <n v="46.62"/>
    <x v="8"/>
    <m/>
    <s v="Match"/>
    <n v="412"/>
    <n v="49"/>
    <s v="MID"/>
    <x v="15"/>
  </r>
  <r>
    <d v="2018-10-17T00:00:00"/>
    <x v="27"/>
    <s v="LS Rehab"/>
    <n v="51.51"/>
    <n v="4434.76"/>
    <n v="86.1"/>
    <n v="7.36"/>
    <n v="313.29000000000002"/>
    <n v="3.61"/>
    <n v="316.89999999999998"/>
    <n v="3"/>
    <n v="12"/>
    <n v="344"/>
    <n v="365"/>
    <n v="13"/>
    <n v="4"/>
    <n v="203"/>
    <n v="166.19"/>
    <n v="14.76"/>
    <n v="0.31"/>
    <n v="15.06"/>
    <n v="178.94"/>
    <n v="548.61"/>
    <n v="84.25"/>
    <x v="6"/>
    <m/>
    <s v="REHAB"/>
    <n v="709"/>
    <n v="17"/>
    <s v="MID"/>
    <x v="15"/>
  </r>
  <r>
    <d v="2018-10-17T00:00:00"/>
    <x v="13"/>
    <s v="16s Session + Extras"/>
    <n v="105.54"/>
    <n v="5502.65"/>
    <n v="61.19"/>
    <n v="8.0500000000000007"/>
    <n v="459.85"/>
    <n v="65.84"/>
    <n v="525.69000000000005"/>
    <n v="18"/>
    <n v="24"/>
    <n v="566"/>
    <n v="631"/>
    <n v="87"/>
    <n v="84"/>
    <n v="190"/>
    <n v="154.46"/>
    <n v="12.85"/>
    <n v="0"/>
    <n v="12.85"/>
    <n v="236.96"/>
    <n v="1437.56"/>
    <n v="81.05"/>
    <x v="1"/>
    <n v="-3"/>
    <s v="Training"/>
    <n v="1197"/>
    <n v="171"/>
    <s v="CB"/>
    <x v="15"/>
  </r>
  <r>
    <d v="2018-10-17T00:00:00"/>
    <x v="14"/>
    <s v="15s vs Sheff utd"/>
    <n v="125.11"/>
    <n v="10655.82"/>
    <n v="85.17"/>
    <n v="7.78"/>
    <n v="669.73"/>
    <n v="102.74"/>
    <n v="772.47"/>
    <n v="26"/>
    <n v="45"/>
    <n v="864"/>
    <n v="879"/>
    <n v="75"/>
    <n v="88"/>
    <n v="201"/>
    <n v="159.6"/>
    <n v="48.85"/>
    <n v="2.33"/>
    <n v="51.18"/>
    <n v="491.3"/>
    <n v="2127.65"/>
    <n v="184.65"/>
    <x v="8"/>
    <m/>
    <s v="Match"/>
    <n v="1743"/>
    <n v="163"/>
    <s v="FB"/>
    <x v="15"/>
  </r>
  <r>
    <d v="2018-10-17T00:00:00"/>
    <x v="15"/>
    <s v="16s Session"/>
    <n v="81.599999999999994"/>
    <n v="2827.33"/>
    <n v="34.65"/>
    <n v="6.09"/>
    <n v="18.78"/>
    <n v="0"/>
    <n v="18.78"/>
    <n v="0"/>
    <n v="2"/>
    <n v="452"/>
    <n v="516"/>
    <n v="50"/>
    <n v="17"/>
    <n v="181"/>
    <n v="128.26"/>
    <n v="0"/>
    <n v="0"/>
    <n v="0"/>
    <n v="75.16"/>
    <n v="291.33"/>
    <n v="52.98"/>
    <x v="1"/>
    <n v="-3"/>
    <s v="Training"/>
    <n v="968"/>
    <n v="67"/>
    <s v="MID"/>
    <x v="15"/>
  </r>
  <r>
    <d v="2018-10-17T00:00:00"/>
    <x v="16"/>
    <s v="16s Session + Extras"/>
    <n v="105.54"/>
    <n v="6579.08"/>
    <n v="62.68"/>
    <n v="8.4"/>
    <n v="198.14"/>
    <n v="104.6"/>
    <n v="302.74"/>
    <n v="8"/>
    <n v="20"/>
    <n v="625"/>
    <n v="683"/>
    <n v="94"/>
    <n v="58"/>
    <n v="201"/>
    <n v="159.15"/>
    <n v="21.87"/>
    <n v="0.15"/>
    <n v="22.03"/>
    <n v="316.2"/>
    <n v="1265.9100000000001"/>
    <n v="113.57"/>
    <x v="1"/>
    <n v="-3"/>
    <s v="Training"/>
    <n v="1308"/>
    <n v="152"/>
    <s v="MID"/>
    <x v="15"/>
  </r>
  <r>
    <d v="2018-10-17T00:00:00"/>
    <x v="35"/>
    <s v="15s vs Sheff utd"/>
    <n v="125.11"/>
    <n v="3872.13"/>
    <n v="31.92"/>
    <n v="6.66"/>
    <n v="38.840000000000003"/>
    <n v="0"/>
    <n v="38.840000000000003"/>
    <n v="4"/>
    <n v="4"/>
    <n v="544"/>
    <n v="574"/>
    <n v="25"/>
    <n v="18"/>
    <n v="82"/>
    <n v="82"/>
    <n v="0"/>
    <n v="0"/>
    <n v="0"/>
    <n v="24.26"/>
    <n v="368.48"/>
    <n v="77.22"/>
    <x v="8"/>
    <m/>
    <s v="Match"/>
    <n v="1118"/>
    <n v="43"/>
    <e v="#N/A"/>
    <x v="15"/>
  </r>
  <r>
    <d v="2018-10-17T00:00:00"/>
    <x v="26"/>
    <s v="15s vs Sheff utd"/>
    <n v="125.11"/>
    <n v="8888.8700000000008"/>
    <n v="81.010000000000005"/>
    <n v="8.49"/>
    <n v="366.7"/>
    <n v="53.48"/>
    <n v="420.18"/>
    <n v="12"/>
    <n v="31"/>
    <n v="621"/>
    <n v="652"/>
    <n v="51"/>
    <n v="57"/>
    <n v="218"/>
    <n v="167.48"/>
    <n v="42.42"/>
    <n v="7.63"/>
    <n v="50.05"/>
    <n v="440.67"/>
    <n v="1443.04"/>
    <n v="160.85"/>
    <x v="8"/>
    <m/>
    <s v="Match"/>
    <n v="1273"/>
    <n v="108"/>
    <s v="MID"/>
    <x v="15"/>
  </r>
  <r>
    <d v="2018-10-17T00:00:00"/>
    <x v="17"/>
    <s v="GK Session + Extras"/>
    <n v="105.54"/>
    <n v="4133.5200000000004"/>
    <n v="40.61"/>
    <n v="8.3699999999999992"/>
    <n v="34.22"/>
    <n v="32.71"/>
    <n v="66.930000000000007"/>
    <n v="10"/>
    <n v="4"/>
    <n v="654"/>
    <n v="695"/>
    <n v="44"/>
    <n v="32"/>
    <n v="184"/>
    <n v="126.52"/>
    <n v="1.83"/>
    <n v="0"/>
    <n v="1.83"/>
    <n v="128.6"/>
    <n v="295.38"/>
    <n v="67.53"/>
    <x v="1"/>
    <n v="-3"/>
    <s v="Training"/>
    <n v="1349"/>
    <n v="76"/>
    <s v="GK"/>
    <x v="15"/>
  </r>
  <r>
    <d v="2018-10-17T00:00:00"/>
    <x v="19"/>
    <s v="16s Session + Extras"/>
    <n v="105.54"/>
    <n v="4656.82"/>
    <n v="54.64"/>
    <n v="7.64"/>
    <n v="128.66999999999999"/>
    <n v="32.94"/>
    <n v="161.61000000000001"/>
    <n v="4"/>
    <n v="14"/>
    <n v="508"/>
    <n v="526"/>
    <n v="67"/>
    <n v="55"/>
    <n v="205"/>
    <n v="148.30000000000001"/>
    <n v="13.29"/>
    <n v="0.48"/>
    <n v="13.77"/>
    <n v="207.76"/>
    <n v="840.46"/>
    <n v="61.27"/>
    <x v="1"/>
    <n v="-3"/>
    <s v="Training"/>
    <n v="1034"/>
    <n v="122"/>
    <s v="FB"/>
    <x v="15"/>
  </r>
  <r>
    <d v="2018-10-17T00:00:00"/>
    <x v="20"/>
    <s v="Avg"/>
    <n v="15.72"/>
    <n v="2768.13"/>
    <n v="176.07"/>
    <n v="6.04"/>
    <n v="11.35"/>
    <n v="0"/>
    <n v="11.35"/>
    <n v="0"/>
    <n v="2"/>
    <n v="33"/>
    <n v="25"/>
    <n v="0"/>
    <n v="0"/>
    <n v="202"/>
    <n v="180.17"/>
    <n v="10.43"/>
    <n v="0"/>
    <n v="10.43"/>
    <n v="75.56"/>
    <n v="97.84"/>
    <n v="34.619999999999997"/>
    <x v="6"/>
    <m/>
    <s v="REHAB"/>
    <n v="58"/>
    <n v="0"/>
    <e v="#N/A"/>
    <x v="15"/>
  </r>
  <r>
    <d v="2018-10-17T00:00:00"/>
    <x v="34"/>
    <s v="15s vs Sheff utd"/>
    <n v="125.11"/>
    <n v="10098.6"/>
    <n v="82.65"/>
    <n v="7.28"/>
    <n v="390.5"/>
    <n v="3.56"/>
    <n v="394.06"/>
    <n v="8"/>
    <n v="30"/>
    <n v="733"/>
    <n v="754"/>
    <n v="76"/>
    <n v="80"/>
    <n v="82"/>
    <n v="53.83"/>
    <n v="0"/>
    <n v="0"/>
    <n v="0"/>
    <n v="0.16"/>
    <n v="1544.46"/>
    <n v="120.7"/>
    <x v="8"/>
    <m/>
    <s v="Match"/>
    <n v="1487"/>
    <n v="156"/>
    <e v="#N/A"/>
    <x v="15"/>
  </r>
  <r>
    <d v="2018-10-17T00:00:00"/>
    <x v="21"/>
    <s v="16s Session + Extras"/>
    <n v="105.54"/>
    <n v="6138.4"/>
    <n v="63.4"/>
    <n v="8.3800000000000008"/>
    <n v="339.79"/>
    <n v="70.849999999999994"/>
    <n v="410.64"/>
    <n v="6"/>
    <n v="27"/>
    <n v="631"/>
    <n v="677"/>
    <n v="89"/>
    <n v="72"/>
    <n v="192"/>
    <n v="142.94999999999999"/>
    <n v="14.09"/>
    <n v="0"/>
    <n v="14.09"/>
    <n v="217.22"/>
    <n v="1457.83"/>
    <n v="93.26"/>
    <x v="1"/>
    <n v="-3"/>
    <s v="Training"/>
    <n v="1308"/>
    <n v="161"/>
    <s v="MID"/>
    <x v="15"/>
  </r>
  <r>
    <d v="2018-10-17T00:00:00"/>
    <x v="32"/>
    <s v="15s vs Sheff utd"/>
    <n v="125.11"/>
    <n v="5162.0600000000004"/>
    <n v="42.2"/>
    <n v="6.86"/>
    <n v="70.55"/>
    <n v="0"/>
    <n v="70.55"/>
    <n v="12"/>
    <n v="7"/>
    <n v="534"/>
    <n v="588"/>
    <n v="59"/>
    <n v="54"/>
    <n v="88"/>
    <n v="73.540000000000006"/>
    <n v="0"/>
    <n v="0"/>
    <n v="0"/>
    <n v="8.36"/>
    <n v="809.8"/>
    <n v="99"/>
    <x v="8"/>
    <m/>
    <s v="Match"/>
    <n v="1122"/>
    <n v="113"/>
    <e v="#N/A"/>
    <x v="15"/>
  </r>
  <r>
    <d v="2018-10-17T00:00:00"/>
    <x v="22"/>
    <s v="TM Rehab"/>
    <n v="70.42"/>
    <n v="6165.98"/>
    <n v="87.57"/>
    <n v="6.82"/>
    <n v="585.83000000000004"/>
    <n v="0"/>
    <n v="585.83000000000004"/>
    <n v="1"/>
    <n v="12"/>
    <n v="571"/>
    <n v="592"/>
    <n v="38"/>
    <n v="38"/>
    <n v="197"/>
    <n v="163.30000000000001"/>
    <n v="26.87"/>
    <n v="0.15"/>
    <n v="27.02"/>
    <n v="267.64999999999998"/>
    <n v="1073.2"/>
    <n v="106.08"/>
    <x v="6"/>
    <m/>
    <s v="REHAB"/>
    <n v="1163"/>
    <n v="76"/>
    <s v="MID"/>
    <x v="15"/>
  </r>
  <r>
    <d v="2018-10-19T00:00:00"/>
    <x v="7"/>
    <s v="JQ Rehab"/>
    <n v="20.9"/>
    <n v="3464.46"/>
    <n v="165.78"/>
    <n v="4.93"/>
    <n v="0"/>
    <n v="0"/>
    <n v="0"/>
    <n v="0"/>
    <n v="0"/>
    <n v="17"/>
    <n v="17"/>
    <n v="0"/>
    <n v="0"/>
    <n v="197"/>
    <n v="185.05"/>
    <n v="14.88"/>
    <n v="0"/>
    <n v="14.88"/>
    <n v="106.33"/>
    <n v="15.85"/>
    <n v="34.93"/>
    <x v="6"/>
    <m/>
    <s v="REHAB"/>
    <n v="34"/>
    <n v="0"/>
    <s v="CB"/>
    <x v="15"/>
  </r>
  <r>
    <d v="2018-10-19T00:00:00"/>
    <x v="23"/>
    <s v="TM LJ Rehab"/>
    <n v="36.15"/>
    <n v="5390.14"/>
    <n v="149.11000000000001"/>
    <n v="7.25"/>
    <n v="243.29"/>
    <n v="0.72"/>
    <n v="244.01"/>
    <n v="0"/>
    <n v="3"/>
    <n v="37"/>
    <n v="48"/>
    <n v="2"/>
    <n v="0"/>
    <n v="190"/>
    <n v="156.32"/>
    <n v="11.53"/>
    <n v="7.55"/>
    <n v="19.07"/>
    <n v="178.55"/>
    <n v="347.78"/>
    <n v="62.44"/>
    <x v="6"/>
    <m/>
    <s v="REHAB"/>
    <n v="85"/>
    <n v="2"/>
    <s v="CB"/>
    <x v="15"/>
  </r>
  <r>
    <d v="2018-10-19T00:00:00"/>
    <x v="18"/>
    <s v="18s full session"/>
    <n v="95.73"/>
    <n v="4876.4799999999996"/>
    <n v="51.06"/>
    <n v="7.61"/>
    <n v="81.69"/>
    <n v="8.77"/>
    <n v="90.46"/>
    <n v="7"/>
    <n v="7"/>
    <n v="571"/>
    <n v="644"/>
    <n v="95"/>
    <n v="56"/>
    <n v="207"/>
    <n v="157.77000000000001"/>
    <n v="19.43"/>
    <n v="0.02"/>
    <n v="21.27"/>
    <n v="267.58"/>
    <n v="725.87"/>
    <n v="72.31"/>
    <x v="0"/>
    <m/>
    <m/>
    <n v="1215"/>
    <n v="151"/>
    <s v="FB"/>
    <x v="15"/>
  </r>
  <r>
    <d v="2018-10-19T00:00:00"/>
    <x v="22"/>
    <s v="TM LJ Rehab"/>
    <n v="36.15"/>
    <n v="5042.45"/>
    <n v="139.49"/>
    <n v="7.34"/>
    <n v="77.89"/>
    <n v="2.17"/>
    <n v="80.06"/>
    <n v="0"/>
    <n v="2"/>
    <n v="147"/>
    <n v="166"/>
    <n v="4"/>
    <n v="0"/>
    <n v="200"/>
    <n v="168.54"/>
    <n v="14.69"/>
    <n v="3.99"/>
    <n v="18.68"/>
    <n v="171.7"/>
    <n v="285.06"/>
    <n v="63.47"/>
    <x v="6"/>
    <m/>
    <s v="REHAB"/>
    <n v="313"/>
    <n v="4"/>
    <s v="MID"/>
    <x v="15"/>
  </r>
  <r>
    <d v="2018-10-20T00:00:00"/>
    <x v="2"/>
    <s v="16s vs Wolves"/>
    <n v="110.89"/>
    <n v="10489.73"/>
    <n v="94.59"/>
    <n v="7.82"/>
    <n v="283.41000000000003"/>
    <n v="48.71"/>
    <n v="332.12"/>
    <n v="10"/>
    <n v="21"/>
    <n v="844"/>
    <n v="850"/>
    <n v="78"/>
    <n v="86"/>
    <n v="209"/>
    <n v="180.32"/>
    <n v="65.81"/>
    <n v="5.31"/>
    <n v="71.12"/>
    <n v="556.69000000000005"/>
    <n v="1451.67"/>
    <n v="161.47"/>
    <x v="1"/>
    <s v="MD"/>
    <s v="Match"/>
    <n v="1694"/>
    <n v="164"/>
    <s v="MID"/>
    <x v="15"/>
  </r>
  <r>
    <d v="2018-10-20T00:00:00"/>
    <x v="4"/>
    <s v="GK Session"/>
    <n v="115.56"/>
    <n v="5037.75"/>
    <n v="43.59"/>
    <n v="7.65"/>
    <n v="127.57"/>
    <n v="16.88"/>
    <n v="144.44999999999999"/>
    <n v="4"/>
    <n v="12"/>
    <n v="952"/>
    <n v="950"/>
    <n v="59"/>
    <n v="40"/>
    <n v="180"/>
    <n v="139.76"/>
    <n v="0.06"/>
    <n v="0"/>
    <n v="0.06"/>
    <n v="174.43"/>
    <n v="419.58"/>
    <n v="77.709999999999994"/>
    <x v="8"/>
    <n v="-3"/>
    <s v="Training"/>
    <n v="1902"/>
    <n v="99"/>
    <s v="GK"/>
    <x v="15"/>
  </r>
  <r>
    <d v="2018-10-20T00:00:00"/>
    <x v="5"/>
    <s v="16s vs Wolves"/>
    <n v="110.89"/>
    <n v="4526.05"/>
    <n v="40.82"/>
    <n v="9.11"/>
    <n v="156.29"/>
    <n v="68.709999999999994"/>
    <n v="225"/>
    <n v="16"/>
    <n v="10"/>
    <n v="537"/>
    <n v="590"/>
    <n v="46"/>
    <n v="52"/>
    <n v="209"/>
    <n v="135.76"/>
    <n v="21.41"/>
    <n v="2.11"/>
    <n v="23.52"/>
    <n v="237.14"/>
    <n v="811.89"/>
    <n v="94.8"/>
    <x v="1"/>
    <s v="MD"/>
    <s v="Match"/>
    <n v="1127"/>
    <n v="98"/>
    <s v="MID"/>
    <x v="15"/>
  </r>
  <r>
    <d v="2018-10-20T00:00:00"/>
    <x v="6"/>
    <s v="16s vs Wolves"/>
    <n v="110.89"/>
    <n v="10897.36"/>
    <n v="98.27"/>
    <n v="8.7100000000000009"/>
    <n v="501.56"/>
    <n v="186.86"/>
    <n v="688.42"/>
    <n v="26"/>
    <n v="46"/>
    <n v="695"/>
    <n v="711"/>
    <n v="78"/>
    <n v="78"/>
    <n v="211"/>
    <n v="169.37"/>
    <n v="39.1"/>
    <n v="5.59"/>
    <n v="44.69"/>
    <n v="419.22"/>
    <n v="1996.46"/>
    <n v="145.93"/>
    <x v="1"/>
    <s v="MD"/>
    <s v="Match"/>
    <n v="1406"/>
    <n v="156"/>
    <s v="FB"/>
    <x v="15"/>
  </r>
  <r>
    <d v="2018-10-20T00:00:00"/>
    <x v="8"/>
    <s v="15s Session"/>
    <n v="115.56"/>
    <n v="7521.31"/>
    <n v="65.09"/>
    <n v="8.0299999999999994"/>
    <n v="374.9"/>
    <n v="49.53"/>
    <n v="424.43"/>
    <n v="17"/>
    <n v="29"/>
    <n v="727"/>
    <n v="851"/>
    <n v="129"/>
    <n v="80"/>
    <n v="188"/>
    <n v="141.32"/>
    <n v="11.39"/>
    <n v="0"/>
    <n v="11.39"/>
    <n v="241.03"/>
    <n v="1577.89"/>
    <n v="128.99"/>
    <x v="8"/>
    <n v="-3"/>
    <s v="Training"/>
    <n v="1578"/>
    <n v="209"/>
    <s v="FB"/>
    <x v="15"/>
  </r>
  <r>
    <d v="2018-10-20T00:00:00"/>
    <x v="10"/>
    <s v="15s Session"/>
    <n v="115.56"/>
    <n v="6832.98"/>
    <n v="59.13"/>
    <n v="7.92"/>
    <n v="264.94"/>
    <n v="27.58"/>
    <n v="292.52"/>
    <n v="6"/>
    <n v="18"/>
    <n v="713"/>
    <n v="790"/>
    <n v="91"/>
    <n v="53"/>
    <n v="198"/>
    <n v="150.82"/>
    <n v="18.690000000000001"/>
    <n v="0"/>
    <n v="18.690000000000001"/>
    <n v="274.35000000000002"/>
    <n v="1145.6199999999999"/>
    <n v="112.72"/>
    <x v="8"/>
    <n v="-3"/>
    <s v="Training"/>
    <n v="1503"/>
    <n v="144"/>
    <s v="FB"/>
    <x v="15"/>
  </r>
  <r>
    <d v="2018-10-20T00:00:00"/>
    <x v="11"/>
    <s v="16s vs Wolves"/>
    <n v="110.89"/>
    <n v="8978.35"/>
    <n v="80.97"/>
    <n v="8.89"/>
    <n v="470.34"/>
    <n v="141.37"/>
    <n v="611.71"/>
    <n v="35"/>
    <n v="41"/>
    <n v="669"/>
    <n v="719"/>
    <n v="94"/>
    <n v="95"/>
    <n v="217"/>
    <n v="177.23"/>
    <n v="33.04"/>
    <n v="5.83"/>
    <n v="38.86"/>
    <n v="422.61"/>
    <n v="1652.81"/>
    <n v="136.75"/>
    <x v="1"/>
    <s v="MD"/>
    <s v="Match"/>
    <n v="1388"/>
    <n v="189"/>
    <s v="FOR"/>
    <x v="15"/>
  </r>
  <r>
    <d v="2018-10-20T00:00:00"/>
    <x v="23"/>
    <s v="TM Rehab"/>
    <n v="66.64"/>
    <n v="5836.02"/>
    <n v="87.57"/>
    <n v="8.15"/>
    <n v="296.60000000000002"/>
    <n v="43.85"/>
    <n v="340.45"/>
    <n v="4"/>
    <n v="12"/>
    <n v="378"/>
    <n v="427"/>
    <n v="36"/>
    <n v="13"/>
    <n v="181"/>
    <n v="147.97999999999999"/>
    <n v="22.59"/>
    <n v="0.02"/>
    <n v="22.61"/>
    <n v="233.71"/>
    <n v="707.36"/>
    <n v="86.94"/>
    <x v="6"/>
    <m/>
    <s v="REHAB"/>
    <n v="805"/>
    <n v="49"/>
    <s v="CB"/>
    <x v="15"/>
  </r>
  <r>
    <d v="2018-10-20T00:00:00"/>
    <x v="12"/>
    <s v="15s Session"/>
    <n v="115.56"/>
    <n v="7655.39"/>
    <n v="66.25"/>
    <n v="7.61"/>
    <n v="461.78"/>
    <n v="35.33"/>
    <n v="497.11"/>
    <n v="22"/>
    <n v="34"/>
    <n v="715"/>
    <n v="764"/>
    <n v="111"/>
    <n v="66"/>
    <n v="192"/>
    <n v="135.55000000000001"/>
    <n v="3.68"/>
    <n v="0.03"/>
    <n v="3.7"/>
    <n v="185.05"/>
    <n v="1361.52"/>
    <n v="132.96"/>
    <x v="8"/>
    <n v="-3"/>
    <s v="Training"/>
    <n v="1479"/>
    <n v="177"/>
    <s v="MID"/>
    <x v="15"/>
  </r>
  <r>
    <d v="2018-10-20T00:00:00"/>
    <x v="27"/>
    <s v="15s Session"/>
    <n v="115.56"/>
    <n v="6391.02"/>
    <n v="55.31"/>
    <n v="8.15"/>
    <n v="340.01"/>
    <n v="47.05"/>
    <n v="387.06"/>
    <n v="6"/>
    <n v="20"/>
    <n v="715"/>
    <n v="817"/>
    <n v="82"/>
    <n v="57"/>
    <n v="200"/>
    <n v="164.07"/>
    <n v="19.16"/>
    <n v="0"/>
    <n v="19.16"/>
    <n v="359.08"/>
    <n v="1116.25"/>
    <n v="112.51"/>
    <x v="8"/>
    <n v="-3"/>
    <s v="Training"/>
    <n v="1532"/>
    <n v="139"/>
    <s v="MID"/>
    <x v="15"/>
  </r>
  <r>
    <d v="2018-10-20T00:00:00"/>
    <x v="13"/>
    <s v="16s vs Wolves"/>
    <n v="110.89"/>
    <n v="9855.41"/>
    <n v="88.87"/>
    <n v="7.85"/>
    <n v="236.37"/>
    <n v="44.95"/>
    <n v="281.32"/>
    <n v="13"/>
    <n v="21"/>
    <n v="927"/>
    <n v="953"/>
    <n v="94"/>
    <n v="96"/>
    <n v="198"/>
    <n v="175.06"/>
    <n v="63.71"/>
    <n v="0"/>
    <n v="63.71"/>
    <n v="491.14"/>
    <n v="1592.31"/>
    <n v="125.4"/>
    <x v="1"/>
    <s v="MD"/>
    <s v="Match"/>
    <n v="1880"/>
    <n v="190"/>
    <s v="CB"/>
    <x v="15"/>
  </r>
  <r>
    <d v="2018-10-20T00:00:00"/>
    <x v="14"/>
    <s v="16s vs Wolves"/>
    <n v="110.89"/>
    <n v="3282.66"/>
    <n v="29.6"/>
    <n v="7.14"/>
    <n v="40.29"/>
    <n v="4.26"/>
    <n v="44.55"/>
    <n v="6"/>
    <n v="3"/>
    <n v="518"/>
    <n v="549"/>
    <n v="13"/>
    <n v="14"/>
    <n v="197"/>
    <n v="112.42"/>
    <n v="2.91"/>
    <n v="0.77"/>
    <n v="3.68"/>
    <n v="122.52"/>
    <n v="250.72"/>
    <n v="69.39"/>
    <x v="1"/>
    <s v="MD"/>
    <s v="Match"/>
    <n v="1067"/>
    <n v="27"/>
    <s v="FB"/>
    <x v="15"/>
  </r>
  <r>
    <d v="2018-10-20T00:00:00"/>
    <x v="16"/>
    <s v="16s vs Wolves"/>
    <n v="110.89"/>
    <n v="10654.66"/>
    <n v="96.08"/>
    <n v="6.77"/>
    <n v="136.63999999999999"/>
    <n v="0"/>
    <n v="136.63999999999999"/>
    <n v="3"/>
    <n v="11"/>
    <n v="822"/>
    <n v="820"/>
    <n v="65"/>
    <n v="69"/>
    <n v="206"/>
    <n v="183.72"/>
    <n v="78.59"/>
    <n v="4.8099999999999996"/>
    <n v="83.4"/>
    <n v="631.34"/>
    <n v="1371.32"/>
    <n v="165.13"/>
    <x v="1"/>
    <s v="MD"/>
    <s v="Match"/>
    <n v="1642"/>
    <n v="134"/>
    <s v="MID"/>
    <x v="15"/>
  </r>
  <r>
    <d v="2018-10-20T00:00:00"/>
    <x v="26"/>
    <s v="16s vs Wolves"/>
    <n v="110.89"/>
    <n v="3658.78"/>
    <n v="32.99"/>
    <n v="7.58"/>
    <n v="87.53"/>
    <n v="10.11"/>
    <n v="97.64"/>
    <n v="6"/>
    <n v="8"/>
    <n v="425"/>
    <n v="485"/>
    <n v="19"/>
    <n v="16"/>
    <n v="210"/>
    <n v="129.47999999999999"/>
    <n v="13.05"/>
    <n v="0.79"/>
    <n v="13.83"/>
    <n v="181.85"/>
    <n v="395.69"/>
    <n v="63.59"/>
    <x v="1"/>
    <s v="MD"/>
    <s v="Match"/>
    <n v="910"/>
    <n v="35"/>
    <s v="MID"/>
    <x v="15"/>
  </r>
  <r>
    <d v="2018-10-20T00:00:00"/>
    <x v="17"/>
    <s v="16s vs Wolves"/>
    <n v="110.89"/>
    <n v="5110.9799999999996"/>
    <n v="46.09"/>
    <n v="6.01"/>
    <n v="6.37"/>
    <n v="0"/>
    <n v="6.37"/>
    <n v="5"/>
    <n v="1"/>
    <n v="657"/>
    <n v="701"/>
    <n v="28"/>
    <n v="28"/>
    <n v="174"/>
    <n v="123.63"/>
    <n v="0"/>
    <n v="0"/>
    <n v="0"/>
    <n v="114.6"/>
    <n v="207.2"/>
    <n v="55.17"/>
    <x v="1"/>
    <s v="MD"/>
    <s v="Match"/>
    <n v="1358"/>
    <n v="56"/>
    <s v="GK"/>
    <x v="15"/>
  </r>
  <r>
    <d v="2018-10-20T00:00:00"/>
    <x v="18"/>
    <s v="16s vs Wolves"/>
    <n v="110.89"/>
    <n v="9298.2099999999991"/>
    <n v="83.85"/>
    <n v="8.4600000000000009"/>
    <n v="509.54"/>
    <n v="91.51"/>
    <n v="601.04999999999995"/>
    <n v="25"/>
    <n v="35"/>
    <n v="737"/>
    <n v="724"/>
    <n v="59"/>
    <n v="87"/>
    <n v="217"/>
    <n v="179.2"/>
    <n v="42.75"/>
    <n v="3.03"/>
    <n v="45.78"/>
    <n v="397.26"/>
    <n v="1718.95"/>
    <n v="122.48"/>
    <x v="1"/>
    <s v="MD"/>
    <s v="Match"/>
    <n v="1461"/>
    <n v="146"/>
    <s v="FB"/>
    <x v="15"/>
  </r>
  <r>
    <d v="2018-10-20T00:00:00"/>
    <x v="19"/>
    <s v="16s vs Wolves"/>
    <n v="110.89"/>
    <n v="8415.3799999999992"/>
    <n v="94.75"/>
    <n v="8.6"/>
    <n v="438.45"/>
    <n v="74.39"/>
    <n v="512.84"/>
    <n v="17"/>
    <n v="34"/>
    <n v="556"/>
    <n v="579"/>
    <n v="51"/>
    <n v="69"/>
    <n v="209"/>
    <n v="182.23"/>
    <n v="52.37"/>
    <n v="10.210000000000001"/>
    <n v="62.58"/>
    <n v="505.55"/>
    <n v="1507.4"/>
    <n v="106.65"/>
    <x v="1"/>
    <s v="MD"/>
    <s v="Match"/>
    <n v="1135"/>
    <n v="120"/>
    <s v="FB"/>
    <x v="15"/>
  </r>
  <r>
    <d v="2018-10-20T00:00:00"/>
    <x v="20"/>
    <s v="TK Rehab"/>
    <n v="20.45"/>
    <n v="3726.83"/>
    <n v="182.23"/>
    <n v="4.8899999999999997"/>
    <n v="0"/>
    <n v="0"/>
    <n v="0"/>
    <n v="0"/>
    <n v="0"/>
    <n v="15"/>
    <n v="20"/>
    <n v="0"/>
    <n v="0"/>
    <n v="204"/>
    <n v="182.16"/>
    <n v="13.07"/>
    <n v="1.25"/>
    <n v="14.32"/>
    <n v="113.03"/>
    <n v="25.97"/>
    <n v="54.19"/>
    <x v="6"/>
    <m/>
    <s v="REHAB"/>
    <n v="35"/>
    <n v="0"/>
    <e v="#N/A"/>
    <x v="15"/>
  </r>
  <r>
    <d v="2018-10-20T00:00:00"/>
    <x v="21"/>
    <s v="16s vs Wolves"/>
    <n v="110.89"/>
    <n v="9703.0499999999993"/>
    <n v="87.5"/>
    <n v="8.89"/>
    <n v="398.65"/>
    <n v="80.56"/>
    <n v="479.21"/>
    <n v="12"/>
    <n v="32"/>
    <n v="714"/>
    <n v="730"/>
    <n v="60"/>
    <n v="71"/>
    <n v="203"/>
    <n v="162.43"/>
    <n v="50.54"/>
    <n v="5.67"/>
    <n v="56.21"/>
    <n v="473.16"/>
    <n v="1834.89"/>
    <n v="132.51"/>
    <x v="1"/>
    <s v="MD"/>
    <s v="Match"/>
    <n v="1444"/>
    <n v="131"/>
    <s v="MID"/>
    <x v="15"/>
  </r>
  <r>
    <d v="2018-10-20T00:00:00"/>
    <x v="22"/>
    <s v="TM Rehab"/>
    <n v="66.64"/>
    <n v="6101.32"/>
    <n v="91.79"/>
    <n v="8.5500000000000007"/>
    <n v="675.52"/>
    <n v="54.88"/>
    <n v="730.4"/>
    <n v="5"/>
    <n v="17"/>
    <n v="499"/>
    <n v="523"/>
    <n v="49"/>
    <n v="28"/>
    <n v="199"/>
    <n v="167.6"/>
    <n v="20.98"/>
    <n v="2.0099999999999998"/>
    <n v="22.99"/>
    <n v="270.60000000000002"/>
    <n v="1102.6099999999999"/>
    <n v="91.16"/>
    <x v="6"/>
    <m/>
    <s v="REHAB"/>
    <n v="1022"/>
    <n v="77"/>
    <s v="MID"/>
    <x v="15"/>
  </r>
  <r>
    <d v="2018-10-22T00:00:00"/>
    <x v="0"/>
    <s v="16s Session + Extras"/>
    <n v="80.58"/>
    <n v="4126.8"/>
    <n v="51.21"/>
    <n v="6.32"/>
    <n v="80.989999999999995"/>
    <n v="0"/>
    <n v="80.989999999999995"/>
    <n v="7"/>
    <n v="6"/>
    <n v="552"/>
    <n v="569"/>
    <n v="87"/>
    <n v="72"/>
    <n v="200"/>
    <n v="151.83000000000001"/>
    <n v="8.4"/>
    <n v="0"/>
    <n v="8.4"/>
    <n v="157.41"/>
    <n v="808.16"/>
    <n v="67.17"/>
    <x v="1"/>
    <m/>
    <s v="Training"/>
    <n v="1121"/>
    <n v="159"/>
    <s v="MID"/>
    <x v="16"/>
  </r>
  <r>
    <d v="2018-10-22T00:00:00"/>
    <x v="1"/>
    <s v="16s Session"/>
    <n v="57.73"/>
    <n v="2879.92"/>
    <n v="49.89"/>
    <n v="5.86"/>
    <n v="3.41"/>
    <n v="0"/>
    <n v="3.41"/>
    <n v="2"/>
    <n v="1"/>
    <n v="449"/>
    <n v="477"/>
    <n v="49"/>
    <n v="33"/>
    <n v="186"/>
    <n v="138.41999999999999"/>
    <n v="8.1300000000000008"/>
    <n v="0"/>
    <n v="8.1300000000000008"/>
    <n v="127.23"/>
    <n v="370.47"/>
    <n v="46.16"/>
    <x v="1"/>
    <n v="-1"/>
    <s v="Training"/>
    <n v="926"/>
    <n v="82"/>
    <s v="CB"/>
    <x v="16"/>
  </r>
  <r>
    <d v="2018-10-22T00:00:00"/>
    <x v="2"/>
    <s v="16s Session"/>
    <n v="57.73"/>
    <n v="3022.39"/>
    <n v="52.36"/>
    <n v="6.41"/>
    <n v="15.47"/>
    <n v="0"/>
    <n v="15.47"/>
    <n v="3"/>
    <n v="3"/>
    <n v="490"/>
    <n v="522"/>
    <n v="48"/>
    <n v="37"/>
    <n v="208"/>
    <n v="169.25"/>
    <n v="21.08"/>
    <n v="0.72"/>
    <n v="21.79"/>
    <n v="212.38"/>
    <n v="385.44"/>
    <n v="56.45"/>
    <x v="1"/>
    <n v="-1"/>
    <s v="Training"/>
    <n v="1012"/>
    <n v="85"/>
    <s v="MID"/>
    <x v="16"/>
  </r>
  <r>
    <d v="2018-10-22T00:00:00"/>
    <x v="3"/>
    <s v="16s Session + Extras"/>
    <n v="80.58"/>
    <n v="4169.82"/>
    <n v="51.75"/>
    <n v="6.16"/>
    <n v="27.24"/>
    <n v="0"/>
    <n v="27.24"/>
    <n v="3"/>
    <n v="4"/>
    <n v="490"/>
    <n v="508"/>
    <n v="59"/>
    <n v="40"/>
    <n v="192"/>
    <n v="152.32"/>
    <n v="15.81"/>
    <n v="0"/>
    <n v="15.81"/>
    <n v="219.65"/>
    <n v="566.67999999999995"/>
    <n v="63"/>
    <x v="1"/>
    <m/>
    <s v="Training"/>
    <n v="998"/>
    <n v="99"/>
    <s v="FOR"/>
    <x v="16"/>
  </r>
  <r>
    <d v="2018-10-22T00:00:00"/>
    <x v="4"/>
    <s v="16s Session"/>
    <n v="57.73"/>
    <n v="2350.98"/>
    <n v="40.72"/>
    <n v="6.04"/>
    <n v="1.17"/>
    <n v="0"/>
    <n v="1.17"/>
    <n v="11"/>
    <n v="0"/>
    <n v="608"/>
    <n v="590"/>
    <n v="91"/>
    <n v="81"/>
    <n v="190"/>
    <n v="164.25"/>
    <n v="7.93"/>
    <n v="0"/>
    <n v="7.93"/>
    <n v="181.66"/>
    <n v="248.24"/>
    <n v="50.34"/>
    <x v="1"/>
    <n v="-1"/>
    <s v="Training"/>
    <n v="1198"/>
    <n v="172"/>
    <s v="GK"/>
    <x v="16"/>
  </r>
  <r>
    <d v="2018-10-22T00:00:00"/>
    <x v="5"/>
    <s v="16s Session"/>
    <n v="57.73"/>
    <n v="3151.32"/>
    <n v="54.59"/>
    <n v="6.41"/>
    <n v="20.94"/>
    <n v="0"/>
    <n v="20.94"/>
    <n v="11"/>
    <n v="2"/>
    <n v="466"/>
    <n v="487"/>
    <n v="56"/>
    <n v="56"/>
    <n v="206"/>
    <n v="162.16999999999999"/>
    <n v="12.75"/>
    <n v="0.33"/>
    <n v="13.08"/>
    <n v="174.64"/>
    <n v="514.94000000000005"/>
    <n v="68.83"/>
    <x v="1"/>
    <n v="-1"/>
    <s v="Training"/>
    <n v="953"/>
    <n v="112"/>
    <s v="MID"/>
    <x v="16"/>
  </r>
  <r>
    <d v="2018-10-22T00:00:00"/>
    <x v="6"/>
    <s v="16s Session"/>
    <n v="57.73"/>
    <n v="3615.89"/>
    <n v="62.64"/>
    <n v="6.41"/>
    <n v="39.06"/>
    <n v="0"/>
    <n v="39.06"/>
    <n v="2"/>
    <n v="5"/>
    <n v="387"/>
    <n v="449"/>
    <n v="45"/>
    <n v="32"/>
    <n v="200"/>
    <n v="151.63999999999999"/>
    <n v="5.42"/>
    <n v="0"/>
    <n v="5.42"/>
    <n v="117.55"/>
    <n v="436.28"/>
    <n v="49.8"/>
    <x v="1"/>
    <n v="-1"/>
    <s v="Training"/>
    <n v="836"/>
    <n v="77"/>
    <s v="FB"/>
    <x v="16"/>
  </r>
  <r>
    <d v="2018-10-22T00:00:00"/>
    <x v="7"/>
    <s v="JQ Rehab"/>
    <n v="22.04"/>
    <n v="4048.77"/>
    <n v="183.74"/>
    <n v="5"/>
    <n v="0"/>
    <n v="0"/>
    <n v="0"/>
    <n v="0"/>
    <n v="0"/>
    <n v="11"/>
    <n v="9"/>
    <n v="0"/>
    <n v="0"/>
    <n v="197"/>
    <n v="180.16"/>
    <n v="14.9"/>
    <n v="0"/>
    <n v="14.9"/>
    <n v="104.72"/>
    <n v="11.73"/>
    <n v="42.55"/>
    <x v="6"/>
    <m/>
    <s v="REHAB"/>
    <n v="20"/>
    <n v="0"/>
    <s v="CB"/>
    <x v="16"/>
  </r>
  <r>
    <d v="2018-10-22T00:00:00"/>
    <x v="11"/>
    <s v="16s Session"/>
    <n v="57.73"/>
    <n v="2761.47"/>
    <n v="47.84"/>
    <n v="6.33"/>
    <n v="11.46"/>
    <n v="0"/>
    <n v="11.46"/>
    <n v="2"/>
    <n v="3"/>
    <n v="376"/>
    <n v="420"/>
    <n v="36"/>
    <n v="28"/>
    <n v="196"/>
    <n v="129.76"/>
    <n v="2"/>
    <n v="0"/>
    <n v="2"/>
    <n v="68.599999999999994"/>
    <n v="338.35"/>
    <n v="50.73"/>
    <x v="1"/>
    <n v="-1"/>
    <s v="Training"/>
    <n v="796"/>
    <n v="64"/>
    <s v="FOR"/>
    <x v="16"/>
  </r>
  <r>
    <d v="2018-10-22T00:00:00"/>
    <x v="23"/>
    <s v="16s Session + Extras"/>
    <n v="80.58"/>
    <n v="4034.5"/>
    <n v="50.07"/>
    <n v="7.81"/>
    <n v="157.35"/>
    <n v="16.72"/>
    <n v="174.07"/>
    <n v="9"/>
    <n v="8"/>
    <n v="454"/>
    <n v="492"/>
    <n v="70"/>
    <n v="74"/>
    <n v="190"/>
    <n v="141.13"/>
    <n v="14.15"/>
    <n v="4.4400000000000004"/>
    <n v="18.59"/>
    <n v="244.3"/>
    <n v="836.71"/>
    <n v="68.680000000000007"/>
    <x v="1"/>
    <m/>
    <s v="Training"/>
    <n v="946"/>
    <n v="144"/>
    <s v="CB"/>
    <x v="16"/>
  </r>
  <r>
    <d v="2018-10-22T00:00:00"/>
    <x v="27"/>
    <s v="16s Session + Extras"/>
    <n v="80.58"/>
    <n v="4008.12"/>
    <n v="49.74"/>
    <n v="6.59"/>
    <n v="44.7"/>
    <n v="0"/>
    <n v="44.7"/>
    <n v="4"/>
    <n v="5"/>
    <n v="471"/>
    <n v="497"/>
    <n v="43"/>
    <n v="70"/>
    <n v="206"/>
    <n v="163.15"/>
    <n v="17.82"/>
    <n v="1.43"/>
    <n v="19.25"/>
    <n v="262.39999999999998"/>
    <n v="631.29"/>
    <n v="64.42"/>
    <x v="1"/>
    <m/>
    <s v="Training"/>
    <n v="968"/>
    <n v="113"/>
    <s v="MID"/>
    <x v="16"/>
  </r>
  <r>
    <d v="2018-10-22T00:00:00"/>
    <x v="13"/>
    <s v="16s Session"/>
    <n v="57.73"/>
    <n v="2932.82"/>
    <n v="50.93"/>
    <n v="6.05"/>
    <n v="4.58"/>
    <n v="0"/>
    <n v="4.58"/>
    <n v="6"/>
    <n v="0"/>
    <n v="480"/>
    <n v="547"/>
    <n v="44"/>
    <n v="41"/>
    <n v="189"/>
    <n v="150.63"/>
    <n v="5.7"/>
    <n v="0"/>
    <n v="5.7"/>
    <n v="133.88999999999999"/>
    <n v="419.47"/>
    <n v="43.76"/>
    <x v="1"/>
    <n v="-1"/>
    <s v="Training"/>
    <n v="1027"/>
    <n v="85"/>
    <s v="CB"/>
    <x v="16"/>
  </r>
  <r>
    <d v="2018-10-22T00:00:00"/>
    <x v="14"/>
    <s v="16s Session"/>
    <n v="57.73"/>
    <n v="3084.05"/>
    <n v="53.42"/>
    <n v="6.3"/>
    <n v="17.46"/>
    <n v="0"/>
    <n v="17.46"/>
    <n v="5"/>
    <n v="2"/>
    <n v="431"/>
    <n v="486"/>
    <n v="55"/>
    <n v="41"/>
    <n v="193"/>
    <n v="139.83000000000001"/>
    <n v="1.9"/>
    <n v="0"/>
    <n v="1.9"/>
    <n v="104.86"/>
    <n v="478.08"/>
    <n v="63.42"/>
    <x v="1"/>
    <n v="-1"/>
    <s v="Training"/>
    <n v="917"/>
    <n v="96"/>
    <s v="FB"/>
    <x v="16"/>
  </r>
  <r>
    <d v="2018-10-22T00:00:00"/>
    <x v="16"/>
    <s v="16s Session"/>
    <n v="57.73"/>
    <n v="3462.91"/>
    <n v="59.99"/>
    <n v="5.42"/>
    <n v="0"/>
    <n v="0"/>
    <n v="0"/>
    <n v="3"/>
    <n v="0"/>
    <n v="437"/>
    <n v="467"/>
    <n v="43"/>
    <n v="27"/>
    <n v="199"/>
    <n v="164.94"/>
    <n v="10.58"/>
    <n v="0"/>
    <n v="10.58"/>
    <n v="193.97"/>
    <n v="408.2"/>
    <n v="64.78"/>
    <x v="1"/>
    <n v="-1"/>
    <s v="Training"/>
    <n v="904"/>
    <n v="70"/>
    <s v="MID"/>
    <x v="16"/>
  </r>
  <r>
    <d v="2018-10-22T00:00:00"/>
    <x v="26"/>
    <s v="16s Session"/>
    <n v="57.73"/>
    <n v="2897.57"/>
    <n v="50.19"/>
    <n v="6.44"/>
    <n v="13.79"/>
    <n v="0"/>
    <n v="13.79"/>
    <n v="3"/>
    <n v="3"/>
    <n v="439"/>
    <n v="456"/>
    <n v="32"/>
    <n v="27"/>
    <n v="211"/>
    <n v="159.12"/>
    <n v="9.4700000000000006"/>
    <n v="1.26"/>
    <n v="10.73"/>
    <n v="157.59"/>
    <n v="371.02"/>
    <n v="50.17"/>
    <x v="1"/>
    <n v="-1"/>
    <s v="Training"/>
    <n v="895"/>
    <n v="59"/>
    <s v="MID"/>
    <x v="16"/>
  </r>
  <r>
    <d v="2018-10-22T00:00:00"/>
    <x v="19"/>
    <s v="16s Session"/>
    <n v="57.73"/>
    <n v="3033.94"/>
    <n v="52.56"/>
    <n v="6.68"/>
    <n v="29.61"/>
    <n v="0"/>
    <n v="29.61"/>
    <n v="8"/>
    <n v="4"/>
    <n v="435"/>
    <n v="461"/>
    <n v="59"/>
    <n v="32"/>
    <n v="203"/>
    <n v="159.66"/>
    <n v="9.27"/>
    <n v="1.1200000000000001"/>
    <n v="10.39"/>
    <n v="178.64"/>
    <n v="431.73"/>
    <n v="51.28"/>
    <x v="1"/>
    <n v="-1"/>
    <s v="Training"/>
    <n v="896"/>
    <n v="91"/>
    <s v="FB"/>
    <x v="16"/>
  </r>
  <r>
    <d v="2018-10-22T00:00:00"/>
    <x v="20"/>
    <s v="Rehab AVG"/>
    <n v="60"/>
    <n v="5000"/>
    <n v="83.333333333333329"/>
    <m/>
    <n v="106.5"/>
    <n v="7.5"/>
    <n v="114"/>
    <m/>
    <m/>
    <n v="60"/>
    <n v="50"/>
    <n v="15"/>
    <n v="4"/>
    <m/>
    <m/>
    <m/>
    <m/>
    <n v="19.399999999999999"/>
    <m/>
    <m/>
    <m/>
    <x v="6"/>
    <m/>
    <s v="REHAB"/>
    <n v="110"/>
    <n v="19"/>
    <e v="#N/A"/>
    <x v="16"/>
  </r>
  <r>
    <d v="2018-10-22T00:00:00"/>
    <x v="21"/>
    <s v="16s Session"/>
    <n v="57.73"/>
    <n v="3320.05"/>
    <n v="57.51"/>
    <n v="6.21"/>
    <n v="42.2"/>
    <n v="0"/>
    <n v="42.2"/>
    <n v="3"/>
    <n v="5"/>
    <n v="471"/>
    <n v="516"/>
    <n v="60"/>
    <n v="38"/>
    <n v="199"/>
    <n v="158.87"/>
    <n v="11.01"/>
    <n v="0.16"/>
    <n v="11.16"/>
    <n v="182.41"/>
    <n v="586.01"/>
    <n v="55.6"/>
    <x v="1"/>
    <n v="-1"/>
    <s v="Training"/>
    <n v="987"/>
    <n v="98"/>
    <s v="MID"/>
    <x v="16"/>
  </r>
  <r>
    <d v="2018-10-22T00:00:00"/>
    <x v="22"/>
    <s v="16s Session + Extras"/>
    <n v="80.58"/>
    <n v="5091.08"/>
    <n v="63.18"/>
    <n v="6.39"/>
    <n v="138.88"/>
    <n v="0"/>
    <n v="138.88"/>
    <n v="8"/>
    <n v="10"/>
    <n v="561"/>
    <n v="593"/>
    <n v="66"/>
    <n v="73"/>
    <n v="203"/>
    <n v="167.78"/>
    <n v="24.46"/>
    <n v="6.4"/>
    <n v="30.85"/>
    <n v="343.14"/>
    <n v="903.7"/>
    <n v="74.61"/>
    <x v="1"/>
    <m/>
    <s v="Training"/>
    <n v="1154"/>
    <n v="139"/>
    <s v="MID"/>
    <x v="16"/>
  </r>
  <r>
    <d v="2018-10-23T00:00:00"/>
    <x v="28"/>
    <s v="14s vs Chelsea"/>
    <n v="115.15"/>
    <n v="9777.89"/>
    <n v="84.92"/>
    <n v="8.17"/>
    <n v="360.79"/>
    <n v="74.61"/>
    <n v="435.4"/>
    <n v="12"/>
    <n v="30"/>
    <n v="640"/>
    <n v="646"/>
    <n v="55"/>
    <n v="65"/>
    <n v="82"/>
    <n v="82"/>
    <n v="0"/>
    <n v="0"/>
    <n v="0"/>
    <n v="11.47"/>
    <n v="1372.5"/>
    <n v="155.16999999999999"/>
    <x v="12"/>
    <s v="MD"/>
    <s v="Match"/>
    <n v="1286"/>
    <n v="120"/>
    <e v="#N/A"/>
    <x v="16"/>
  </r>
  <r>
    <d v="2018-10-23T00:00:00"/>
    <x v="2"/>
    <s v="16s vs Spurs"/>
    <n v="125.74"/>
    <n v="10149.57"/>
    <n v="80.72"/>
    <n v="8.02"/>
    <n v="343.51"/>
    <n v="26.39"/>
    <n v="369.9"/>
    <n v="5"/>
    <n v="23"/>
    <n v="766"/>
    <n v="763"/>
    <n v="55"/>
    <n v="83"/>
    <n v="213"/>
    <n v="166.23"/>
    <n v="57.3"/>
    <n v="3.16"/>
    <n v="60.46"/>
    <n v="507.27"/>
    <n v="1627.6"/>
    <n v="156.75"/>
    <x v="1"/>
    <s v="MD"/>
    <s v="Match"/>
    <n v="1529"/>
    <n v="138"/>
    <s v="MID"/>
    <x v="16"/>
  </r>
  <r>
    <d v="2018-10-23T00:00:00"/>
    <x v="29"/>
    <s v="14s vs Chelsea"/>
    <n v="115.15"/>
    <n v="8271.5300000000007"/>
    <n v="71.83"/>
    <n v="7.76"/>
    <n v="458.05"/>
    <n v="29.89"/>
    <n v="487.94"/>
    <n v="9"/>
    <n v="37"/>
    <n v="536"/>
    <n v="578"/>
    <n v="47"/>
    <n v="49"/>
    <n v="82"/>
    <n v="82"/>
    <n v="0"/>
    <n v="0"/>
    <n v="0"/>
    <n v="15.09"/>
    <n v="1438.5"/>
    <n v="121.99"/>
    <x v="12"/>
    <s v="MD"/>
    <s v="Match"/>
    <n v="1114"/>
    <n v="96"/>
    <e v="#N/A"/>
    <x v="16"/>
  </r>
  <r>
    <d v="2018-10-23T00:00:00"/>
    <x v="3"/>
    <s v="16s vs Spurs"/>
    <n v="125.74"/>
    <n v="4357.54"/>
    <n v="34.65"/>
    <n v="7.93"/>
    <n v="233.9"/>
    <n v="30.32"/>
    <n v="264.22000000000003"/>
    <n v="8"/>
    <n v="20"/>
    <n v="408"/>
    <n v="415"/>
    <n v="45"/>
    <n v="28"/>
    <n v="195"/>
    <n v="129.69"/>
    <n v="14.81"/>
    <n v="0"/>
    <n v="14.81"/>
    <n v="224.57"/>
    <n v="677.76"/>
    <n v="65.97"/>
    <x v="1"/>
    <s v="MD"/>
    <s v="Match"/>
    <n v="823"/>
    <n v="73"/>
    <s v="FOR"/>
    <x v="16"/>
  </r>
  <r>
    <d v="2018-10-23T00:00:00"/>
    <x v="4"/>
    <s v="16s vs Spurs"/>
    <n v="125.74"/>
    <n v="4837.13"/>
    <n v="45.35"/>
    <n v="5.4"/>
    <n v="0"/>
    <n v="0"/>
    <n v="0"/>
    <n v="3"/>
    <n v="0"/>
    <n v="686"/>
    <n v="686"/>
    <n v="28"/>
    <n v="18"/>
    <n v="180"/>
    <n v="144.57"/>
    <n v="0.09"/>
    <n v="0"/>
    <n v="0.09"/>
    <n v="183.61"/>
    <n v="204"/>
    <n v="53.88"/>
    <x v="1"/>
    <s v="MD"/>
    <s v="Match"/>
    <n v="1372"/>
    <n v="46"/>
    <s v="GK"/>
    <x v="16"/>
  </r>
  <r>
    <d v="2018-10-23T00:00:00"/>
    <x v="31"/>
    <s v="14s vs Chelsea"/>
    <n v="115.15"/>
    <n v="8165.58"/>
    <n v="70.91"/>
    <n v="7.04"/>
    <n v="275.39999999999998"/>
    <n v="0.7"/>
    <n v="276.10000000000002"/>
    <n v="10"/>
    <n v="23"/>
    <n v="669"/>
    <n v="641"/>
    <n v="47"/>
    <n v="58"/>
    <n v="82"/>
    <n v="82"/>
    <n v="0"/>
    <n v="0"/>
    <n v="0"/>
    <n v="16.95"/>
    <n v="1342.52"/>
    <n v="114.66"/>
    <x v="12"/>
    <s v="MD"/>
    <s v="Match"/>
    <n v="1310"/>
    <n v="105"/>
    <e v="#N/A"/>
    <x v="16"/>
  </r>
  <r>
    <d v="2018-10-23T00:00:00"/>
    <x v="5"/>
    <s v="14s vs Chelsea"/>
    <n v="115.15"/>
    <n v="7377.07"/>
    <n v="69.91"/>
    <n v="8.02"/>
    <n v="318.74"/>
    <n v="39.19"/>
    <n v="357.93"/>
    <n v="34"/>
    <n v="25"/>
    <n v="541"/>
    <n v="554"/>
    <n v="54"/>
    <n v="67"/>
    <n v="205"/>
    <n v="159.26"/>
    <n v="43.05"/>
    <n v="0.28999999999999998"/>
    <n v="43.34"/>
    <n v="369.6"/>
    <n v="1403.96"/>
    <n v="131.53"/>
    <x v="12"/>
    <s v="MD"/>
    <s v="Match"/>
    <n v="1095"/>
    <n v="121"/>
    <s v="MID"/>
    <x v="16"/>
  </r>
  <r>
    <d v="2018-10-23T00:00:00"/>
    <x v="6"/>
    <s v="16s vs Spurs"/>
    <n v="125.74"/>
    <n v="12317.18"/>
    <n v="97.96"/>
    <n v="8.4499999999999993"/>
    <n v="895.17"/>
    <n v="149.9"/>
    <n v="1045.07"/>
    <n v="33"/>
    <n v="59"/>
    <n v="868"/>
    <n v="889"/>
    <n v="83"/>
    <n v="101"/>
    <n v="211"/>
    <n v="176.92"/>
    <n v="59.26"/>
    <n v="6.32"/>
    <n v="65.58"/>
    <n v="581.16"/>
    <n v="2539.79"/>
    <n v="189.77"/>
    <x v="1"/>
    <s v="MD"/>
    <s v="Match"/>
    <n v="1757"/>
    <n v="184"/>
    <s v="FB"/>
    <x v="16"/>
  </r>
  <r>
    <d v="2018-10-23T00:00:00"/>
    <x v="10"/>
    <s v="14s vs Chelsea"/>
    <n v="115.15"/>
    <n v="7436.86"/>
    <n v="64.59"/>
    <n v="7.44"/>
    <n v="219.89"/>
    <n v="19.350000000000001"/>
    <n v="239.24"/>
    <n v="6"/>
    <n v="19"/>
    <n v="567"/>
    <n v="569"/>
    <n v="33"/>
    <n v="54"/>
    <n v="205"/>
    <n v="144.99"/>
    <n v="33.880000000000003"/>
    <n v="0.45"/>
    <n v="34.33"/>
    <n v="316.58"/>
    <n v="1192.9100000000001"/>
    <n v="120.11"/>
    <x v="12"/>
    <s v="MD"/>
    <s v="Match"/>
    <n v="1136"/>
    <n v="87"/>
    <s v="FB"/>
    <x v="16"/>
  </r>
  <r>
    <d v="2018-10-23T00:00:00"/>
    <x v="11"/>
    <s v="16s vs Spurs"/>
    <n v="125.74"/>
    <n v="10187.790000000001"/>
    <n v="81.02"/>
    <n v="9.36"/>
    <n v="564.58000000000004"/>
    <n v="422.54"/>
    <n v="987.12"/>
    <n v="38"/>
    <n v="53"/>
    <n v="703"/>
    <n v="710"/>
    <n v="85"/>
    <n v="113"/>
    <n v="211"/>
    <n v="168.22"/>
    <n v="36.79"/>
    <n v="1.0900000000000001"/>
    <n v="37.869999999999997"/>
    <n v="356.45"/>
    <n v="2171.52"/>
    <n v="154.72"/>
    <x v="1"/>
    <s v="MD"/>
    <s v="Match"/>
    <n v="1413"/>
    <n v="198"/>
    <s v="FOR"/>
    <x v="16"/>
  </r>
  <r>
    <d v="2018-10-23T00:00:00"/>
    <x v="12"/>
    <s v="14s vs Chelsea"/>
    <n v="115.15"/>
    <n v="5540.26"/>
    <n v="48.11"/>
    <n v="7.76"/>
    <n v="263.8"/>
    <n v="22.48"/>
    <n v="286.27999999999997"/>
    <n v="14"/>
    <n v="24"/>
    <n v="398"/>
    <n v="381"/>
    <n v="31"/>
    <n v="38"/>
    <n v="190"/>
    <n v="121.38"/>
    <n v="14.67"/>
    <n v="0.02"/>
    <n v="14.69"/>
    <n v="195.35"/>
    <n v="934.83"/>
    <n v="87.91"/>
    <x v="12"/>
    <s v="MD"/>
    <s v="Match"/>
    <n v="779"/>
    <n v="69"/>
    <s v="MID"/>
    <x v="16"/>
  </r>
  <r>
    <d v="2018-10-23T00:00:00"/>
    <x v="13"/>
    <s v="16s vs Spurs"/>
    <n v="125.74"/>
    <n v="10996.12"/>
    <n v="87.45"/>
    <n v="7.99"/>
    <n v="477.07"/>
    <n v="51.17"/>
    <n v="528.24"/>
    <n v="26"/>
    <n v="36"/>
    <n v="983"/>
    <n v="1053"/>
    <n v="116"/>
    <n v="118"/>
    <n v="197"/>
    <n v="169.39"/>
    <n v="51.8"/>
    <n v="0"/>
    <n v="51.8"/>
    <n v="483.14"/>
    <n v="2170.6"/>
    <n v="155.66999999999999"/>
    <x v="1"/>
    <s v="MD"/>
    <s v="Match"/>
    <n v="2036"/>
    <n v="234"/>
    <s v="CB"/>
    <x v="16"/>
  </r>
  <r>
    <d v="2018-10-23T00:00:00"/>
    <x v="14"/>
    <s v="England"/>
    <n v="69"/>
    <n v="5441"/>
    <m/>
    <n v="7.3"/>
    <n v="110"/>
    <n v="1"/>
    <n v="111"/>
    <m/>
    <m/>
    <m/>
    <m/>
    <n v="66"/>
    <n v="82"/>
    <m/>
    <m/>
    <m/>
    <m/>
    <m/>
    <m/>
    <m/>
    <m/>
    <x v="11"/>
    <m/>
    <m/>
    <n v="0"/>
    <n v="148"/>
    <s v="FB"/>
    <x v="16"/>
  </r>
  <r>
    <d v="2018-10-23T00:00:00"/>
    <x v="16"/>
    <s v="16s vs Spurs"/>
    <n v="125.74"/>
    <n v="12707.51"/>
    <n v="101.06"/>
    <n v="8.01"/>
    <n v="503.47"/>
    <n v="37.18"/>
    <n v="540.65"/>
    <n v="16"/>
    <n v="36"/>
    <n v="926"/>
    <n v="963"/>
    <n v="95"/>
    <n v="77"/>
    <n v="202"/>
    <n v="178.58"/>
    <n v="78.27"/>
    <n v="0.96"/>
    <n v="79.23"/>
    <n v="622.30999999999995"/>
    <n v="2329.6999999999998"/>
    <n v="205.96"/>
    <x v="1"/>
    <s v="MD"/>
    <s v="Match"/>
    <n v="1889"/>
    <n v="172"/>
    <s v="MID"/>
    <x v="16"/>
  </r>
  <r>
    <d v="2018-10-23T00:00:00"/>
    <x v="36"/>
    <s v="14s vs Chelsea"/>
    <n v="115.15"/>
    <n v="9846.58"/>
    <n v="85.58"/>
    <n v="7.15"/>
    <n v="196.15"/>
    <n v="2.14"/>
    <n v="198.29"/>
    <n v="10"/>
    <n v="13"/>
    <n v="829"/>
    <n v="806"/>
    <n v="62"/>
    <n v="91"/>
    <n v="82"/>
    <n v="82"/>
    <n v="0"/>
    <n v="0"/>
    <n v="0"/>
    <n v="26.09"/>
    <n v="1675.56"/>
    <n v="178.97"/>
    <x v="12"/>
    <s v="MD"/>
    <s v="Match"/>
    <n v="1635"/>
    <n v="153"/>
    <e v="#N/A"/>
    <x v="16"/>
  </r>
  <r>
    <d v="2018-10-23T00:00:00"/>
    <x v="35"/>
    <s v="14s vs Chelsea"/>
    <n v="115.15"/>
    <n v="7183.87"/>
    <n v="62.39"/>
    <n v="7.25"/>
    <n v="242.37"/>
    <n v="11.4"/>
    <n v="253.77"/>
    <n v="8"/>
    <n v="16"/>
    <n v="657"/>
    <n v="619"/>
    <n v="41"/>
    <n v="45"/>
    <n v="82"/>
    <n v="82"/>
    <n v="0"/>
    <n v="0"/>
    <n v="0"/>
    <n v="16.600000000000001"/>
    <n v="1097.06"/>
    <n v="121.24"/>
    <x v="12"/>
    <s v="MD"/>
    <s v="Match"/>
    <n v="1276"/>
    <n v="86"/>
    <e v="#N/A"/>
    <x v="16"/>
  </r>
  <r>
    <d v="2018-10-23T00:00:00"/>
    <x v="26"/>
    <s v="14s vs Chelsea"/>
    <n v="115.15"/>
    <n v="7224.34"/>
    <n v="68.430000000000007"/>
    <n v="8"/>
    <n v="325.12"/>
    <n v="48.78"/>
    <n v="373.9"/>
    <n v="20"/>
    <n v="28"/>
    <n v="493"/>
    <n v="500"/>
    <n v="40"/>
    <n v="53"/>
    <n v="177"/>
    <n v="145.1"/>
    <n v="0"/>
    <n v="0"/>
    <n v="0"/>
    <n v="11.99"/>
    <n v="1112.82"/>
    <n v="114.65"/>
    <x v="12"/>
    <s v="MD"/>
    <s v="Match"/>
    <n v="993"/>
    <n v="93"/>
    <s v="MID"/>
    <x v="16"/>
  </r>
  <r>
    <d v="2018-10-23T00:00:00"/>
    <x v="18"/>
    <s v="16s vs Spurs"/>
    <n v="125.74"/>
    <n v="6757.13"/>
    <n v="53.74"/>
    <n v="8.23"/>
    <n v="414.61"/>
    <n v="37.950000000000003"/>
    <n v="452.56"/>
    <n v="14"/>
    <n v="29"/>
    <n v="590"/>
    <n v="610"/>
    <n v="60"/>
    <n v="66"/>
    <n v="217"/>
    <n v="144.32"/>
    <n v="19.12"/>
    <n v="3.13"/>
    <n v="22.25"/>
    <n v="262.92"/>
    <n v="1372.61"/>
    <n v="98.95"/>
    <x v="1"/>
    <s v="MD"/>
    <s v="Match"/>
    <n v="1200"/>
    <n v="126"/>
    <s v="FB"/>
    <x v="16"/>
  </r>
  <r>
    <d v="2018-10-23T00:00:00"/>
    <x v="19"/>
    <s v="16s vs Spurs"/>
    <n v="125.74"/>
    <n v="10940.31"/>
    <n v="87.01"/>
    <n v="7.9"/>
    <n v="457.21"/>
    <n v="120.51"/>
    <n v="577.72"/>
    <n v="14"/>
    <n v="37"/>
    <n v="831"/>
    <n v="853"/>
    <n v="87"/>
    <n v="84"/>
    <n v="209"/>
    <n v="175.07"/>
    <n v="63.27"/>
    <n v="6.96"/>
    <n v="70.23"/>
    <n v="598.91999999999996"/>
    <n v="2031.99"/>
    <n v="145"/>
    <x v="1"/>
    <s v="MD"/>
    <s v="Match"/>
    <n v="1684"/>
    <n v="171"/>
    <s v="FB"/>
    <x v="16"/>
  </r>
  <r>
    <d v="2018-10-23T00:00:00"/>
    <x v="20"/>
    <s v="14s vs Chelsea"/>
    <n v="115.15"/>
    <n v="6982.61"/>
    <n v="62.5"/>
    <n v="7.33"/>
    <n v="168.57"/>
    <n v="3.59"/>
    <n v="172.16"/>
    <n v="35"/>
    <n v="12"/>
    <n v="487"/>
    <n v="480"/>
    <n v="26"/>
    <n v="64"/>
    <n v="82"/>
    <n v="82"/>
    <n v="0"/>
    <n v="0"/>
    <n v="0"/>
    <n v="10.83"/>
    <n v="1233.54"/>
    <n v="123.79"/>
    <x v="12"/>
    <s v="MD"/>
    <s v="Match"/>
    <n v="967"/>
    <n v="90"/>
    <e v="#N/A"/>
    <x v="16"/>
  </r>
  <r>
    <d v="2018-10-23T00:00:00"/>
    <x v="34"/>
    <s v="14s vs Chelsea"/>
    <n v="115.15"/>
    <n v="7112.3"/>
    <n v="67.42"/>
    <n v="8.2799999999999994"/>
    <n v="233.09"/>
    <n v="36.729999999999997"/>
    <n v="269.82"/>
    <n v="18"/>
    <n v="21"/>
    <n v="520"/>
    <n v="530"/>
    <n v="37"/>
    <n v="48"/>
    <n v="0"/>
    <n v="0"/>
    <n v="0"/>
    <n v="0"/>
    <n v="0"/>
    <n v="0"/>
    <n v="923.12"/>
    <n v="105.94"/>
    <x v="12"/>
    <s v="MD"/>
    <s v="Match"/>
    <n v="1050"/>
    <n v="85"/>
    <e v="#N/A"/>
    <x v="16"/>
  </r>
  <r>
    <d v="2018-10-23T00:00:00"/>
    <x v="21"/>
    <s v="16s vs Spurs"/>
    <n v="125.74"/>
    <n v="13812.91"/>
    <n v="109.85"/>
    <n v="9"/>
    <n v="971.74"/>
    <n v="269.2"/>
    <n v="1240.94"/>
    <n v="24"/>
    <n v="68"/>
    <n v="915"/>
    <n v="942"/>
    <n v="96"/>
    <n v="127"/>
    <n v="199"/>
    <n v="169.88"/>
    <n v="60.65"/>
    <n v="2.3199999999999998"/>
    <n v="62.97"/>
    <n v="571.51"/>
    <n v="3284.42"/>
    <n v="189.36"/>
    <x v="1"/>
    <s v="MD"/>
    <s v="Match"/>
    <n v="1857"/>
    <n v="223"/>
    <s v="MID"/>
    <x v="16"/>
  </r>
  <r>
    <d v="2018-10-23T00:00:00"/>
    <x v="32"/>
    <s v="14s vs Chelsea"/>
    <n v="115.15"/>
    <n v="6850.95"/>
    <n v="63.43"/>
    <n v="7.28"/>
    <n v="91.02"/>
    <n v="2.16"/>
    <n v="93.18"/>
    <n v="26"/>
    <n v="12"/>
    <n v="590"/>
    <n v="611"/>
    <n v="56"/>
    <n v="65"/>
    <n v="126"/>
    <n v="82.68"/>
    <n v="0"/>
    <n v="0"/>
    <n v="0"/>
    <n v="4.83"/>
    <n v="1062.1600000000001"/>
    <n v="131.71"/>
    <x v="12"/>
    <s v="MD"/>
    <s v="Match"/>
    <n v="1201"/>
    <n v="121"/>
    <e v="#N/A"/>
    <x v="16"/>
  </r>
  <r>
    <d v="2018-10-24T00:00:00"/>
    <x v="0"/>
    <s v="16s + extras"/>
    <n v="80.069999999999993"/>
    <n v="4975.68"/>
    <n v="62.14"/>
    <n v="8.44"/>
    <n v="399.21"/>
    <n v="60.68"/>
    <n v="459.89"/>
    <n v="9"/>
    <n v="14"/>
    <n v="659"/>
    <n v="683"/>
    <n v="104"/>
    <n v="77"/>
    <n v="192"/>
    <n v="150.88999999999999"/>
    <n v="3.78"/>
    <n v="0"/>
    <n v="3.78"/>
    <n v="158.16"/>
    <n v="1122.3699999999999"/>
    <n v="85.66"/>
    <x v="1"/>
    <n v="-3"/>
    <s v="Training"/>
    <n v="1342"/>
    <n v="181"/>
    <s v="MID"/>
    <x v="16"/>
  </r>
  <r>
    <d v="2018-10-24T00:00:00"/>
    <x v="4"/>
    <s v="16s Session"/>
    <n v="60.89"/>
    <n v="2411.31"/>
    <n v="39.6"/>
    <n v="4.66"/>
    <n v="0"/>
    <n v="0"/>
    <n v="0"/>
    <n v="6"/>
    <n v="0"/>
    <n v="580"/>
    <n v="624"/>
    <n v="66"/>
    <n v="41"/>
    <n v="186"/>
    <n v="151.30000000000001"/>
    <n v="2.29"/>
    <n v="0"/>
    <n v="2.29"/>
    <n v="135.61000000000001"/>
    <n v="173.51"/>
    <n v="50.48"/>
    <x v="1"/>
    <n v="-3"/>
    <s v="Training"/>
    <n v="1204"/>
    <n v="107"/>
    <s v="GK"/>
    <x v="16"/>
  </r>
  <r>
    <d v="2018-10-24T00:00:00"/>
    <x v="7"/>
    <s v="JQ Rehab"/>
    <n v="45.84"/>
    <n v="5652.45"/>
    <n v="123.32"/>
    <n v="4.83"/>
    <n v="0"/>
    <n v="0"/>
    <n v="0"/>
    <n v="0"/>
    <n v="0"/>
    <n v="199"/>
    <n v="202"/>
    <n v="1"/>
    <n v="0"/>
    <n v="82"/>
    <n v="82"/>
    <n v="0"/>
    <n v="0"/>
    <n v="0"/>
    <n v="9.8800000000000008"/>
    <n v="21.86"/>
    <n v="69.62"/>
    <x v="6"/>
    <m/>
    <s v="REHAB"/>
    <n v="401"/>
    <n v="1"/>
    <s v="CB"/>
    <x v="16"/>
  </r>
  <r>
    <d v="2018-10-24T00:00:00"/>
    <x v="23"/>
    <s v="16s + extras"/>
    <n v="80.069999999999993"/>
    <n v="4825.0200000000004"/>
    <n v="60.26"/>
    <n v="8.16"/>
    <n v="398.52"/>
    <n v="51.66"/>
    <n v="450.18"/>
    <n v="10"/>
    <n v="13"/>
    <n v="528"/>
    <n v="578"/>
    <n v="73"/>
    <n v="72"/>
    <n v="184"/>
    <n v="146.07"/>
    <n v="21.75"/>
    <n v="1.06"/>
    <n v="22.81"/>
    <n v="267.87"/>
    <n v="1070.57"/>
    <n v="83.58"/>
    <x v="1"/>
    <n v="-3"/>
    <s v="Training"/>
    <n v="1106"/>
    <n v="145"/>
    <s v="CB"/>
    <x v="16"/>
  </r>
  <r>
    <d v="2018-10-24T00:00:00"/>
    <x v="12"/>
    <s v="16s Session"/>
    <n v="60.89"/>
    <n v="3787.3"/>
    <n v="62.2"/>
    <n v="6.51"/>
    <n v="42.35"/>
    <n v="0"/>
    <n v="42.35"/>
    <n v="10"/>
    <n v="7"/>
    <n v="504"/>
    <n v="493"/>
    <n v="81"/>
    <n v="61"/>
    <n v="191"/>
    <n v="156.62"/>
    <n v="21.57"/>
    <n v="0.53"/>
    <n v="22.11"/>
    <n v="229.69"/>
    <n v="744.6"/>
    <n v="72.61"/>
    <x v="1"/>
    <n v="-3"/>
    <s v="Training"/>
    <n v="997"/>
    <n v="142"/>
    <s v="MID"/>
    <x v="16"/>
  </r>
  <r>
    <d v="2018-10-24T00:00:00"/>
    <x v="27"/>
    <s v="16s + extras"/>
    <n v="80.069999999999993"/>
    <n v="4118.76"/>
    <n v="51.44"/>
    <n v="8.0299999999999994"/>
    <n v="289.12"/>
    <n v="19.02"/>
    <n v="308.14"/>
    <n v="9"/>
    <n v="18"/>
    <n v="596"/>
    <n v="610"/>
    <n v="77"/>
    <n v="74"/>
    <n v="199"/>
    <n v="159.65"/>
    <n v="19.45"/>
    <n v="0"/>
    <n v="19.45"/>
    <n v="239.61"/>
    <n v="1028.28"/>
    <n v="75.23"/>
    <x v="1"/>
    <n v="-3"/>
    <s v="Training"/>
    <n v="1206"/>
    <n v="151"/>
    <s v="MID"/>
    <x v="16"/>
  </r>
  <r>
    <d v="2018-10-24T00:00:00"/>
    <x v="14"/>
    <s v="England"/>
    <n v="47"/>
    <n v="2134"/>
    <m/>
    <n v="6.3"/>
    <n v="10"/>
    <n v="0"/>
    <n v="10"/>
    <m/>
    <m/>
    <m/>
    <m/>
    <n v="18"/>
    <n v="15"/>
    <m/>
    <m/>
    <m/>
    <m/>
    <m/>
    <m/>
    <m/>
    <m/>
    <x v="11"/>
    <m/>
    <m/>
    <n v="0"/>
    <n v="33"/>
    <s v="FB"/>
    <x v="16"/>
  </r>
  <r>
    <d v="2018-10-24T00:00:00"/>
    <x v="14"/>
    <s v="England"/>
    <n v="39"/>
    <n v="4764"/>
    <m/>
    <n v="7.8"/>
    <n v="313"/>
    <n v="25"/>
    <n v="338"/>
    <m/>
    <m/>
    <m/>
    <m/>
    <n v="37"/>
    <n v="52"/>
    <m/>
    <m/>
    <m/>
    <m/>
    <m/>
    <m/>
    <m/>
    <m/>
    <x v="11"/>
    <m/>
    <m/>
    <n v="0"/>
    <n v="89"/>
    <s v="FB"/>
    <x v="16"/>
  </r>
  <r>
    <d v="2018-10-24T00:00:00"/>
    <x v="20"/>
    <s v="TK Rehab"/>
    <n v="51.59"/>
    <n v="4854.58"/>
    <n v="94.11"/>
    <n v="6.79"/>
    <n v="45.85"/>
    <n v="0"/>
    <n v="45.85"/>
    <n v="3"/>
    <n v="5"/>
    <n v="314"/>
    <n v="331"/>
    <n v="7"/>
    <n v="0"/>
    <n v="201"/>
    <n v="164.85"/>
    <n v="15.71"/>
    <n v="0.96"/>
    <n v="16.670000000000002"/>
    <n v="190.31"/>
    <n v="198.37"/>
    <n v="86.99"/>
    <x v="6"/>
    <m/>
    <s v="REHAB"/>
    <n v="645"/>
    <n v="7"/>
    <e v="#N/A"/>
    <x v="16"/>
  </r>
  <r>
    <d v="2018-10-24T00:00:00"/>
    <x v="22"/>
    <s v="16s + extras"/>
    <n v="80.069999999999993"/>
    <n v="5157.12"/>
    <n v="65.05"/>
    <n v="8.61"/>
    <n v="511.58"/>
    <n v="58.23"/>
    <n v="569.80999999999995"/>
    <n v="8"/>
    <n v="13"/>
    <n v="558"/>
    <n v="589"/>
    <n v="75"/>
    <n v="41"/>
    <n v="201"/>
    <n v="160.83000000000001"/>
    <n v="19.170000000000002"/>
    <n v="5.6"/>
    <n v="24.77"/>
    <n v="295.89999999999998"/>
    <n v="1084.8499999999999"/>
    <n v="76.47"/>
    <x v="1"/>
    <n v="-3"/>
    <s v="Training"/>
    <n v="1147"/>
    <n v="116"/>
    <s v="MID"/>
    <x v="16"/>
  </r>
  <r>
    <d v="2018-10-25T00:00:00"/>
    <x v="14"/>
    <s v="England"/>
    <n v="55"/>
    <n v="3338"/>
    <m/>
    <n v="7.2"/>
    <n v="59"/>
    <n v="4"/>
    <n v="63"/>
    <m/>
    <m/>
    <m/>
    <m/>
    <n v="44"/>
    <n v="35"/>
    <m/>
    <m/>
    <m/>
    <m/>
    <m/>
    <m/>
    <m/>
    <m/>
    <x v="11"/>
    <m/>
    <m/>
    <n v="0"/>
    <n v="79"/>
    <s v="FB"/>
    <x v="16"/>
  </r>
  <r>
    <d v="2018-10-26T00:00:00"/>
    <x v="0"/>
    <s v="16s Session"/>
    <n v="70.760000000000005"/>
    <n v="5328.84"/>
    <n v="75.31"/>
    <n v="7.52"/>
    <n v="219.3"/>
    <n v="18.010000000000002"/>
    <n v="237.31"/>
    <n v="9"/>
    <n v="15"/>
    <n v="542"/>
    <n v="581"/>
    <n v="58"/>
    <n v="60"/>
    <n v="197"/>
    <n v="155.30000000000001"/>
    <n v="12.04"/>
    <n v="0"/>
    <n v="12.04"/>
    <n v="182.75"/>
    <n v="972.89"/>
    <n v="86.99"/>
    <x v="1"/>
    <n v="-3"/>
    <s v="Training"/>
    <n v="1123"/>
    <n v="118"/>
    <s v="MID"/>
    <x v="16"/>
  </r>
  <r>
    <d v="2018-10-26T00:00:00"/>
    <x v="1"/>
    <s v="16s Session"/>
    <n v="70.760000000000005"/>
    <n v="4535.32"/>
    <n v="66.86"/>
    <n v="7.69"/>
    <n v="126.11"/>
    <n v="25.41"/>
    <n v="151.52000000000001"/>
    <n v="3"/>
    <n v="11"/>
    <n v="476"/>
    <n v="502"/>
    <n v="36"/>
    <n v="30"/>
    <n v="177"/>
    <n v="147.91"/>
    <n v="15.01"/>
    <n v="0"/>
    <n v="15.01"/>
    <n v="193.05"/>
    <n v="732.72"/>
    <n v="70.53"/>
    <x v="1"/>
    <n v="-3"/>
    <s v="Training"/>
    <n v="978"/>
    <n v="66"/>
    <s v="CB"/>
    <x v="16"/>
  </r>
  <r>
    <d v="2018-10-26T00:00:00"/>
    <x v="2"/>
    <s v="16s Session"/>
    <n v="70.760000000000005"/>
    <n v="4251.09"/>
    <n v="74.81"/>
    <n v="7.41"/>
    <n v="83.47"/>
    <n v="13.63"/>
    <n v="97.1"/>
    <n v="1"/>
    <n v="7"/>
    <n v="398"/>
    <n v="400"/>
    <n v="46"/>
    <n v="28"/>
    <n v="201"/>
    <n v="152.30000000000001"/>
    <n v="14.97"/>
    <n v="0"/>
    <n v="14.97"/>
    <n v="150.58000000000001"/>
    <n v="506.87"/>
    <n v="65.87"/>
    <x v="1"/>
    <n v="-3"/>
    <s v="Training"/>
    <n v="798"/>
    <n v="74"/>
    <s v="MID"/>
    <x v="16"/>
  </r>
  <r>
    <d v="2018-10-26T00:00:00"/>
    <x v="4"/>
    <s v="GK Session"/>
    <n v="70.760000000000005"/>
    <n v="3625.25"/>
    <n v="51.23"/>
    <n v="6.07"/>
    <n v="15.47"/>
    <n v="0"/>
    <n v="15.47"/>
    <n v="11"/>
    <n v="2"/>
    <n v="551"/>
    <n v="560"/>
    <n v="81"/>
    <n v="88"/>
    <n v="183"/>
    <n v="150.25"/>
    <n v="0.45"/>
    <n v="0"/>
    <n v="0.45"/>
    <n v="147.94999999999999"/>
    <n v="411.68"/>
    <n v="59.18"/>
    <x v="1"/>
    <n v="-3"/>
    <s v="Training"/>
    <n v="1111"/>
    <n v="169"/>
    <s v="GK"/>
    <x v="16"/>
  </r>
  <r>
    <d v="2018-10-26T00:00:00"/>
    <x v="5"/>
    <s v="16s Session"/>
    <n v="70.760000000000005"/>
    <n v="5212.3"/>
    <n v="73.66"/>
    <n v="7.94"/>
    <n v="282.25"/>
    <n v="50.46"/>
    <n v="332.71"/>
    <n v="13"/>
    <n v="21"/>
    <n v="484"/>
    <n v="523"/>
    <n v="40"/>
    <n v="45"/>
    <n v="200"/>
    <n v="160.56"/>
    <n v="21.51"/>
    <n v="0"/>
    <n v="21.51"/>
    <n v="217.46"/>
    <n v="983.9"/>
    <n v="103.53"/>
    <x v="1"/>
    <n v="-3"/>
    <s v="Training"/>
    <n v="1007"/>
    <n v="85"/>
    <s v="MID"/>
    <x v="16"/>
  </r>
  <r>
    <d v="2018-10-26T00:00:00"/>
    <x v="6"/>
    <s v="England -4"/>
    <n v="59"/>
    <n v="4018"/>
    <n v="68.101694915254242"/>
    <n v="6.9"/>
    <n v="53"/>
    <n v="0"/>
    <n v="53"/>
    <m/>
    <m/>
    <m/>
    <m/>
    <n v="40"/>
    <n v="55"/>
    <m/>
    <m/>
    <m/>
    <m/>
    <m/>
    <m/>
    <m/>
    <m/>
    <x v="11"/>
    <n v="-4"/>
    <s v="Training"/>
    <n v="0"/>
    <n v="95"/>
    <s v="FB"/>
    <x v="16"/>
  </r>
  <r>
    <d v="2018-10-26T00:00:00"/>
    <x v="7"/>
    <s v="JQ Rehab"/>
    <n v="55.82"/>
    <n v="7155.47"/>
    <n v="128.19"/>
    <n v="6.37"/>
    <n v="70.849999999999994"/>
    <n v="0"/>
    <n v="70.849999999999994"/>
    <n v="1"/>
    <n v="4"/>
    <n v="281"/>
    <n v="267"/>
    <n v="6"/>
    <n v="3"/>
    <n v="199"/>
    <n v="182.79"/>
    <n v="37.299999999999997"/>
    <n v="0"/>
    <n v="37.299999999999997"/>
    <n v="264.48"/>
    <n v="119.88"/>
    <n v="89.91"/>
    <x v="6"/>
    <m/>
    <s v="REHAB"/>
    <n v="548"/>
    <n v="9"/>
    <s v="CB"/>
    <x v="16"/>
  </r>
  <r>
    <d v="2018-10-26T00:00:00"/>
    <x v="8"/>
    <s v="16s Session"/>
    <n v="70.760000000000005"/>
    <n v="5659.05"/>
    <n v="79.98"/>
    <n v="8.26"/>
    <n v="357.32"/>
    <n v="42.64"/>
    <n v="399.96"/>
    <n v="10"/>
    <n v="23"/>
    <n v="527"/>
    <n v="532"/>
    <n v="59"/>
    <n v="63"/>
    <n v="194"/>
    <n v="156"/>
    <n v="26.64"/>
    <n v="0"/>
    <n v="26.64"/>
    <n v="240.7"/>
    <n v="1318.06"/>
    <n v="88.63"/>
    <x v="1"/>
    <n v="-3"/>
    <s v="Training"/>
    <n v="1059"/>
    <n v="122"/>
    <s v="FB"/>
    <x v="16"/>
  </r>
  <r>
    <d v="2018-10-26T00:00:00"/>
    <x v="10"/>
    <s v="Prozone + Session"/>
    <n v="106.69"/>
    <n v="8354.4"/>
    <n v="78.31"/>
    <n v="6.86"/>
    <n v="237.28"/>
    <n v="0"/>
    <n v="237.28"/>
    <n v="5"/>
    <n v="13"/>
    <n v="533"/>
    <n v="545"/>
    <n v="42"/>
    <n v="49"/>
    <n v="205"/>
    <n v="156.65"/>
    <n v="29.5"/>
    <n v="1.64"/>
    <n v="31.14"/>
    <n v="319.01"/>
    <n v="1471.71"/>
    <n v="122.29"/>
    <x v="1"/>
    <m/>
    <s v="Training"/>
    <n v="1078"/>
    <n v="91"/>
    <s v="FB"/>
    <x v="16"/>
  </r>
  <r>
    <d v="2018-10-26T00:00:00"/>
    <x v="11"/>
    <s v="16s Session + Extras"/>
    <n v="87.03"/>
    <n v="5986.4"/>
    <n v="68.790000000000006"/>
    <n v="8.09"/>
    <n v="359"/>
    <n v="80.66"/>
    <n v="439.66"/>
    <n v="12"/>
    <n v="27"/>
    <n v="500"/>
    <n v="524"/>
    <n v="63"/>
    <n v="53"/>
    <n v="204"/>
    <n v="144.29"/>
    <n v="10.89"/>
    <n v="0"/>
    <n v="10.89"/>
    <n v="165.41"/>
    <n v="1200.95"/>
    <n v="85.89"/>
    <x v="1"/>
    <m/>
    <s v="Training"/>
    <n v="1024"/>
    <n v="116"/>
    <s v="FOR"/>
    <x v="16"/>
  </r>
  <r>
    <d v="2018-10-26T00:00:00"/>
    <x v="23"/>
    <s v="16s Session"/>
    <n v="70.760000000000005"/>
    <n v="4755.1499999999996"/>
    <n v="67.2"/>
    <n v="7.59"/>
    <n v="226.93"/>
    <n v="10.9"/>
    <n v="237.83"/>
    <n v="7"/>
    <n v="14"/>
    <n v="499"/>
    <n v="510"/>
    <n v="42"/>
    <n v="41"/>
    <n v="188"/>
    <n v="150.18"/>
    <n v="28.24"/>
    <n v="2.6"/>
    <n v="30.84"/>
    <n v="288.79000000000002"/>
    <n v="861.88"/>
    <n v="81.040000000000006"/>
    <x v="1"/>
    <n v="-3"/>
    <s v="Training"/>
    <n v="1009"/>
    <n v="83"/>
    <s v="CB"/>
    <x v="16"/>
  </r>
  <r>
    <d v="2018-10-26T00:00:00"/>
    <x v="12"/>
    <s v="16s Session"/>
    <n v="70.760000000000005"/>
    <n v="5550.41"/>
    <n v="78.44"/>
    <n v="8.14"/>
    <n v="199.57"/>
    <n v="33.61"/>
    <n v="233.18"/>
    <n v="8"/>
    <n v="18"/>
    <n v="495"/>
    <n v="480"/>
    <n v="32"/>
    <n v="50"/>
    <n v="179"/>
    <n v="129.93"/>
    <n v="1.49"/>
    <n v="0"/>
    <n v="1.49"/>
    <n v="43.03"/>
    <n v="945.95"/>
    <n v="88.91"/>
    <x v="1"/>
    <n v="-3"/>
    <s v="Training"/>
    <n v="975"/>
    <n v="82"/>
    <s v="MID"/>
    <x v="16"/>
  </r>
  <r>
    <d v="2018-10-26T00:00:00"/>
    <x v="27"/>
    <s v="Prozone + Session"/>
    <n v="106.19"/>
    <n v="8373.5"/>
    <n v="78.86"/>
    <n v="7.15"/>
    <n v="406.14"/>
    <n v="2.85"/>
    <n v="408.99"/>
    <n v="0"/>
    <n v="21"/>
    <n v="838"/>
    <n v="809"/>
    <n v="8"/>
    <n v="13"/>
    <n v="214"/>
    <n v="166.3"/>
    <n v="34.04"/>
    <n v="3.84"/>
    <n v="37.880000000000003"/>
    <n v="381.26"/>
    <n v="1038.49"/>
    <n v="133.77000000000001"/>
    <x v="1"/>
    <m/>
    <s v="Training"/>
    <n v="1647"/>
    <n v="21"/>
    <s v="MID"/>
    <x v="16"/>
  </r>
  <r>
    <d v="2018-10-26T00:00:00"/>
    <x v="14"/>
    <s v="England"/>
    <n v="70"/>
    <n v="3966"/>
    <m/>
    <n v="7.4"/>
    <n v="98"/>
    <n v="1"/>
    <n v="99"/>
    <m/>
    <m/>
    <m/>
    <m/>
    <n v="55"/>
    <n v="64"/>
    <m/>
    <m/>
    <m/>
    <m/>
    <m/>
    <m/>
    <m/>
    <m/>
    <x v="11"/>
    <m/>
    <m/>
    <n v="0"/>
    <n v="119"/>
    <s v="FB"/>
    <x v="16"/>
  </r>
  <r>
    <d v="2018-10-26T00:00:00"/>
    <x v="16"/>
    <s v="16s Session"/>
    <n v="70.760000000000005"/>
    <n v="5719.13"/>
    <n v="80.83"/>
    <n v="7.52"/>
    <n v="84.9"/>
    <n v="7.22"/>
    <n v="92.12"/>
    <n v="1"/>
    <n v="6"/>
    <n v="500"/>
    <n v="537"/>
    <n v="50"/>
    <n v="41"/>
    <n v="197"/>
    <n v="170.46"/>
    <n v="30.56"/>
    <n v="0"/>
    <n v="30.56"/>
    <n v="289.58"/>
    <n v="770.59"/>
    <n v="90.04"/>
    <x v="1"/>
    <n v="-3"/>
    <s v="Training"/>
    <n v="1037"/>
    <n v="91"/>
    <s v="MID"/>
    <x v="16"/>
  </r>
  <r>
    <d v="2018-10-26T00:00:00"/>
    <x v="26"/>
    <s v="16s Session"/>
    <n v="70.760000000000005"/>
    <n v="5196.17"/>
    <n v="73.44"/>
    <n v="8.15"/>
    <n v="263.14999999999998"/>
    <n v="86.99"/>
    <n v="350.14"/>
    <n v="5"/>
    <n v="22"/>
    <n v="464"/>
    <n v="451"/>
    <n v="35"/>
    <n v="46"/>
    <n v="0"/>
    <n v="0"/>
    <n v="0"/>
    <n v="0"/>
    <n v="0"/>
    <n v="0"/>
    <n v="917.21"/>
    <n v="0"/>
    <x v="1"/>
    <n v="-3"/>
    <s v="Training"/>
    <n v="915"/>
    <n v="81"/>
    <s v="MID"/>
    <x v="16"/>
  </r>
  <r>
    <d v="2018-10-26T00:00:00"/>
    <x v="17"/>
    <s v="GK Session"/>
    <n v="70.760000000000005"/>
    <n v="3364.41"/>
    <n v="47.55"/>
    <n v="6.67"/>
    <n v="21.39"/>
    <n v="0"/>
    <n v="21.39"/>
    <n v="17"/>
    <n v="2"/>
    <n v="459"/>
    <n v="495"/>
    <n v="88"/>
    <n v="96"/>
    <n v="199"/>
    <n v="156.66"/>
    <n v="14.39"/>
    <n v="0.21"/>
    <n v="14.6"/>
    <n v="210.82"/>
    <n v="457.04"/>
    <n v="63.63"/>
    <x v="1"/>
    <n v="-3"/>
    <s v="Training"/>
    <n v="954"/>
    <n v="184"/>
    <s v="GK"/>
    <x v="16"/>
  </r>
  <r>
    <d v="2018-10-26T00:00:00"/>
    <x v="18"/>
    <s v="16s Session"/>
    <n v="70.760000000000005"/>
    <n v="5147.7"/>
    <n v="72.75"/>
    <n v="7.36"/>
    <n v="257.02999999999997"/>
    <n v="17.850000000000001"/>
    <n v="274.88"/>
    <n v="2"/>
    <n v="17"/>
    <n v="452"/>
    <n v="476"/>
    <n v="52"/>
    <n v="45"/>
    <n v="201"/>
    <n v="144.21"/>
    <n v="1.51"/>
    <n v="0"/>
    <n v="1.51"/>
    <n v="29.69"/>
    <n v="954.97"/>
    <n v="64.599999999999994"/>
    <x v="1"/>
    <n v="-3"/>
    <s v="Training"/>
    <n v="928"/>
    <n v="97"/>
    <s v="FB"/>
    <x v="16"/>
  </r>
  <r>
    <d v="2018-10-26T00:00:00"/>
    <x v="19"/>
    <s v="16s Session"/>
    <n v="70.760000000000005"/>
    <n v="5058.0200000000004"/>
    <n v="72.33"/>
    <n v="7.71"/>
    <n v="154.41"/>
    <n v="12.95"/>
    <n v="167.36"/>
    <n v="5"/>
    <n v="13"/>
    <n v="477"/>
    <n v="471"/>
    <n v="53"/>
    <n v="59"/>
    <n v="202"/>
    <n v="159.87"/>
    <n v="23.59"/>
    <n v="0.56000000000000005"/>
    <n v="24.15"/>
    <n v="240.07"/>
    <n v="766.55"/>
    <n v="72.08"/>
    <x v="1"/>
    <n v="-3"/>
    <s v="Training"/>
    <n v="948"/>
    <n v="112"/>
    <s v="FB"/>
    <x v="16"/>
  </r>
  <r>
    <d v="2018-10-26T00:00:00"/>
    <x v="21"/>
    <s v="16s Session"/>
    <n v="70.760000000000005"/>
    <n v="6242.48"/>
    <n v="88.22"/>
    <n v="7.86"/>
    <n v="507.09"/>
    <n v="56.13"/>
    <n v="563.22"/>
    <n v="5"/>
    <n v="32"/>
    <n v="537"/>
    <n v="571"/>
    <n v="73"/>
    <n v="39"/>
    <n v="197"/>
    <n v="154.91999999999999"/>
    <n v="17.96"/>
    <n v="0.44"/>
    <n v="18.399999999999999"/>
    <n v="218.94"/>
    <n v="1446.03"/>
    <n v="86.53"/>
    <x v="1"/>
    <n v="-3"/>
    <s v="Training"/>
    <n v="1108"/>
    <n v="112"/>
    <s v="MID"/>
    <x v="16"/>
  </r>
  <r>
    <d v="2018-10-26T00:00:00"/>
    <x v="22"/>
    <s v="16s Session"/>
    <n v="70.760000000000005"/>
    <n v="6206.84"/>
    <n v="87.72"/>
    <n v="7.85"/>
    <n v="261.83"/>
    <n v="41.05"/>
    <n v="302.88"/>
    <n v="5"/>
    <n v="18"/>
    <n v="481"/>
    <n v="472"/>
    <n v="54"/>
    <n v="34"/>
    <n v="197"/>
    <n v="160.47"/>
    <n v="26.16"/>
    <n v="0.84"/>
    <n v="27"/>
    <n v="265.7"/>
    <n v="1016.69"/>
    <n v="83.75"/>
    <x v="1"/>
    <n v="-3"/>
    <s v="Training"/>
    <n v="953"/>
    <n v="88"/>
    <s v="MID"/>
    <x v="16"/>
  </r>
  <r>
    <d v="2018-10-27T00:00:00"/>
    <x v="0"/>
    <s v="Conditioning full session"/>
    <n v="60.13"/>
    <n v="5138.62"/>
    <n v="85.46"/>
    <n v="7.62"/>
    <n v="223.44"/>
    <n v="16.63"/>
    <n v="240.07"/>
    <n v="6"/>
    <n v="15"/>
    <n v="569"/>
    <n v="601"/>
    <n v="37"/>
    <n v="7"/>
    <n v="161"/>
    <n v="96.62"/>
    <n v="0"/>
    <n v="0"/>
    <n v="0"/>
    <n v="21.35"/>
    <n v="719.16"/>
    <n v="80.06"/>
    <x v="4"/>
    <m/>
    <m/>
    <n v="1170"/>
    <n v="44"/>
    <s v="MID"/>
    <x v="16"/>
  </r>
  <r>
    <d v="2018-10-27T00:00:00"/>
    <x v="6"/>
    <s v="England -3"/>
    <n v="80"/>
    <n v="6488"/>
    <n v="81.099999999999994"/>
    <n v="7.5"/>
    <n v="356"/>
    <n v="19"/>
    <n v="375"/>
    <m/>
    <m/>
    <m/>
    <m/>
    <n v="91"/>
    <n v="77"/>
    <m/>
    <m/>
    <m/>
    <m/>
    <m/>
    <m/>
    <m/>
    <m/>
    <x v="11"/>
    <n v="-3"/>
    <s v="Training"/>
    <n v="0"/>
    <n v="168"/>
    <s v="FB"/>
    <x v="16"/>
  </r>
  <r>
    <d v="2018-10-27T00:00:00"/>
    <x v="14"/>
    <s v="England"/>
    <n v="42"/>
    <n v="4853"/>
    <m/>
    <n v="7.6"/>
    <n v="263"/>
    <n v="28"/>
    <n v="291"/>
    <m/>
    <m/>
    <m/>
    <m/>
    <n v="35"/>
    <n v="44"/>
    <m/>
    <m/>
    <m/>
    <m/>
    <m/>
    <m/>
    <m/>
    <m/>
    <x v="11"/>
    <m/>
    <m/>
    <n v="0"/>
    <n v="79"/>
    <s v="FB"/>
    <x v="16"/>
  </r>
  <r>
    <d v="2018-10-27T00:00:00"/>
    <x v="18"/>
    <s v="Conditioning full session"/>
    <n v="60.13"/>
    <n v="5342.59"/>
    <n v="88.86"/>
    <n v="7.76"/>
    <n v="174.63"/>
    <n v="28.34"/>
    <n v="202.97"/>
    <n v="5"/>
    <n v="11"/>
    <n v="496"/>
    <n v="524"/>
    <n v="20"/>
    <n v="13"/>
    <n v="201"/>
    <n v="164.23"/>
    <n v="14.3"/>
    <n v="0"/>
    <n v="14.3"/>
    <n v="161.69999999999999"/>
    <n v="571.28"/>
    <n v="77.67"/>
    <x v="4"/>
    <m/>
    <m/>
    <n v="1020"/>
    <n v="33"/>
    <s v="FB"/>
    <x v="16"/>
  </r>
  <r>
    <d v="2018-10-27T00:00:00"/>
    <x v="20"/>
    <s v="Conditioning full session"/>
    <n v="60.13"/>
    <n v="5368.23"/>
    <n v="89.28"/>
    <n v="7.15"/>
    <n v="205.58"/>
    <n v="2.83"/>
    <n v="208.41"/>
    <n v="8"/>
    <n v="10"/>
    <n v="566"/>
    <n v="571"/>
    <n v="43"/>
    <n v="22"/>
    <n v="193"/>
    <n v="170.25"/>
    <n v="23.25"/>
    <n v="0"/>
    <n v="23.25"/>
    <n v="232.78"/>
    <n v="669.3"/>
    <n v="115.43"/>
    <x v="6"/>
    <m/>
    <m/>
    <n v="1137"/>
    <n v="65"/>
    <e v="#N/A"/>
    <x v="16"/>
  </r>
  <r>
    <d v="2018-10-28T00:00:00"/>
    <x v="6"/>
    <s v="England -2"/>
    <n v="57"/>
    <n v="4660"/>
    <n v="81.754385964912274"/>
    <n v="7.9"/>
    <n v="359"/>
    <n v="41"/>
    <n v="400"/>
    <m/>
    <m/>
    <m/>
    <m/>
    <n v="48"/>
    <n v="35"/>
    <m/>
    <m/>
    <m/>
    <m/>
    <m/>
    <m/>
    <m/>
    <m/>
    <x v="11"/>
    <n v="-2"/>
    <s v="Training"/>
    <n v="0"/>
    <n v="83"/>
    <s v="FB"/>
    <x v="16"/>
  </r>
  <r>
    <d v="2018-10-29T00:00:00"/>
    <x v="0"/>
    <s v="16s Session"/>
    <n v="96.7"/>
    <n v="5054.07"/>
    <n v="52.27"/>
    <n v="7.23"/>
    <n v="78.239999999999995"/>
    <n v="1.43"/>
    <n v="79.67"/>
    <n v="14"/>
    <n v="10"/>
    <n v="648"/>
    <n v="692"/>
    <n v="68"/>
    <n v="87"/>
    <n v="178"/>
    <n v="139.74"/>
    <n v="0"/>
    <n v="0"/>
    <n v="0"/>
    <n v="90.1"/>
    <n v="844.75"/>
    <n v="86.8"/>
    <x v="1"/>
    <n v="-5"/>
    <s v="Training"/>
    <n v="1340"/>
    <n v="155"/>
    <s v="MID"/>
    <x v="17"/>
  </r>
  <r>
    <d v="2018-10-29T00:00:00"/>
    <x v="1"/>
    <s v="16s Session"/>
    <n v="96.7"/>
    <n v="3559.51"/>
    <n v="60.44"/>
    <n v="6.63"/>
    <n v="25.47"/>
    <n v="0"/>
    <n v="25.47"/>
    <n v="0"/>
    <n v="2"/>
    <n v="456"/>
    <n v="446"/>
    <n v="38"/>
    <n v="27"/>
    <n v="185"/>
    <n v="150.54"/>
    <n v="22.61"/>
    <n v="0"/>
    <n v="22.61"/>
    <n v="191.77"/>
    <n v="448.18"/>
    <n v="59.32"/>
    <x v="1"/>
    <n v="-5"/>
    <s v="Training"/>
    <n v="902"/>
    <n v="65"/>
    <s v="CB"/>
    <x v="17"/>
  </r>
  <r>
    <d v="2018-10-29T00:00:00"/>
    <x v="2"/>
    <s v="TK Rehab"/>
    <n v="69.42"/>
    <n v="5633.05"/>
    <n v="81.14"/>
    <n v="8.17"/>
    <n v="208.03"/>
    <n v="41.57"/>
    <n v="249.6"/>
    <n v="3"/>
    <n v="12"/>
    <n v="608"/>
    <n v="663"/>
    <n v="43"/>
    <n v="19"/>
    <n v="208"/>
    <n v="174.29"/>
    <n v="33.74"/>
    <n v="0.47"/>
    <n v="34.21"/>
    <n v="298.64"/>
    <n v="774.3"/>
    <n v="107.04"/>
    <x v="6"/>
    <m/>
    <s v="REHAB"/>
    <n v="1271"/>
    <n v="62"/>
    <s v="MID"/>
    <x v="17"/>
  </r>
  <r>
    <d v="2018-10-29T00:00:00"/>
    <x v="3"/>
    <s v="16s Session"/>
    <n v="96.7"/>
    <n v="4811.66"/>
    <n v="49.76"/>
    <n v="7.03"/>
    <n v="58.4"/>
    <n v="0.7"/>
    <n v="59.1"/>
    <n v="2"/>
    <n v="6"/>
    <n v="540"/>
    <n v="578"/>
    <n v="55"/>
    <n v="41"/>
    <n v="193"/>
    <n v="147.68"/>
    <n v="15.3"/>
    <n v="0"/>
    <n v="15.3"/>
    <n v="239.98"/>
    <n v="656.08"/>
    <n v="75.540000000000006"/>
    <x v="1"/>
    <n v="-5"/>
    <s v="Training"/>
    <n v="1118"/>
    <n v="96"/>
    <s v="FOR"/>
    <x v="17"/>
  </r>
  <r>
    <d v="2018-10-29T00:00:00"/>
    <x v="4"/>
    <s v="GK Session"/>
    <n v="96.7"/>
    <n v="4022.9"/>
    <n v="41.6"/>
    <n v="7.07"/>
    <n v="15.76"/>
    <n v="0.71"/>
    <n v="16.47"/>
    <n v="16"/>
    <n v="1"/>
    <n v="811"/>
    <n v="820"/>
    <n v="131"/>
    <n v="121"/>
    <n v="185"/>
    <n v="152.35"/>
    <n v="2.58"/>
    <n v="0"/>
    <n v="2.58"/>
    <n v="220.49"/>
    <n v="561.07000000000005"/>
    <n v="78.81"/>
    <x v="1"/>
    <n v="-5"/>
    <s v="Training"/>
    <n v="1631"/>
    <n v="252"/>
    <s v="GK"/>
    <x v="17"/>
  </r>
  <r>
    <d v="2018-10-29T00:00:00"/>
    <x v="5"/>
    <s v="16s Session"/>
    <n v="96.7"/>
    <n v="5227.76"/>
    <n v="54.56"/>
    <n v="6.76"/>
    <n v="102.95"/>
    <n v="0"/>
    <n v="102.95"/>
    <n v="26"/>
    <n v="12"/>
    <n v="585"/>
    <n v="637"/>
    <n v="71"/>
    <n v="75"/>
    <n v="206"/>
    <n v="160.25"/>
    <n v="26.7"/>
    <n v="0.33"/>
    <n v="27.03"/>
    <n v="298.51"/>
    <n v="863.76"/>
    <n v="109.62"/>
    <x v="1"/>
    <n v="-5"/>
    <s v="Training"/>
    <n v="1222"/>
    <n v="146"/>
    <s v="MID"/>
    <x v="17"/>
  </r>
  <r>
    <d v="2018-10-29T00:00:00"/>
    <x v="6"/>
    <s v="England -1"/>
    <n v="59"/>
    <n v="2676"/>
    <n v="45.355932203389834"/>
    <n v="7.8"/>
    <n v="92"/>
    <n v="22"/>
    <n v="114"/>
    <m/>
    <m/>
    <m/>
    <m/>
    <n v="8"/>
    <n v="2"/>
    <m/>
    <m/>
    <m/>
    <m/>
    <m/>
    <m/>
    <m/>
    <m/>
    <x v="11"/>
    <n v="-1"/>
    <s v="Training"/>
    <n v="0"/>
    <n v="10"/>
    <s v="FB"/>
    <x v="17"/>
  </r>
  <r>
    <d v="2018-10-29T00:00:00"/>
    <x v="7"/>
    <s v="JQ Rehab"/>
    <n v="60.76"/>
    <n v="5615.34"/>
    <n v="92.42"/>
    <n v="6.59"/>
    <n v="73.2"/>
    <n v="0"/>
    <n v="73.2"/>
    <n v="1"/>
    <n v="2"/>
    <n v="433"/>
    <n v="426"/>
    <n v="30"/>
    <n v="9"/>
    <n v="203"/>
    <n v="173.65"/>
    <n v="26.86"/>
    <n v="0"/>
    <n v="26.86"/>
    <n v="249.79"/>
    <n v="382.07"/>
    <n v="77.41"/>
    <x v="6"/>
    <m/>
    <s v="REHAB"/>
    <n v="859"/>
    <n v="39"/>
    <s v="CB"/>
    <x v="17"/>
  </r>
  <r>
    <d v="2018-10-29T00:00:00"/>
    <x v="8"/>
    <s v="16s Session"/>
    <n v="96.7"/>
    <n v="5242.75"/>
    <n v="54.22"/>
    <n v="7.24"/>
    <n v="54.37"/>
    <n v="0.72"/>
    <n v="55.09"/>
    <n v="14"/>
    <n v="5"/>
    <n v="630"/>
    <n v="703"/>
    <n v="105"/>
    <n v="74"/>
    <n v="194"/>
    <n v="145.88999999999999"/>
    <n v="16.45"/>
    <n v="0"/>
    <n v="16.45"/>
    <n v="237.83"/>
    <n v="895.86"/>
    <n v="93.88"/>
    <x v="1"/>
    <n v="-5"/>
    <s v="Training"/>
    <n v="1333"/>
    <n v="179"/>
    <s v="FB"/>
    <x v="17"/>
  </r>
  <r>
    <d v="2018-10-29T00:00:00"/>
    <x v="10"/>
    <s v="16s Session"/>
    <n v="96.7"/>
    <n v="5221.96"/>
    <n v="54"/>
    <n v="6.86"/>
    <n v="31.08"/>
    <n v="0"/>
    <n v="31.08"/>
    <n v="4"/>
    <n v="4"/>
    <n v="640"/>
    <n v="680"/>
    <n v="49"/>
    <n v="74"/>
    <n v="204"/>
    <n v="155.97999999999999"/>
    <n v="21.93"/>
    <n v="1.33"/>
    <n v="23.26"/>
    <n v="290.87"/>
    <n v="826.2"/>
    <n v="89.47"/>
    <x v="1"/>
    <n v="-5"/>
    <s v="Training"/>
    <n v="1320"/>
    <n v="123"/>
    <s v="FB"/>
    <x v="17"/>
  </r>
  <r>
    <d v="2018-10-29T00:00:00"/>
    <x v="11"/>
    <s v="16s Session"/>
    <n v="96.7"/>
    <n v="4933.45"/>
    <n v="51.02"/>
    <n v="7.49"/>
    <n v="86.87"/>
    <n v="13.66"/>
    <n v="100.53"/>
    <n v="18"/>
    <n v="10"/>
    <n v="549"/>
    <n v="591"/>
    <n v="80"/>
    <n v="58"/>
    <n v="208"/>
    <n v="150.38999999999999"/>
    <n v="19.47"/>
    <n v="0.06"/>
    <n v="19.53"/>
    <n v="228.5"/>
    <n v="896.8"/>
    <n v="85.4"/>
    <x v="1"/>
    <n v="-5"/>
    <s v="Training"/>
    <n v="1140"/>
    <n v="138"/>
    <s v="FOR"/>
    <x v="17"/>
  </r>
  <r>
    <d v="2018-10-29T00:00:00"/>
    <x v="23"/>
    <s v="16s Session"/>
    <n v="96.7"/>
    <n v="4532.3999999999996"/>
    <n v="46.87"/>
    <n v="6.83"/>
    <n v="111.06"/>
    <n v="0"/>
    <n v="111.06"/>
    <n v="11"/>
    <n v="10"/>
    <n v="602"/>
    <n v="655"/>
    <n v="76"/>
    <n v="61"/>
    <n v="183"/>
    <n v="141.80000000000001"/>
    <n v="19.07"/>
    <n v="0.51"/>
    <n v="19.57"/>
    <n v="279.81"/>
    <n v="764.72"/>
    <n v="88.42"/>
    <x v="1"/>
    <n v="-5"/>
    <s v="Training"/>
    <n v="1257"/>
    <n v="137"/>
    <s v="CB"/>
    <x v="17"/>
  </r>
  <r>
    <d v="2018-10-29T00:00:00"/>
    <x v="12"/>
    <s v="16s Session"/>
    <n v="96.7"/>
    <n v="5730.33"/>
    <n v="59.26"/>
    <n v="7.13"/>
    <n v="78.150000000000006"/>
    <n v="1.42"/>
    <n v="79.569999999999993"/>
    <n v="7"/>
    <n v="12"/>
    <n v="509"/>
    <n v="552"/>
    <n v="43"/>
    <n v="63"/>
    <n v="192"/>
    <n v="147.18"/>
    <n v="16.899999999999999"/>
    <n v="0.82"/>
    <n v="17.72"/>
    <n v="209.03"/>
    <n v="815.32"/>
    <n v="90.94"/>
    <x v="1"/>
    <n v="-5"/>
    <s v="Training"/>
    <n v="1061"/>
    <n v="106"/>
    <s v="MID"/>
    <x v="17"/>
  </r>
  <r>
    <d v="2018-10-29T00:00:00"/>
    <x v="27"/>
    <s v="16s Session"/>
    <n v="96.7"/>
    <n v="4638.96"/>
    <n v="47.98"/>
    <n v="6.7"/>
    <n v="47.75"/>
    <n v="0"/>
    <n v="47.75"/>
    <n v="3"/>
    <n v="5"/>
    <n v="587"/>
    <n v="645"/>
    <n v="53"/>
    <n v="58"/>
    <n v="204"/>
    <n v="159.06"/>
    <n v="21.76"/>
    <n v="0.01"/>
    <n v="21.76"/>
    <n v="276.43"/>
    <n v="711.25"/>
    <n v="79.930000000000007"/>
    <x v="1"/>
    <n v="-5"/>
    <s v="Training"/>
    <n v="1232"/>
    <n v="111"/>
    <s v="MID"/>
    <x v="17"/>
  </r>
  <r>
    <d v="2018-10-29T00:00:00"/>
    <x v="15"/>
    <s v="16s Session"/>
    <n v="96.7"/>
    <n v="4845.21"/>
    <n v="50.11"/>
    <n v="7.69"/>
    <n v="81.99"/>
    <n v="1.48"/>
    <n v="83.47"/>
    <n v="13"/>
    <n v="9"/>
    <n v="560"/>
    <n v="651"/>
    <n v="63"/>
    <n v="44"/>
    <n v="214"/>
    <n v="154.52000000000001"/>
    <n v="7.97"/>
    <n v="8.01"/>
    <n v="15.98"/>
    <n v="184.23"/>
    <n v="723.66"/>
    <n v="90.07"/>
    <x v="1"/>
    <n v="-5"/>
    <s v="Training"/>
    <n v="1211"/>
    <n v="107"/>
    <s v="MID"/>
    <x v="17"/>
  </r>
  <r>
    <d v="2018-10-29T00:00:00"/>
    <x v="16"/>
    <s v="16s Session"/>
    <n v="96.7"/>
    <n v="5451.56"/>
    <n v="56.38"/>
    <n v="6.96"/>
    <n v="60.94"/>
    <n v="0"/>
    <n v="60.94"/>
    <n v="3"/>
    <n v="6"/>
    <n v="621"/>
    <n v="648"/>
    <n v="53"/>
    <n v="59"/>
    <n v="202"/>
    <n v="159.84"/>
    <n v="24.01"/>
    <n v="0.76"/>
    <n v="24.77"/>
    <n v="308.5"/>
    <n v="883.98"/>
    <n v="92.31"/>
    <x v="1"/>
    <n v="-5"/>
    <s v="Training"/>
    <n v="1269"/>
    <n v="112"/>
    <s v="MID"/>
    <x v="17"/>
  </r>
  <r>
    <d v="2018-10-29T00:00:00"/>
    <x v="26"/>
    <s v="16s Session"/>
    <n v="96.7"/>
    <n v="5362.58"/>
    <n v="57.04"/>
    <n v="6.88"/>
    <n v="86.81"/>
    <n v="0"/>
    <n v="86.81"/>
    <n v="11"/>
    <n v="11"/>
    <n v="612"/>
    <n v="653"/>
    <n v="73"/>
    <n v="62"/>
    <n v="212"/>
    <n v="169.49"/>
    <n v="26.37"/>
    <n v="5.22"/>
    <n v="31.59"/>
    <n v="352.07"/>
    <n v="789.89"/>
    <n v="98.4"/>
    <x v="1"/>
    <n v="-5"/>
    <s v="Training"/>
    <n v="1265"/>
    <n v="135"/>
    <s v="MID"/>
    <x v="17"/>
  </r>
  <r>
    <d v="2018-10-29T00:00:00"/>
    <x v="17"/>
    <s v="GK Session"/>
    <n v="96.7"/>
    <n v="3919.36"/>
    <n v="40.86"/>
    <n v="6.84"/>
    <n v="24.37"/>
    <n v="0"/>
    <n v="24.37"/>
    <n v="26"/>
    <n v="1"/>
    <n v="719"/>
    <n v="744"/>
    <n v="124"/>
    <n v="114"/>
    <n v="197"/>
    <n v="149.29"/>
    <n v="9.2899999999999991"/>
    <n v="0.28999999999999998"/>
    <n v="9.57"/>
    <n v="239.13"/>
    <n v="461.21"/>
    <n v="75.89"/>
    <x v="1"/>
    <n v="-5"/>
    <s v="Training"/>
    <n v="1463"/>
    <n v="238"/>
    <s v="GK"/>
    <x v="17"/>
  </r>
  <r>
    <d v="2018-10-29T00:00:00"/>
    <x v="19"/>
    <s v="16s Session"/>
    <n v="96.7"/>
    <n v="4718.2299999999996"/>
    <n v="55.1"/>
    <n v="8.1300000000000008"/>
    <n v="97.93"/>
    <n v="4.5199999999999996"/>
    <n v="102.45"/>
    <n v="10"/>
    <n v="11"/>
    <n v="489"/>
    <n v="551"/>
    <n v="68"/>
    <n v="71"/>
    <n v="210"/>
    <n v="161.28"/>
    <n v="20.3"/>
    <n v="9.82"/>
    <n v="30.12"/>
    <n v="323.95999999999998"/>
    <n v="795.36"/>
    <n v="76.349999999999994"/>
    <x v="1"/>
    <n v="-5"/>
    <s v="Training"/>
    <n v="1040"/>
    <n v="139"/>
    <s v="FB"/>
    <x v="17"/>
  </r>
  <r>
    <d v="2018-10-29T00:00:00"/>
    <x v="20"/>
    <s v="TK Rehab"/>
    <n v="69.42"/>
    <n v="5266.2"/>
    <n v="75.86"/>
    <n v="7.8"/>
    <n v="319.57"/>
    <n v="27.05"/>
    <n v="346.62"/>
    <n v="8"/>
    <n v="16"/>
    <n v="603"/>
    <n v="619"/>
    <n v="36"/>
    <n v="22"/>
    <n v="199"/>
    <n v="167.72"/>
    <n v="27.59"/>
    <n v="0"/>
    <n v="27.59"/>
    <n v="259.97000000000003"/>
    <n v="701.28"/>
    <n v="117.85"/>
    <x v="6"/>
    <m/>
    <s v="REHAB"/>
    <n v="1222"/>
    <n v="58"/>
    <e v="#N/A"/>
    <x v="17"/>
  </r>
  <r>
    <d v="2018-10-29T00:00:00"/>
    <x v="21"/>
    <s v="16s Session"/>
    <n v="96.7"/>
    <n v="5376.4"/>
    <n v="55.6"/>
    <n v="6.59"/>
    <n v="97.43"/>
    <n v="0"/>
    <n v="97.43"/>
    <n v="7"/>
    <n v="12"/>
    <n v="646"/>
    <n v="664"/>
    <n v="86"/>
    <n v="75"/>
    <n v="193"/>
    <n v="145.71"/>
    <n v="15.75"/>
    <n v="0"/>
    <n v="15.75"/>
    <n v="237.16"/>
    <n v="1021.92"/>
    <n v="81.02"/>
    <x v="1"/>
    <n v="-5"/>
    <s v="Training"/>
    <n v="1310"/>
    <n v="161"/>
    <s v="MID"/>
    <x v="17"/>
  </r>
  <r>
    <d v="2018-10-29T00:00:00"/>
    <x v="22"/>
    <s v="16s Session"/>
    <n v="96.7"/>
    <n v="3902.53"/>
    <n v="65.680000000000007"/>
    <n v="6.45"/>
    <n v="87.87"/>
    <n v="0"/>
    <n v="87.87"/>
    <n v="5"/>
    <n v="11"/>
    <n v="372"/>
    <n v="366"/>
    <n v="38"/>
    <n v="48"/>
    <n v="204"/>
    <n v="169.75"/>
    <n v="18.09"/>
    <n v="13.04"/>
    <n v="31.13"/>
    <n v="295.08999999999997"/>
    <n v="681.63"/>
    <n v="51.18"/>
    <x v="1"/>
    <n v="-5"/>
    <s v="Training"/>
    <n v="738"/>
    <n v="86"/>
    <s v="MID"/>
    <x v="17"/>
  </r>
  <r>
    <d v="2018-10-30T00:00:00"/>
    <x v="1"/>
    <s v="15s Session"/>
    <n v="95.81"/>
    <n v="6955.2"/>
    <n v="72.599999999999994"/>
    <n v="6.93"/>
    <n v="121.53"/>
    <n v="0"/>
    <n v="121.53"/>
    <n v="10"/>
    <n v="10"/>
    <n v="737"/>
    <n v="765"/>
    <n v="109"/>
    <n v="58"/>
    <n v="188"/>
    <n v="155.15"/>
    <n v="29.96"/>
    <n v="0"/>
    <n v="29.96"/>
    <n v="327.48"/>
    <n v="1051.03"/>
    <n v="109.35"/>
    <x v="8"/>
    <n v="-1"/>
    <s v="Training"/>
    <n v="1502"/>
    <n v="167"/>
    <s v="CB"/>
    <x v="17"/>
  </r>
  <r>
    <d v="2018-10-30T00:00:00"/>
    <x v="2"/>
    <s v="Entire Session - Live"/>
    <n v="95.91"/>
    <n v="5074.88"/>
    <n v="53.89"/>
    <n v="6.65"/>
    <n v="69.72"/>
    <n v="0"/>
    <n v="69.72"/>
    <n v="7"/>
    <n v="14"/>
    <n v="684"/>
    <n v="756"/>
    <n v="84"/>
    <n v="52"/>
    <n v="204"/>
    <n v="158.51"/>
    <n v="14.61"/>
    <n v="0"/>
    <n v="14.61"/>
    <n v="259.73"/>
    <n v="826.85"/>
    <n v="84.14"/>
    <x v="1"/>
    <n v="-4"/>
    <s v="Training"/>
    <n v="1440"/>
    <n v="136"/>
    <s v="MID"/>
    <x v="17"/>
  </r>
  <r>
    <d v="2018-10-30T00:00:00"/>
    <x v="3"/>
    <s v="15s Session"/>
    <n v="95.81"/>
    <n v="5961.88"/>
    <n v="62.23"/>
    <n v="9"/>
    <n v="162.47999999999999"/>
    <n v="76.72"/>
    <n v="239.2"/>
    <n v="11"/>
    <n v="17"/>
    <n v="615"/>
    <n v="652"/>
    <n v="76"/>
    <n v="46"/>
    <n v="187"/>
    <n v="139.62"/>
    <n v="3.7"/>
    <n v="0"/>
    <n v="3.7"/>
    <n v="171.46"/>
    <n v="974.61"/>
    <n v="91.48"/>
    <x v="8"/>
    <n v="-1"/>
    <s v="Training"/>
    <n v="1267"/>
    <n v="122"/>
    <s v="FOR"/>
    <x v="17"/>
  </r>
  <r>
    <d v="2018-10-30T00:00:00"/>
    <x v="4"/>
    <s v="GK Session"/>
    <n v="95.81"/>
    <n v="4967.3999999999996"/>
    <n v="51.85"/>
    <n v="6.69"/>
    <n v="17.829999999999998"/>
    <n v="0"/>
    <n v="17.829999999999998"/>
    <n v="11"/>
    <n v="1"/>
    <n v="764"/>
    <n v="803"/>
    <n v="97"/>
    <n v="76"/>
    <n v="181"/>
    <n v="144.87"/>
    <n v="0.6"/>
    <n v="0"/>
    <n v="0.6"/>
    <n v="172.84"/>
    <n v="463.52"/>
    <n v="80.5"/>
    <x v="8"/>
    <n v="-1"/>
    <s v="Training"/>
    <n v="1567"/>
    <n v="173"/>
    <s v="GK"/>
    <x v="17"/>
  </r>
  <r>
    <d v="2018-10-30T00:00:00"/>
    <x v="5"/>
    <s v="15s Session"/>
    <n v="95.81"/>
    <n v="6430.87"/>
    <n v="67.13"/>
    <n v="8.35"/>
    <n v="283.44"/>
    <n v="30.42"/>
    <n v="313.86"/>
    <n v="29"/>
    <n v="24"/>
    <n v="647"/>
    <n v="693"/>
    <n v="115"/>
    <n v="81"/>
    <n v="205"/>
    <n v="158.22"/>
    <n v="16.59"/>
    <n v="0.01"/>
    <n v="16.600000000000001"/>
    <n v="259.14"/>
    <n v="1362.15"/>
    <n v="133.78"/>
    <x v="8"/>
    <n v="-1"/>
    <s v="Training"/>
    <n v="1340"/>
    <n v="196"/>
    <s v="MID"/>
    <x v="17"/>
  </r>
  <r>
    <d v="2018-10-30T00:00:00"/>
    <x v="6"/>
    <s v="England Match"/>
    <n v="90"/>
    <n v="9831"/>
    <n v="109.23333333333333"/>
    <n v="8.6"/>
    <n v="586"/>
    <n v="162"/>
    <n v="748"/>
    <m/>
    <m/>
    <m/>
    <m/>
    <n v="64"/>
    <n v="71"/>
    <m/>
    <m/>
    <m/>
    <m/>
    <m/>
    <m/>
    <m/>
    <m/>
    <x v="11"/>
    <s v="MD"/>
    <s v="Match"/>
    <n v="0"/>
    <n v="135"/>
    <s v="FB"/>
    <x v="17"/>
  </r>
  <r>
    <d v="2018-10-30T00:00:00"/>
    <x v="8"/>
    <s v="15s Session"/>
    <n v="95.81"/>
    <n v="7001.08"/>
    <n v="73.08"/>
    <n v="8.16"/>
    <n v="195.98"/>
    <n v="22.44"/>
    <n v="218.42"/>
    <n v="12"/>
    <n v="17"/>
    <n v="691"/>
    <n v="765"/>
    <n v="122"/>
    <n v="77"/>
    <n v="193"/>
    <n v="155.01"/>
    <n v="27.58"/>
    <n v="0"/>
    <n v="27.58"/>
    <n v="303.95999999999998"/>
    <n v="1538.58"/>
    <n v="115.71"/>
    <x v="8"/>
    <n v="-1"/>
    <s v="Training"/>
    <n v="1456"/>
    <n v="199"/>
    <s v="FB"/>
    <x v="17"/>
  </r>
  <r>
    <d v="2018-10-30T00:00:00"/>
    <x v="10"/>
    <s v="15s Session"/>
    <n v="95.81"/>
    <n v="7248.57"/>
    <n v="75.66"/>
    <n v="6.74"/>
    <n v="167.26"/>
    <n v="0"/>
    <n v="167.26"/>
    <n v="5"/>
    <n v="12"/>
    <n v="708"/>
    <n v="764"/>
    <n v="89"/>
    <n v="71"/>
    <n v="203"/>
    <n v="166.68"/>
    <n v="36.369999999999997"/>
    <n v="0.73"/>
    <n v="37.1"/>
    <n v="358.44"/>
    <n v="1220.5899999999999"/>
    <n v="117.46"/>
    <x v="8"/>
    <n v="-1"/>
    <s v="Training"/>
    <n v="1472"/>
    <n v="160"/>
    <s v="FB"/>
    <x v="17"/>
  </r>
  <r>
    <d v="2018-10-30T00:00:00"/>
    <x v="11"/>
    <s v="Entire Session - Live"/>
    <n v="95.91"/>
    <n v="5740.64"/>
    <n v="59.85"/>
    <n v="7.4"/>
    <n v="131.78"/>
    <n v="5.76"/>
    <n v="137.54"/>
    <n v="21"/>
    <n v="15"/>
    <n v="677"/>
    <n v="730"/>
    <n v="105"/>
    <n v="88"/>
    <n v="204"/>
    <n v="154.49"/>
    <n v="12.94"/>
    <n v="0"/>
    <n v="12.94"/>
    <n v="222.71"/>
    <n v="1083.44"/>
    <n v="98.46"/>
    <x v="1"/>
    <n v="-4"/>
    <s v="Training"/>
    <n v="1407"/>
    <n v="193"/>
    <s v="FOR"/>
    <x v="17"/>
  </r>
  <r>
    <d v="2018-10-30T00:00:00"/>
    <x v="23"/>
    <s v="15s Session"/>
    <n v="95.81"/>
    <n v="5822.13"/>
    <n v="60.77"/>
    <n v="7.12"/>
    <n v="183.6"/>
    <n v="1.41"/>
    <n v="185.01"/>
    <n v="7"/>
    <n v="15"/>
    <n v="611"/>
    <n v="669"/>
    <n v="96"/>
    <n v="73"/>
    <n v="187"/>
    <n v="142.77000000000001"/>
    <n v="22.42"/>
    <n v="0.67"/>
    <n v="23.09"/>
    <n v="291.24"/>
    <n v="1134.2"/>
    <n v="99.76"/>
    <x v="8"/>
    <n v="-1"/>
    <s v="Training"/>
    <n v="1280"/>
    <n v="169"/>
    <s v="CB"/>
    <x v="17"/>
  </r>
  <r>
    <d v="2018-10-30T00:00:00"/>
    <x v="12"/>
    <s v="15s Session"/>
    <n v="95.81"/>
    <n v="7375.61"/>
    <n v="77.569999999999993"/>
    <n v="7.24"/>
    <n v="206.47"/>
    <n v="1.43"/>
    <n v="207.9"/>
    <n v="5"/>
    <n v="21"/>
    <n v="644"/>
    <n v="673"/>
    <n v="81"/>
    <n v="54"/>
    <n v="167"/>
    <n v="134.37"/>
    <n v="0"/>
    <n v="0"/>
    <n v="0"/>
    <n v="47.12"/>
    <n v="1230.28"/>
    <n v="112.72"/>
    <x v="8"/>
    <n v="-1"/>
    <s v="Training"/>
    <n v="1317"/>
    <n v="135"/>
    <s v="MID"/>
    <x v="17"/>
  </r>
  <r>
    <d v="2018-10-30T00:00:00"/>
    <x v="27"/>
    <s v="15s Session"/>
    <n v="95.81"/>
    <n v="6129.2"/>
    <n v="63.98"/>
    <n v="7.11"/>
    <n v="164.68"/>
    <n v="4.95"/>
    <n v="169.63"/>
    <n v="2"/>
    <n v="12"/>
    <n v="679"/>
    <n v="731"/>
    <n v="78"/>
    <n v="57"/>
    <n v="196"/>
    <n v="153.27000000000001"/>
    <n v="6.05"/>
    <n v="0"/>
    <n v="6.05"/>
    <n v="213.38"/>
    <n v="887.78"/>
    <n v="107.76"/>
    <x v="8"/>
    <n v="-1"/>
    <s v="Training"/>
    <n v="1410"/>
    <n v="135"/>
    <s v="MID"/>
    <x v="17"/>
  </r>
  <r>
    <d v="2018-10-30T00:00:00"/>
    <x v="16"/>
    <s v="Entire Session - Live"/>
    <n v="95.91"/>
    <n v="4684.87"/>
    <n v="48.85"/>
    <n v="7.03"/>
    <n v="70.489999999999995"/>
    <n v="0.7"/>
    <n v="71.19"/>
    <n v="11"/>
    <n v="12"/>
    <n v="622"/>
    <n v="661"/>
    <n v="100"/>
    <n v="71"/>
    <n v="198"/>
    <n v="157.07"/>
    <n v="13.83"/>
    <n v="0"/>
    <n v="13.83"/>
    <n v="257.29000000000002"/>
    <n v="835.54"/>
    <n v="86.98"/>
    <x v="1"/>
    <n v="-4"/>
    <s v="Training"/>
    <n v="1283"/>
    <n v="171"/>
    <s v="MID"/>
    <x v="17"/>
  </r>
  <r>
    <d v="2018-10-30T00:00:00"/>
    <x v="24"/>
    <s v="GK Session"/>
    <n v="95.91"/>
    <n v="3165.67"/>
    <n v="33.01"/>
    <n v="6.67"/>
    <n v="14.95"/>
    <n v="0"/>
    <n v="14.95"/>
    <n v="35"/>
    <n v="2"/>
    <n v="719"/>
    <n v="747"/>
    <n v="128"/>
    <n v="104"/>
    <n v="0"/>
    <n v="0"/>
    <n v="0"/>
    <n v="0"/>
    <n v="0"/>
    <n v="0"/>
    <n v="305.37"/>
    <n v="67.08"/>
    <x v="1"/>
    <n v="-4"/>
    <s v="Training"/>
    <n v="1466"/>
    <n v="232"/>
    <s v="GK"/>
    <x v="17"/>
  </r>
  <r>
    <d v="2018-10-30T00:00:00"/>
    <x v="26"/>
    <s v="15s Session"/>
    <n v="95.81"/>
    <n v="7326.03"/>
    <n v="76.47"/>
    <n v="8.2799999999999994"/>
    <n v="317.56"/>
    <n v="61.67"/>
    <n v="379.23"/>
    <n v="16"/>
    <n v="28"/>
    <n v="729"/>
    <n v="786"/>
    <n v="87"/>
    <n v="77"/>
    <n v="212"/>
    <n v="171.18"/>
    <n v="38.58"/>
    <n v="1.34"/>
    <n v="39.92"/>
    <n v="368.52"/>
    <n v="1341.08"/>
    <n v="119.33"/>
    <x v="8"/>
    <n v="-1"/>
    <s v="Training"/>
    <n v="1515"/>
    <n v="164"/>
    <s v="MID"/>
    <x v="17"/>
  </r>
  <r>
    <d v="2018-10-30T00:00:00"/>
    <x v="17"/>
    <s v="GK Session"/>
    <n v="95.91"/>
    <n v="3407.38"/>
    <n v="35.53"/>
    <n v="5.46"/>
    <n v="0"/>
    <n v="0"/>
    <n v="0"/>
    <n v="35"/>
    <n v="0"/>
    <n v="687"/>
    <n v="694"/>
    <n v="77"/>
    <n v="79"/>
    <n v="189"/>
    <n v="144.82"/>
    <n v="9.81"/>
    <n v="0"/>
    <n v="9.81"/>
    <n v="211.51"/>
    <n v="206.85"/>
    <n v="71.06"/>
    <x v="1"/>
    <n v="-4"/>
    <s v="Training"/>
    <n v="1381"/>
    <n v="156"/>
    <s v="GK"/>
    <x v="17"/>
  </r>
  <r>
    <d v="2018-10-30T00:00:00"/>
    <x v="19"/>
    <s v="Entire Session - Live"/>
    <n v="95.91"/>
    <n v="4745.3500000000004"/>
    <n v="55.07"/>
    <n v="7.16"/>
    <n v="150.22"/>
    <n v="0.72"/>
    <n v="150.94"/>
    <n v="25"/>
    <n v="19"/>
    <n v="538"/>
    <n v="637"/>
    <n v="97"/>
    <n v="63"/>
    <n v="204"/>
    <n v="157.78"/>
    <n v="17.89"/>
    <n v="1.7"/>
    <n v="19.59"/>
    <n v="268.02999999999997"/>
    <n v="888.34"/>
    <n v="78.069999999999993"/>
    <x v="1"/>
    <n v="-4"/>
    <s v="Training"/>
    <n v="1175"/>
    <n v="160"/>
    <s v="FB"/>
    <x v="17"/>
  </r>
  <r>
    <d v="2018-10-30T00:00:00"/>
    <x v="21"/>
    <s v="Entire Session - Live"/>
    <n v="95.91"/>
    <n v="5256.32"/>
    <n v="54.8"/>
    <n v="6.98"/>
    <n v="130.18"/>
    <n v="0"/>
    <n v="130.18"/>
    <n v="13"/>
    <n v="18"/>
    <n v="618"/>
    <n v="660"/>
    <n v="110"/>
    <n v="54"/>
    <n v="192"/>
    <n v="142.84"/>
    <n v="9.7899999999999991"/>
    <n v="0"/>
    <n v="9.7899999999999991"/>
    <n v="201.91"/>
    <n v="969.97"/>
    <n v="83.25"/>
    <x v="1"/>
    <n v="-4"/>
    <s v="Training"/>
    <n v="1278"/>
    <n v="164"/>
    <s v="MID"/>
    <x v="17"/>
  </r>
  <r>
    <d v="2018-10-30T00:00:00"/>
    <x v="22"/>
    <s v="Entire Session - Live"/>
    <n v="95.91"/>
    <n v="4958.93"/>
    <n v="51.7"/>
    <n v="6.89"/>
    <n v="84.8"/>
    <n v="0"/>
    <n v="84.8"/>
    <n v="8"/>
    <n v="10"/>
    <n v="578"/>
    <n v="633"/>
    <n v="89"/>
    <n v="77"/>
    <n v="201"/>
    <n v="159.09"/>
    <n v="17.75"/>
    <n v="2.61"/>
    <n v="20.36"/>
    <n v="317.55"/>
    <n v="827.34"/>
    <n v="74.28"/>
    <x v="1"/>
    <n v="-4"/>
    <s v="Training"/>
    <n v="1211"/>
    <n v="166"/>
    <s v="MID"/>
    <x v="17"/>
  </r>
  <r>
    <d v="2018-10-31T00:00:00"/>
    <x v="0"/>
    <s v="16s Session"/>
    <n v="101.05"/>
    <n v="5886.08"/>
    <n v="58.25"/>
    <n v="8.19"/>
    <n v="243.24"/>
    <n v="43.29"/>
    <n v="286.52999999999997"/>
    <n v="13"/>
    <n v="19"/>
    <n v="634"/>
    <n v="664"/>
    <n v="74"/>
    <n v="69"/>
    <n v="199"/>
    <n v="153.51"/>
    <n v="7.81"/>
    <n v="0"/>
    <n v="7.81"/>
    <n v="229.44"/>
    <n v="1139.17"/>
    <n v="93.66"/>
    <x v="1"/>
    <n v="-3"/>
    <s v="Training"/>
    <n v="1298"/>
    <n v="143"/>
    <s v="MID"/>
    <x v="17"/>
  </r>
  <r>
    <d v="2018-10-31T00:00:00"/>
    <x v="1"/>
    <s v="16s Session"/>
    <n v="101.05"/>
    <n v="6220.14"/>
    <n v="61.56"/>
    <n v="8.39"/>
    <n v="260.02"/>
    <n v="67.41"/>
    <n v="327.43"/>
    <n v="7"/>
    <n v="18"/>
    <n v="701"/>
    <n v="782"/>
    <n v="68"/>
    <n v="51"/>
    <n v="188"/>
    <n v="152.22"/>
    <n v="24.18"/>
    <n v="0"/>
    <n v="24.18"/>
    <n v="311.33"/>
    <n v="1193.8800000000001"/>
    <n v="109.01"/>
    <x v="1"/>
    <n v="-3"/>
    <s v="Training"/>
    <n v="1483"/>
    <n v="119"/>
    <s v="CB"/>
    <x v="17"/>
  </r>
  <r>
    <d v="2018-10-31T00:00:00"/>
    <x v="28"/>
    <s v="04s vs FC USTI"/>
    <n v="109.96"/>
    <n v="7459.81"/>
    <n v="79.05"/>
    <n v="7.93"/>
    <n v="233.89"/>
    <n v="67.260000000000005"/>
    <n v="301.14999999999998"/>
    <n v="7"/>
    <n v="22"/>
    <n v="526"/>
    <n v="519"/>
    <n v="45"/>
    <n v="40"/>
    <n v="82"/>
    <n v="82"/>
    <n v="0"/>
    <n v="0"/>
    <n v="0"/>
    <n v="13.6"/>
    <n v="1045.1099999999999"/>
    <n v="119.07"/>
    <x v="8"/>
    <s v="MD"/>
    <s v="Match"/>
    <n v="1045"/>
    <n v="85"/>
    <e v="#N/A"/>
    <x v="17"/>
  </r>
  <r>
    <d v="2018-10-31T00:00:00"/>
    <x v="2"/>
    <s v="16s Session"/>
    <n v="101.05"/>
    <n v="6808.81"/>
    <n v="67.38"/>
    <n v="8.0299999999999994"/>
    <n v="349.46"/>
    <n v="61.65"/>
    <n v="411.11"/>
    <n v="16"/>
    <n v="29"/>
    <n v="639"/>
    <n v="692"/>
    <n v="84"/>
    <n v="64"/>
    <n v="206"/>
    <n v="159.66"/>
    <n v="22.13"/>
    <n v="0.54"/>
    <n v="22.67"/>
    <n v="293.31"/>
    <n v="1328.93"/>
    <n v="108.45"/>
    <x v="1"/>
    <n v="-3"/>
    <s v="Training"/>
    <n v="1331"/>
    <n v="148"/>
    <s v="MID"/>
    <x v="17"/>
  </r>
  <r>
    <d v="2018-10-31T00:00:00"/>
    <x v="3"/>
    <s v="16s Session"/>
    <n v="101.05"/>
    <n v="5934.63"/>
    <n v="58.73"/>
    <n v="8.7799999999999994"/>
    <n v="217.91"/>
    <n v="117.02"/>
    <n v="334.93"/>
    <n v="10"/>
    <n v="21"/>
    <n v="555"/>
    <n v="591"/>
    <n v="62"/>
    <n v="50"/>
    <n v="189"/>
    <n v="145.38"/>
    <n v="4.1399999999999997"/>
    <n v="0"/>
    <n v="4.1399999999999997"/>
    <n v="199.48"/>
    <n v="1128.8699999999999"/>
    <n v="87.09"/>
    <x v="1"/>
    <n v="-3"/>
    <s v="Training"/>
    <n v="1146"/>
    <n v="112"/>
    <s v="FOR"/>
    <x v="17"/>
  </r>
  <r>
    <d v="2018-10-31T00:00:00"/>
    <x v="4"/>
    <s v="04s vs FC USTI"/>
    <n v="109.96"/>
    <n v="6148.82"/>
    <n v="57.37"/>
    <n v="6.48"/>
    <n v="27.26"/>
    <n v="0"/>
    <n v="27.26"/>
    <n v="5"/>
    <n v="3"/>
    <n v="803"/>
    <n v="789"/>
    <n v="61"/>
    <n v="40"/>
    <n v="181"/>
    <n v="147.61000000000001"/>
    <n v="0.21"/>
    <n v="0"/>
    <n v="0.21"/>
    <n v="207.21"/>
    <n v="460.13"/>
    <n v="73.64"/>
    <x v="8"/>
    <s v="MD"/>
    <s v="Match"/>
    <n v="1592"/>
    <n v="101"/>
    <s v="GK"/>
    <x v="17"/>
  </r>
  <r>
    <d v="2018-10-31T00:00:00"/>
    <x v="31"/>
    <s v="04s vs FC USTI"/>
    <n v="109.96"/>
    <n v="10859.33"/>
    <n v="98.87"/>
    <n v="7.46"/>
    <n v="247.31"/>
    <n v="12.95"/>
    <n v="260.26"/>
    <n v="7"/>
    <n v="23"/>
    <n v="775"/>
    <n v="769"/>
    <n v="62"/>
    <n v="63"/>
    <n v="82"/>
    <n v="82"/>
    <n v="0"/>
    <n v="0"/>
    <n v="0"/>
    <n v="1.07"/>
    <n v="1661.4"/>
    <n v="145.69999999999999"/>
    <x v="8"/>
    <s v="MD"/>
    <s v="Match"/>
    <n v="1544"/>
    <n v="125"/>
    <e v="#N/A"/>
    <x v="17"/>
  </r>
  <r>
    <d v="2018-10-31T00:00:00"/>
    <x v="5"/>
    <s v="16s Session"/>
    <n v="101.05"/>
    <n v="5974.4"/>
    <n v="59.83"/>
    <n v="8.4499999999999993"/>
    <n v="229.7"/>
    <n v="83.15"/>
    <n v="312.85000000000002"/>
    <n v="29"/>
    <n v="23"/>
    <n v="596"/>
    <n v="617"/>
    <n v="76"/>
    <n v="83"/>
    <n v="201"/>
    <n v="156.30000000000001"/>
    <n v="22.44"/>
    <n v="0"/>
    <n v="22.44"/>
    <n v="265.97000000000003"/>
    <n v="1304.9000000000001"/>
    <n v="118.14"/>
    <x v="1"/>
    <n v="-3"/>
    <s v="Training"/>
    <n v="1213"/>
    <n v="159"/>
    <s v="MID"/>
    <x v="17"/>
  </r>
  <r>
    <d v="2018-10-31T00:00:00"/>
    <x v="6"/>
    <s v="England -1"/>
    <n v="40"/>
    <n v="1172"/>
    <n v="29.3"/>
    <n v="6.7"/>
    <n v="32"/>
    <n v="0"/>
    <n v="32"/>
    <m/>
    <m/>
    <m/>
    <m/>
    <n v="8"/>
    <n v="1"/>
    <m/>
    <m/>
    <m/>
    <m/>
    <m/>
    <m/>
    <m/>
    <m/>
    <x v="11"/>
    <n v="-1"/>
    <s v="Training"/>
    <n v="0"/>
    <n v="9"/>
    <s v="FB"/>
    <x v="17"/>
  </r>
  <r>
    <d v="2018-10-31T00:00:00"/>
    <x v="7"/>
    <s v="JQ Rehab"/>
    <n v="51.25"/>
    <n v="5382.67"/>
    <n v="105.02"/>
    <n v="6.25"/>
    <n v="21.14"/>
    <n v="0"/>
    <n v="21.14"/>
    <n v="1"/>
    <n v="2"/>
    <n v="226"/>
    <n v="228"/>
    <n v="20"/>
    <n v="9"/>
    <n v="199"/>
    <n v="172.36"/>
    <n v="24.1"/>
    <n v="0"/>
    <n v="24.1"/>
    <n v="203.67"/>
    <n v="391.62"/>
    <n v="68.97"/>
    <x v="6"/>
    <m/>
    <s v="REHAB"/>
    <n v="454"/>
    <n v="29"/>
    <s v="CB"/>
    <x v="17"/>
  </r>
  <r>
    <d v="2018-10-31T00:00:00"/>
    <x v="8"/>
    <s v="04s vs FC USTI"/>
    <n v="109.96"/>
    <n v="10957.15"/>
    <n v="99.65"/>
    <n v="7.98"/>
    <n v="621.54"/>
    <n v="142.75"/>
    <n v="764.29"/>
    <n v="25"/>
    <n v="52"/>
    <n v="844"/>
    <n v="839"/>
    <n v="110"/>
    <n v="108"/>
    <n v="198"/>
    <n v="166.92"/>
    <n v="51.36"/>
    <n v="0.62"/>
    <n v="51.98"/>
    <n v="465.64"/>
    <n v="2451.7800000000002"/>
    <n v="154.61000000000001"/>
    <x v="8"/>
    <s v="MD"/>
    <s v="Match"/>
    <n v="1683"/>
    <n v="218"/>
    <s v="FB"/>
    <x v="17"/>
  </r>
  <r>
    <d v="2018-10-31T00:00:00"/>
    <x v="10"/>
    <s v="16s Session"/>
    <n v="101.05"/>
    <n v="6451.33"/>
    <n v="63.84"/>
    <n v="7.48"/>
    <n v="318.99"/>
    <n v="32.46"/>
    <n v="351.45"/>
    <n v="9"/>
    <n v="26"/>
    <n v="619"/>
    <n v="671"/>
    <n v="67"/>
    <n v="63"/>
    <n v="206"/>
    <n v="165.05"/>
    <n v="28.31"/>
    <n v="4.55"/>
    <n v="32.869999999999997"/>
    <n v="375.29"/>
    <n v="1247.79"/>
    <n v="104.14"/>
    <x v="1"/>
    <n v="-3"/>
    <s v="Training"/>
    <n v="1290"/>
    <n v="130"/>
    <s v="FB"/>
    <x v="17"/>
  </r>
  <r>
    <d v="2018-10-31T00:00:00"/>
    <x v="11"/>
    <s v="16s Session"/>
    <n v="101.05"/>
    <n v="5977.01"/>
    <n v="59.15"/>
    <n v="9.2799999999999994"/>
    <n v="323.08"/>
    <n v="155.87"/>
    <n v="478.95"/>
    <n v="17"/>
    <n v="32"/>
    <n v="525"/>
    <n v="565"/>
    <n v="90"/>
    <n v="65"/>
    <n v="204"/>
    <n v="147.9"/>
    <n v="9.41"/>
    <n v="0"/>
    <n v="9.41"/>
    <n v="199.06"/>
    <n v="1290.17"/>
    <n v="88.74"/>
    <x v="1"/>
    <n v="-3"/>
    <s v="Training"/>
    <n v="1090"/>
    <n v="155"/>
    <s v="FOR"/>
    <x v="17"/>
  </r>
  <r>
    <d v="2018-10-31T00:00:00"/>
    <x v="23"/>
    <s v="04s vs FC USTI"/>
    <n v="109.96"/>
    <n v="8232.4"/>
    <n v="75.05"/>
    <n v="7.85"/>
    <n v="210.18"/>
    <n v="23.58"/>
    <n v="233.76"/>
    <n v="15"/>
    <n v="19"/>
    <n v="615"/>
    <n v="635"/>
    <n v="52"/>
    <n v="71"/>
    <n v="186"/>
    <n v="144.35"/>
    <n v="25.56"/>
    <n v="0.82"/>
    <n v="26.38"/>
    <n v="346.04"/>
    <n v="1224.5899999999999"/>
    <n v="120.79"/>
    <x v="8"/>
    <s v="MD"/>
    <s v="Match"/>
    <n v="1250"/>
    <n v="123"/>
    <s v="CB"/>
    <x v="17"/>
  </r>
  <r>
    <d v="2018-10-31T00:00:00"/>
    <x v="12"/>
    <s v="04s vs FC USTI"/>
    <n v="109.96"/>
    <n v="11052.3"/>
    <n v="100.52"/>
    <n v="9.16"/>
    <n v="543.22"/>
    <n v="64.36"/>
    <n v="607.58000000000004"/>
    <n v="26"/>
    <n v="47"/>
    <n v="693"/>
    <n v="662"/>
    <n v="70"/>
    <n v="67"/>
    <n v="195"/>
    <n v="162.18"/>
    <n v="51.1"/>
    <n v="2.29"/>
    <n v="53.39"/>
    <n v="479.89"/>
    <n v="1982.19"/>
    <n v="165.98"/>
    <x v="8"/>
    <s v="MD"/>
    <s v="Match"/>
    <n v="1355"/>
    <n v="137"/>
    <s v="MID"/>
    <x v="17"/>
  </r>
  <r>
    <d v="2018-10-31T00:00:00"/>
    <x v="27"/>
    <s v="04s vs FC USTI"/>
    <n v="109.96"/>
    <n v="10492.65"/>
    <n v="95.43"/>
    <n v="7.56"/>
    <n v="327.86"/>
    <n v="16.53"/>
    <n v="344.39"/>
    <n v="9"/>
    <n v="26"/>
    <n v="777"/>
    <n v="799"/>
    <n v="53"/>
    <n v="70"/>
    <n v="209"/>
    <n v="175.36"/>
    <n v="44.67"/>
    <n v="2.5099999999999998"/>
    <n v="47.18"/>
    <n v="464.93"/>
    <n v="1529.6"/>
    <n v="174.85"/>
    <x v="8"/>
    <s v="MD"/>
    <s v="Match"/>
    <n v="1576"/>
    <n v="123"/>
    <s v="MID"/>
    <x v="17"/>
  </r>
  <r>
    <d v="2018-10-31T00:00:00"/>
    <x v="13"/>
    <s v="16s Session"/>
    <n v="101.05"/>
    <n v="5539.25"/>
    <n v="57.19"/>
    <n v="7.68"/>
    <n v="235.64"/>
    <n v="18.02"/>
    <n v="253.66"/>
    <n v="9"/>
    <n v="16"/>
    <n v="627"/>
    <n v="673"/>
    <n v="83"/>
    <n v="54"/>
    <n v="194"/>
    <n v="169.78"/>
    <n v="23.96"/>
    <n v="0"/>
    <n v="23.96"/>
    <n v="356.06"/>
    <n v="1005.14"/>
    <n v="71.849999999999994"/>
    <x v="1"/>
    <n v="-3"/>
    <s v="Training"/>
    <n v="1300"/>
    <n v="137"/>
    <s v="CB"/>
    <x v="17"/>
  </r>
  <r>
    <d v="2018-10-31T00:00:00"/>
    <x v="15"/>
    <s v="16s Session"/>
    <n v="101.05"/>
    <n v="2661.86"/>
    <n v="38.57"/>
    <n v="8.0299999999999994"/>
    <n v="70.12"/>
    <n v="15.52"/>
    <n v="85.64"/>
    <n v="5"/>
    <n v="7"/>
    <n v="268"/>
    <n v="312"/>
    <n v="30"/>
    <n v="15"/>
    <n v="213"/>
    <n v="153.37"/>
    <n v="7.16"/>
    <n v="0.49"/>
    <n v="7.65"/>
    <n v="163.22"/>
    <n v="410.97"/>
    <n v="42.19"/>
    <x v="1"/>
    <n v="-3"/>
    <s v="Training"/>
    <n v="580"/>
    <n v="45"/>
    <s v="MID"/>
    <x v="17"/>
  </r>
  <r>
    <d v="2018-10-31T00:00:00"/>
    <x v="16"/>
    <s v="16s Session"/>
    <n v="101.05"/>
    <n v="6599.01"/>
    <n v="65.3"/>
    <n v="7.78"/>
    <n v="277.32"/>
    <n v="50.1"/>
    <n v="327.42"/>
    <n v="5"/>
    <n v="21"/>
    <n v="615"/>
    <n v="698"/>
    <n v="85"/>
    <n v="47"/>
    <n v="201"/>
    <n v="164.99"/>
    <n v="28.16"/>
    <n v="0.06"/>
    <n v="28.22"/>
    <n v="352.99"/>
    <n v="1294.21"/>
    <n v="107.98"/>
    <x v="1"/>
    <n v="-3"/>
    <s v="Training"/>
    <n v="1313"/>
    <n v="132"/>
    <s v="MID"/>
    <x v="17"/>
  </r>
  <r>
    <d v="2018-10-31T00:00:00"/>
    <x v="35"/>
    <s v="04s vs FC USTI"/>
    <n v="109.96"/>
    <n v="8584.89"/>
    <n v="78.09"/>
    <n v="7.01"/>
    <n v="202.96"/>
    <n v="0.7"/>
    <n v="203.66"/>
    <n v="6"/>
    <n v="18"/>
    <n v="731"/>
    <n v="748"/>
    <n v="51"/>
    <n v="55"/>
    <n v="122"/>
    <n v="89.28"/>
    <n v="0"/>
    <n v="0"/>
    <n v="0"/>
    <n v="5.64"/>
    <n v="1202.1400000000001"/>
    <n v="129.22"/>
    <x v="8"/>
    <s v="MD"/>
    <s v="Match"/>
    <n v="1479"/>
    <n v="106"/>
    <e v="#N/A"/>
    <x v="17"/>
  </r>
  <r>
    <d v="2018-10-31T00:00:00"/>
    <x v="26"/>
    <s v="04s vs FC USTI"/>
    <n v="109.96"/>
    <n v="9789.81"/>
    <n v="89.03"/>
    <n v="8.16"/>
    <n v="408.47"/>
    <n v="118.98"/>
    <n v="527.45000000000005"/>
    <n v="33"/>
    <n v="36"/>
    <n v="682"/>
    <n v="700"/>
    <n v="64"/>
    <n v="70"/>
    <n v="217"/>
    <n v="174.98"/>
    <n v="46.45"/>
    <n v="7.18"/>
    <n v="53.63"/>
    <n v="479.84"/>
    <n v="1593.21"/>
    <n v="161.69999999999999"/>
    <x v="8"/>
    <s v="MD"/>
    <s v="Match"/>
    <n v="1382"/>
    <n v="134"/>
    <s v="MID"/>
    <x v="17"/>
  </r>
  <r>
    <d v="2018-10-31T00:00:00"/>
    <x v="17"/>
    <s v="GK Session"/>
    <n v="101.05"/>
    <n v="4281.12"/>
    <n v="43.44"/>
    <n v="7.32"/>
    <n v="12.67"/>
    <n v="0.73"/>
    <n v="13.4"/>
    <n v="15"/>
    <n v="1"/>
    <n v="596"/>
    <n v="646"/>
    <n v="64"/>
    <n v="50"/>
    <n v="195"/>
    <n v="136.31"/>
    <n v="8.0500000000000007"/>
    <n v="0"/>
    <n v="8.0500000000000007"/>
    <n v="173.87"/>
    <n v="331.64"/>
    <n v="66.28"/>
    <x v="1"/>
    <n v="-3"/>
    <s v="Training"/>
    <n v="1242"/>
    <n v="114"/>
    <s v="GK"/>
    <x v="17"/>
  </r>
  <r>
    <d v="2018-10-31T00:00:00"/>
    <x v="18"/>
    <s v="16s Session"/>
    <n v="101.05"/>
    <n v="6072.36"/>
    <n v="60.09"/>
    <n v="7.72"/>
    <n v="312.01"/>
    <n v="38.47"/>
    <n v="350.48"/>
    <n v="11"/>
    <n v="25"/>
    <n v="600"/>
    <n v="641"/>
    <n v="80"/>
    <n v="70"/>
    <n v="214"/>
    <n v="162.4"/>
    <n v="21.04"/>
    <n v="0.83"/>
    <n v="21.87"/>
    <n v="281.14999999999998"/>
    <n v="1247.3800000000001"/>
    <n v="74.88"/>
    <x v="1"/>
    <n v="-3"/>
    <s v="Training"/>
    <n v="1241"/>
    <n v="150"/>
    <s v="FB"/>
    <x v="17"/>
  </r>
  <r>
    <d v="2018-10-31T00:00:00"/>
    <x v="19"/>
    <s v="16s Session"/>
    <n v="101.05"/>
    <n v="6134.68"/>
    <n v="63.21"/>
    <n v="7.51"/>
    <n v="264.7"/>
    <n v="18.850000000000001"/>
    <n v="283.55"/>
    <n v="10"/>
    <n v="22"/>
    <n v="551"/>
    <n v="604"/>
    <n v="65"/>
    <n v="57"/>
    <n v="210"/>
    <n v="154.80000000000001"/>
    <n v="19.37"/>
    <n v="2.58"/>
    <n v="21.94"/>
    <n v="281.52"/>
    <n v="1115.8800000000001"/>
    <n v="94.44"/>
    <x v="1"/>
    <n v="-3"/>
    <s v="Training"/>
    <n v="1155"/>
    <n v="122"/>
    <s v="FB"/>
    <x v="17"/>
  </r>
  <r>
    <d v="2018-10-31T00:00:00"/>
    <x v="20"/>
    <s v="TK Rehab"/>
    <n v="58.05"/>
    <n v="4887.9399999999996"/>
    <n v="84.2"/>
    <n v="6.49"/>
    <n v="332.4"/>
    <n v="0"/>
    <n v="332.4"/>
    <n v="5"/>
    <n v="12"/>
    <n v="339"/>
    <n v="362"/>
    <n v="41"/>
    <n v="65"/>
    <n v="197"/>
    <n v="160.51"/>
    <n v="21.38"/>
    <n v="0"/>
    <n v="21.38"/>
    <n v="194.96"/>
    <n v="906.92"/>
    <n v="104.39"/>
    <x v="6"/>
    <m/>
    <s v="REHAB"/>
    <n v="701"/>
    <n v="106"/>
    <e v="#N/A"/>
    <x v="17"/>
  </r>
  <r>
    <d v="2018-10-31T00:00:00"/>
    <x v="21"/>
    <s v="16s Session"/>
    <n v="101.05"/>
    <n v="6842.29"/>
    <n v="67.709999999999994"/>
    <n v="8.48"/>
    <n v="451.35"/>
    <n v="83.75"/>
    <n v="535.1"/>
    <n v="10"/>
    <n v="34"/>
    <n v="634"/>
    <n v="663"/>
    <n v="78"/>
    <n v="69"/>
    <n v="193"/>
    <n v="145.46"/>
    <n v="20.5"/>
    <n v="0"/>
    <n v="20.5"/>
    <n v="248.59"/>
    <n v="1538.47"/>
    <n v="106.05"/>
    <x v="1"/>
    <n v="-3"/>
    <s v="Training"/>
    <n v="1297"/>
    <n v="147"/>
    <s v="MID"/>
    <x v="17"/>
  </r>
  <r>
    <d v="2018-10-31T00:00:00"/>
    <x v="32"/>
    <s v="04s vs FC USTI"/>
    <n v="109.96"/>
    <n v="8861.9599999999991"/>
    <n v="80.599999999999994"/>
    <n v="7.27"/>
    <n v="198.79"/>
    <n v="1.43"/>
    <n v="200.22"/>
    <n v="22"/>
    <n v="21"/>
    <n v="747"/>
    <n v="788"/>
    <n v="82"/>
    <n v="78"/>
    <n v="156"/>
    <n v="85.52"/>
    <n v="0"/>
    <n v="0"/>
    <n v="0"/>
    <n v="12.54"/>
    <n v="1461.22"/>
    <n v="150.37"/>
    <x v="8"/>
    <s v="MD"/>
    <s v="Match"/>
    <n v="1535"/>
    <n v="160"/>
    <e v="#N/A"/>
    <x v="17"/>
  </r>
  <r>
    <d v="2018-10-31T00:00:00"/>
    <x v="22"/>
    <s v="16s Session"/>
    <n v="101.05"/>
    <n v="7070.86"/>
    <n v="69.97"/>
    <n v="8.32"/>
    <n v="329.56"/>
    <n v="68.86"/>
    <n v="398.42"/>
    <n v="8"/>
    <n v="24"/>
    <n v="571"/>
    <n v="610"/>
    <n v="70"/>
    <n v="59"/>
    <n v="197"/>
    <n v="155"/>
    <n v="26.15"/>
    <n v="0.39"/>
    <n v="26.54"/>
    <n v="310.12"/>
    <n v="1343.79"/>
    <n v="98.33"/>
    <x v="1"/>
    <n v="-3"/>
    <s v="Training"/>
    <n v="1181"/>
    <n v="129"/>
    <s v="MID"/>
    <x v="17"/>
  </r>
  <r>
    <d v="2018-11-01T00:00:00"/>
    <x v="6"/>
    <s v="England Match"/>
    <n v="41"/>
    <n v="4883"/>
    <n v="119.09756097560975"/>
    <n v="8.1"/>
    <n v="484"/>
    <n v="92"/>
    <n v="576"/>
    <m/>
    <m/>
    <m/>
    <m/>
    <n v="20"/>
    <n v="32"/>
    <m/>
    <m/>
    <m/>
    <m/>
    <m/>
    <m/>
    <m/>
    <m/>
    <x v="11"/>
    <s v="MD"/>
    <s v="Match"/>
    <n v="0"/>
    <n v="52"/>
    <s v="FB"/>
    <x v="17"/>
  </r>
  <r>
    <d v="2018-11-02T00:00:00"/>
    <x v="1"/>
    <s v="Session"/>
    <n v="80.52"/>
    <n v="3698.72"/>
    <n v="45.94"/>
    <n v="6.21"/>
    <n v="25.76"/>
    <n v="0"/>
    <n v="25.76"/>
    <n v="5"/>
    <n v="2"/>
    <n v="561"/>
    <n v="586"/>
    <n v="61"/>
    <n v="29"/>
    <n v="183"/>
    <n v="146.21"/>
    <n v="12.56"/>
    <n v="0"/>
    <n v="12.56"/>
    <n v="211.99"/>
    <n v="471.53"/>
    <n v="72.39"/>
    <x v="1"/>
    <n v="-1"/>
    <s v="Training"/>
    <n v="1147"/>
    <n v="90"/>
    <s v="CB"/>
    <x v="17"/>
  </r>
  <r>
    <d v="2018-11-02T00:00:00"/>
    <x v="2"/>
    <s v="Session"/>
    <n v="80.52"/>
    <n v="4182.2299999999996"/>
    <n v="51.94"/>
    <n v="6.19"/>
    <n v="21.81"/>
    <n v="0"/>
    <n v="21.81"/>
    <n v="2"/>
    <n v="4"/>
    <n v="516"/>
    <n v="585"/>
    <n v="79"/>
    <n v="39"/>
    <n v="203"/>
    <n v="153.69999999999999"/>
    <n v="13.31"/>
    <n v="0"/>
    <n v="13.31"/>
    <n v="198.49"/>
    <n v="640.45000000000005"/>
    <n v="82.34"/>
    <x v="1"/>
    <n v="-1"/>
    <s v="Training"/>
    <n v="1101"/>
    <n v="118"/>
    <s v="MID"/>
    <x v="17"/>
  </r>
  <r>
    <d v="2018-11-02T00:00:00"/>
    <x v="4"/>
    <s v="GK Session"/>
    <n v="80.52"/>
    <n v="3581.38"/>
    <n v="44.48"/>
    <n v="7"/>
    <n v="20.18"/>
    <n v="0.7"/>
    <n v="20.88"/>
    <n v="22"/>
    <n v="2"/>
    <n v="731"/>
    <n v="760"/>
    <n v="133"/>
    <n v="109"/>
    <n v="182"/>
    <n v="156.94"/>
    <n v="1.63"/>
    <n v="0"/>
    <n v="1.63"/>
    <n v="206.4"/>
    <n v="450.2"/>
    <n v="78.680000000000007"/>
    <x v="1"/>
    <n v="-1"/>
    <s v="Training"/>
    <n v="1491"/>
    <n v="242"/>
    <s v="GK"/>
    <x v="17"/>
  </r>
  <r>
    <d v="2018-11-02T00:00:00"/>
    <x v="5"/>
    <s v="Session"/>
    <n v="80.52"/>
    <n v="4314.3599999999997"/>
    <n v="53.58"/>
    <n v="6.74"/>
    <n v="164.59"/>
    <n v="0"/>
    <n v="164.59"/>
    <n v="30"/>
    <n v="17"/>
    <n v="487"/>
    <n v="521"/>
    <n v="87"/>
    <n v="69"/>
    <n v="201"/>
    <n v="161.22"/>
    <n v="14.52"/>
    <n v="0"/>
    <n v="14.52"/>
    <n v="229.59"/>
    <n v="866.24"/>
    <n v="95.53"/>
    <x v="1"/>
    <n v="-1"/>
    <s v="Training"/>
    <n v="1008"/>
    <n v="156"/>
    <s v="MID"/>
    <x v="17"/>
  </r>
  <r>
    <d v="2018-11-02T00:00:00"/>
    <x v="7"/>
    <s v="JQ Rehab"/>
    <n v="67.39"/>
    <n v="6484.57"/>
    <n v="96.23"/>
    <n v="6.2"/>
    <n v="49.64"/>
    <n v="0"/>
    <n v="49.64"/>
    <n v="3"/>
    <n v="2"/>
    <n v="389"/>
    <n v="423"/>
    <n v="40"/>
    <n v="35"/>
    <n v="208"/>
    <n v="176.3"/>
    <n v="31.74"/>
    <n v="2.14"/>
    <n v="33.880000000000003"/>
    <n v="294.83"/>
    <n v="675.72"/>
    <n v="96.87"/>
    <x v="3"/>
    <m/>
    <m/>
    <n v="812"/>
    <n v="75"/>
    <s v="CB"/>
    <x v="17"/>
  </r>
  <r>
    <d v="2018-11-02T00:00:00"/>
    <x v="8"/>
    <s v="Session"/>
    <n v="80.52"/>
    <n v="3640.34"/>
    <n v="45.21"/>
    <n v="6.93"/>
    <n v="60.04"/>
    <n v="0"/>
    <n v="60.04"/>
    <n v="6"/>
    <n v="8"/>
    <n v="498"/>
    <n v="522"/>
    <n v="65"/>
    <n v="52"/>
    <n v="192"/>
    <n v="141.16"/>
    <n v="7.72"/>
    <n v="0"/>
    <n v="7.72"/>
    <n v="170.21"/>
    <n v="671.12"/>
    <n v="70.3"/>
    <x v="1"/>
    <n v="-1"/>
    <s v="Training"/>
    <n v="1020"/>
    <n v="117"/>
    <s v="FB"/>
    <x v="17"/>
  </r>
  <r>
    <d v="2018-11-02T00:00:00"/>
    <x v="10"/>
    <s v="Session"/>
    <n v="80.52"/>
    <n v="4058.44"/>
    <n v="50.41"/>
    <n v="7.11"/>
    <n v="98.73"/>
    <n v="0.71"/>
    <n v="99.44"/>
    <n v="6"/>
    <n v="10"/>
    <n v="500"/>
    <n v="550"/>
    <n v="60"/>
    <n v="56"/>
    <n v="201"/>
    <n v="154.02000000000001"/>
    <n v="12.64"/>
    <n v="0.04"/>
    <n v="12.67"/>
    <n v="210.77"/>
    <n v="804.11"/>
    <n v="76.28"/>
    <x v="1"/>
    <n v="-1"/>
    <s v="Training"/>
    <n v="1050"/>
    <n v="116"/>
    <s v="FB"/>
    <x v="17"/>
  </r>
  <r>
    <d v="2018-11-02T00:00:00"/>
    <x v="11"/>
    <s v="Session"/>
    <n v="80.52"/>
    <n v="3735.28"/>
    <n v="46.39"/>
    <n v="6.87"/>
    <n v="41.3"/>
    <n v="0"/>
    <n v="41.3"/>
    <n v="8"/>
    <n v="4"/>
    <n v="453"/>
    <n v="498"/>
    <n v="79"/>
    <n v="46"/>
    <n v="185"/>
    <n v="131.83000000000001"/>
    <n v="0"/>
    <n v="0"/>
    <n v="0"/>
    <n v="90.21"/>
    <n v="610.95000000000005"/>
    <n v="63.11"/>
    <x v="1"/>
    <n v="-1"/>
    <s v="Training"/>
    <n v="951"/>
    <n v="125"/>
    <s v="FOR"/>
    <x v="17"/>
  </r>
  <r>
    <d v="2018-11-02T00:00:00"/>
    <x v="12"/>
    <s v="Session"/>
    <n v="80.52"/>
    <n v="3942.36"/>
    <n v="48.96"/>
    <n v="7.09"/>
    <n v="137.16"/>
    <n v="1.42"/>
    <n v="138.58000000000001"/>
    <n v="6"/>
    <n v="17"/>
    <n v="386"/>
    <n v="412"/>
    <n v="51"/>
    <n v="43"/>
    <n v="189"/>
    <n v="137.68"/>
    <n v="7.16"/>
    <n v="0"/>
    <n v="7.16"/>
    <n v="169.49"/>
    <n v="663.01"/>
    <n v="64.56"/>
    <x v="1"/>
    <n v="-1"/>
    <s v="Training"/>
    <n v="798"/>
    <n v="94"/>
    <s v="MID"/>
    <x v="17"/>
  </r>
  <r>
    <d v="2018-11-02T00:00:00"/>
    <x v="27"/>
    <s v="Session"/>
    <n v="80.52"/>
    <n v="3909.13"/>
    <n v="48.55"/>
    <n v="6.52"/>
    <n v="43.29"/>
    <n v="0"/>
    <n v="43.29"/>
    <n v="1"/>
    <n v="4"/>
    <n v="383"/>
    <n v="431"/>
    <n v="63"/>
    <n v="59"/>
    <n v="190"/>
    <n v="154.37"/>
    <n v="4.53"/>
    <n v="0"/>
    <n v="4.53"/>
    <n v="183.04"/>
    <n v="715.57"/>
    <n v="65.47"/>
    <x v="1"/>
    <n v="-1"/>
    <s v="Training"/>
    <n v="814"/>
    <n v="122"/>
    <s v="MID"/>
    <x v="17"/>
  </r>
  <r>
    <d v="2018-11-02T00:00:00"/>
    <x v="13"/>
    <s v="Session"/>
    <n v="80.52"/>
    <n v="3511.9"/>
    <n v="43.62"/>
    <n v="6.02"/>
    <n v="7.41"/>
    <n v="0"/>
    <n v="7.41"/>
    <n v="4"/>
    <n v="0"/>
    <n v="612"/>
    <n v="655"/>
    <n v="65"/>
    <n v="53"/>
    <n v="193"/>
    <n v="154.62"/>
    <n v="10.41"/>
    <n v="0"/>
    <n v="10.41"/>
    <n v="208.19"/>
    <n v="529.36"/>
    <n v="55.56"/>
    <x v="1"/>
    <n v="-1"/>
    <s v="Training"/>
    <n v="1267"/>
    <n v="118"/>
    <s v="CB"/>
    <x v="17"/>
  </r>
  <r>
    <d v="2018-11-02T00:00:00"/>
    <x v="16"/>
    <s v="Session"/>
    <n v="80.52"/>
    <n v="4069.09"/>
    <n v="50.54"/>
    <n v="6.72"/>
    <n v="30.75"/>
    <n v="0"/>
    <n v="30.75"/>
    <n v="6"/>
    <n v="1"/>
    <n v="486"/>
    <n v="563"/>
    <n v="72"/>
    <n v="41"/>
    <n v="200"/>
    <n v="164.49"/>
    <n v="18.52"/>
    <n v="0.06"/>
    <n v="18.579999999999998"/>
    <n v="265.2"/>
    <n v="648.96"/>
    <n v="75.08"/>
    <x v="1"/>
    <n v="-1"/>
    <s v="Training"/>
    <n v="1049"/>
    <n v="113"/>
    <s v="MID"/>
    <x v="17"/>
  </r>
  <r>
    <d v="2018-11-02T00:00:00"/>
    <x v="24"/>
    <s v="GK Session"/>
    <n v="80.52"/>
    <n v="2450.4899999999998"/>
    <n v="31.02"/>
    <n v="6.58"/>
    <n v="5.98"/>
    <n v="0"/>
    <n v="5.98"/>
    <n v="21"/>
    <n v="0"/>
    <n v="512"/>
    <n v="528"/>
    <n v="79"/>
    <n v="63"/>
    <n v="82"/>
    <n v="82"/>
    <n v="0"/>
    <n v="0"/>
    <n v="0"/>
    <n v="19.420000000000002"/>
    <n v="213.33"/>
    <n v="51.61"/>
    <x v="1"/>
    <n v="-1"/>
    <s v="Training"/>
    <n v="1040"/>
    <n v="142"/>
    <s v="GK"/>
    <x v="17"/>
  </r>
  <r>
    <d v="2018-11-02T00:00:00"/>
    <x v="26"/>
    <s v="Session"/>
    <n v="80.52"/>
    <n v="4254.1400000000003"/>
    <n v="52.84"/>
    <n v="6.74"/>
    <n v="47.42"/>
    <n v="0"/>
    <n v="47.42"/>
    <n v="12"/>
    <n v="7"/>
    <n v="503"/>
    <n v="542"/>
    <n v="48"/>
    <n v="34"/>
    <n v="207"/>
    <n v="160.58000000000001"/>
    <n v="15.22"/>
    <n v="0.08"/>
    <n v="15.29"/>
    <n v="221.14"/>
    <n v="539.41"/>
    <n v="77.7"/>
    <x v="1"/>
    <n v="-1"/>
    <s v="Training"/>
    <n v="1045"/>
    <n v="82"/>
    <s v="MID"/>
    <x v="17"/>
  </r>
  <r>
    <d v="2018-11-02T00:00:00"/>
    <x v="18"/>
    <s v="Session"/>
    <n v="80.52"/>
    <n v="3420.1"/>
    <n v="42.48"/>
    <n v="6.52"/>
    <n v="24.88"/>
    <n v="0"/>
    <n v="24.88"/>
    <n v="3"/>
    <n v="4"/>
    <n v="534"/>
    <n v="572"/>
    <n v="68"/>
    <n v="49"/>
    <n v="197"/>
    <n v="152.22"/>
    <n v="2.35"/>
    <n v="0"/>
    <n v="2.35"/>
    <n v="120.62"/>
    <n v="528.5"/>
    <n v="54.04"/>
    <x v="1"/>
    <n v="-1"/>
    <s v="Training"/>
    <n v="1106"/>
    <n v="117"/>
    <s v="FB"/>
    <x v="17"/>
  </r>
  <r>
    <d v="2018-11-02T00:00:00"/>
    <x v="19"/>
    <s v="Entire Session"/>
    <n v="75.89"/>
    <n v="3301.62"/>
    <n v="43.58"/>
    <n v="7.18"/>
    <n v="34.700000000000003"/>
    <n v="0.72"/>
    <n v="35.42"/>
    <n v="7"/>
    <n v="4"/>
    <n v="455"/>
    <n v="485"/>
    <n v="64"/>
    <n v="39"/>
    <n v="198"/>
    <n v="144.41999999999999"/>
    <n v="10.09"/>
    <n v="0"/>
    <n v="10.09"/>
    <n v="168.88"/>
    <n v="415.35"/>
    <n v="61.13"/>
    <x v="1"/>
    <m/>
    <s v="Training"/>
    <n v="940"/>
    <n v="103"/>
    <s v="FB"/>
    <x v="17"/>
  </r>
  <r>
    <d v="2018-11-02T00:00:00"/>
    <x v="20"/>
    <s v="TK Rehab"/>
    <n v="56.44"/>
    <n v="5603.73"/>
    <n v="99.28"/>
    <n v="5.25"/>
    <n v="0"/>
    <n v="0"/>
    <n v="0"/>
    <n v="0"/>
    <n v="0"/>
    <n v="122"/>
    <n v="135"/>
    <n v="0"/>
    <n v="0"/>
    <n v="197"/>
    <n v="140.28"/>
    <n v="10.38"/>
    <n v="0"/>
    <n v="10.38"/>
    <n v="121.95"/>
    <n v="98.96"/>
    <n v="87.49"/>
    <x v="3"/>
    <m/>
    <m/>
    <n v="257"/>
    <n v="0"/>
    <e v="#N/A"/>
    <x v="17"/>
  </r>
  <r>
    <d v="2018-11-02T00:00:00"/>
    <x v="21"/>
    <s v="Session"/>
    <n v="80.52"/>
    <n v="4373.6400000000003"/>
    <n v="54.32"/>
    <n v="6.76"/>
    <n v="116.6"/>
    <n v="0"/>
    <n v="116.6"/>
    <n v="7"/>
    <n v="17"/>
    <n v="463"/>
    <n v="532"/>
    <n v="95"/>
    <n v="55"/>
    <n v="195"/>
    <n v="149.13"/>
    <n v="6.72"/>
    <n v="0.01"/>
    <n v="6.73"/>
    <n v="194.49"/>
    <n v="897.57"/>
    <n v="73.95"/>
    <x v="1"/>
    <n v="-1"/>
    <s v="Training"/>
    <n v="995"/>
    <n v="150"/>
    <s v="MID"/>
    <x v="17"/>
  </r>
  <r>
    <d v="2018-11-02T00:00:00"/>
    <x v="22"/>
    <s v="Session"/>
    <n v="80.52"/>
    <n v="4096.3500000000004"/>
    <n v="50.88"/>
    <n v="6.81"/>
    <n v="68.989999999999995"/>
    <n v="0"/>
    <n v="68.989999999999995"/>
    <n v="5"/>
    <n v="9"/>
    <n v="457"/>
    <n v="541"/>
    <n v="72"/>
    <n v="41"/>
    <n v="196"/>
    <n v="153.75"/>
    <n v="10.62"/>
    <n v="0.43"/>
    <n v="11.05"/>
    <n v="222.87"/>
    <n v="611.25"/>
    <n v="64.7"/>
    <x v="1"/>
    <n v="-1"/>
    <s v="Training"/>
    <n v="998"/>
    <n v="113"/>
    <s v="MID"/>
    <x v="17"/>
  </r>
  <r>
    <d v="2018-11-03T00:00:00"/>
    <x v="1"/>
    <s v="15s Session"/>
    <n v="92.4"/>
    <n v="4753.0600000000004"/>
    <n v="51.44"/>
    <n v="8.69"/>
    <n v="243.88"/>
    <n v="57.15"/>
    <n v="301.02999999999997"/>
    <n v="15"/>
    <n v="15"/>
    <n v="679"/>
    <n v="727"/>
    <n v="64"/>
    <n v="45"/>
    <n v="183"/>
    <n v="136.44"/>
    <n v="8.89"/>
    <n v="0"/>
    <n v="8.89"/>
    <n v="185.98"/>
    <n v="917.47"/>
    <n v="92.53"/>
    <x v="8"/>
    <n v="-3"/>
    <s v="Training"/>
    <n v="1406"/>
    <n v="109"/>
    <s v="CB"/>
    <x v="17"/>
  </r>
  <r>
    <d v="2018-11-03T00:00:00"/>
    <x v="2"/>
    <s v="16s vs Everton"/>
    <n v="112.59"/>
    <n v="10719.3"/>
    <n v="95.21"/>
    <n v="7.91"/>
    <n v="323.2"/>
    <n v="26.34"/>
    <n v="349.54"/>
    <n v="14"/>
    <n v="26"/>
    <n v="858"/>
    <n v="856"/>
    <n v="56"/>
    <n v="64"/>
    <n v="214"/>
    <n v="180.48"/>
    <n v="62.7"/>
    <n v="5.8"/>
    <n v="68.5"/>
    <n v="557.97"/>
    <n v="1332.41"/>
    <n v="163.08000000000001"/>
    <x v="1"/>
    <s v="MD"/>
    <s v="Match"/>
    <n v="1714"/>
    <n v="120"/>
    <s v="MID"/>
    <x v="17"/>
  </r>
  <r>
    <d v="2018-11-03T00:00:00"/>
    <x v="4"/>
    <s v="GK Session"/>
    <n v="92.4"/>
    <n v="3918.4"/>
    <n v="43.54"/>
    <n v="7.1"/>
    <n v="84.27"/>
    <n v="1.41"/>
    <n v="85.68"/>
    <n v="5"/>
    <n v="6"/>
    <n v="789"/>
    <n v="850"/>
    <n v="84"/>
    <n v="54"/>
    <n v="183"/>
    <n v="146.91999999999999"/>
    <n v="1.01"/>
    <n v="0"/>
    <n v="1.01"/>
    <n v="173.81"/>
    <n v="316.27"/>
    <n v="80.41"/>
    <x v="8"/>
    <n v="-3"/>
    <s v="Training"/>
    <n v="1639"/>
    <n v="138"/>
    <s v="GK"/>
    <x v="17"/>
  </r>
  <r>
    <d v="2018-11-03T00:00:00"/>
    <x v="5"/>
    <s v="16s vs Everton"/>
    <n v="112.59"/>
    <n v="10869.47"/>
    <n v="96.54"/>
    <n v="8.58"/>
    <n v="694.44"/>
    <n v="202.77"/>
    <n v="897.21"/>
    <n v="50"/>
    <n v="52"/>
    <n v="842"/>
    <n v="831"/>
    <n v="82"/>
    <n v="134"/>
    <n v="208"/>
    <n v="179.02"/>
    <n v="56.75"/>
    <n v="1.53"/>
    <n v="58.28"/>
    <n v="515.66999999999996"/>
    <n v="2393.12"/>
    <n v="210.93"/>
    <x v="1"/>
    <s v="MD"/>
    <s v="Match"/>
    <n v="1673"/>
    <n v="216"/>
    <s v="MID"/>
    <x v="17"/>
  </r>
  <r>
    <d v="2018-11-03T00:00:00"/>
    <x v="10"/>
    <s v="15s Session"/>
    <n v="92.4"/>
    <n v="4563.7299999999996"/>
    <n v="49.7"/>
    <n v="7.93"/>
    <n v="258.58"/>
    <n v="38.409999999999997"/>
    <n v="296.99"/>
    <n v="10"/>
    <n v="20"/>
    <n v="581"/>
    <n v="625"/>
    <n v="67"/>
    <n v="50"/>
    <n v="201"/>
    <n v="149.41999999999999"/>
    <n v="13.23"/>
    <n v="0.03"/>
    <n v="13.26"/>
    <n v="209.08"/>
    <n v="894.09"/>
    <n v="92.26"/>
    <x v="8"/>
    <n v="-3"/>
    <s v="Training"/>
    <n v="1206"/>
    <n v="117"/>
    <s v="FB"/>
    <x v="17"/>
  </r>
  <r>
    <d v="2018-11-03T00:00:00"/>
    <x v="11"/>
    <s v="16s vs Everton"/>
    <n v="112.59"/>
    <n v="9426.16"/>
    <n v="83.72"/>
    <n v="8.89"/>
    <n v="627.67999999999995"/>
    <n v="317.56"/>
    <n v="945.24"/>
    <n v="35"/>
    <n v="53"/>
    <n v="697"/>
    <n v="701"/>
    <n v="93"/>
    <n v="85"/>
    <n v="214"/>
    <n v="172.47"/>
    <n v="25.4"/>
    <n v="1.17"/>
    <n v="26.57"/>
    <n v="279.74"/>
    <n v="1867.92"/>
    <n v="139.28"/>
    <x v="1"/>
    <s v="MD"/>
    <s v="Match"/>
    <n v="1398"/>
    <n v="178"/>
    <s v="FOR"/>
    <x v="17"/>
  </r>
  <r>
    <d v="2018-11-03T00:00:00"/>
    <x v="23"/>
    <s v="16s vs Everton + Extra"/>
    <n v="132.76"/>
    <n v="3885.89"/>
    <n v="29.27"/>
    <n v="7.71"/>
    <n v="404.42"/>
    <n v="19.5"/>
    <n v="423.92"/>
    <n v="5"/>
    <n v="17"/>
    <n v="268"/>
    <n v="281"/>
    <n v="39"/>
    <n v="26"/>
    <n v="189"/>
    <n v="107.49"/>
    <n v="8.59"/>
    <n v="1.34"/>
    <n v="9.92"/>
    <n v="175.91"/>
    <n v="796.43"/>
    <n v="68.75"/>
    <x v="1"/>
    <s v="MD"/>
    <s v="Match"/>
    <n v="549"/>
    <n v="65"/>
    <s v="CB"/>
    <x v="17"/>
  </r>
  <r>
    <d v="2018-11-03T00:00:00"/>
    <x v="12"/>
    <s v="15s Session"/>
    <n v="92.4"/>
    <n v="4646.4799999999996"/>
    <n v="51.69"/>
    <n v="8.14"/>
    <n v="264.94"/>
    <n v="46.25"/>
    <n v="311.19"/>
    <n v="6"/>
    <n v="20"/>
    <n v="531"/>
    <n v="587"/>
    <n v="61"/>
    <n v="39"/>
    <n v="190"/>
    <n v="140.74"/>
    <n v="12.77"/>
    <n v="0.02"/>
    <n v="12.79"/>
    <n v="206.82"/>
    <n v="946.34"/>
    <n v="95.56"/>
    <x v="8"/>
    <n v="-3"/>
    <s v="Training"/>
    <n v="1118"/>
    <n v="100"/>
    <s v="MID"/>
    <x v="17"/>
  </r>
  <r>
    <d v="2018-11-03T00:00:00"/>
    <x v="27"/>
    <s v="15s Session"/>
    <n v="92.4"/>
    <n v="4096.7"/>
    <n v="44.34"/>
    <n v="8.36"/>
    <n v="262.8"/>
    <n v="64.42"/>
    <n v="327.22000000000003"/>
    <n v="5"/>
    <n v="19"/>
    <n v="504"/>
    <n v="520"/>
    <n v="56"/>
    <n v="46"/>
    <n v="203"/>
    <n v="142.66999999999999"/>
    <n v="6.04"/>
    <n v="0"/>
    <n v="6.04"/>
    <n v="157.81"/>
    <n v="835.36"/>
    <n v="75.510000000000005"/>
    <x v="8"/>
    <n v="-3"/>
    <s v="Training"/>
    <n v="1024"/>
    <n v="102"/>
    <s v="MID"/>
    <x v="17"/>
  </r>
  <r>
    <d v="2018-11-03T00:00:00"/>
    <x v="13"/>
    <s v="16s vs Everton"/>
    <n v="112.59"/>
    <n v="10144.36"/>
    <n v="90.1"/>
    <n v="8.26"/>
    <n v="322.82"/>
    <n v="51.75"/>
    <n v="374.57"/>
    <n v="17"/>
    <n v="28"/>
    <n v="897"/>
    <n v="935"/>
    <n v="99"/>
    <n v="99"/>
    <n v="197"/>
    <n v="172.3"/>
    <n v="55.31"/>
    <n v="0"/>
    <n v="55.31"/>
    <n v="469.92"/>
    <n v="1796.55"/>
    <n v="136.77000000000001"/>
    <x v="1"/>
    <s v="MD"/>
    <s v="Match"/>
    <n v="1832"/>
    <n v="198"/>
    <s v="CB"/>
    <x v="17"/>
  </r>
  <r>
    <d v="2018-11-03T00:00:00"/>
    <x v="16"/>
    <s v="16s vs Everton"/>
    <n v="112.59"/>
    <n v="11065.56"/>
    <n v="98.28"/>
    <n v="8.35"/>
    <n v="430.24"/>
    <n v="53.64"/>
    <n v="483.88"/>
    <n v="12"/>
    <n v="34"/>
    <n v="785"/>
    <n v="816"/>
    <n v="80"/>
    <n v="62"/>
    <n v="206"/>
    <n v="173.7"/>
    <n v="47.23"/>
    <n v="1.42"/>
    <n v="48.66"/>
    <n v="485.51"/>
    <n v="1876.61"/>
    <n v="173.69"/>
    <x v="1"/>
    <s v="MD"/>
    <s v="Match"/>
    <n v="1601"/>
    <n v="142"/>
    <s v="MID"/>
    <x v="17"/>
  </r>
  <r>
    <d v="2018-11-03T00:00:00"/>
    <x v="26"/>
    <s v="AVG"/>
    <n v="132.76"/>
    <n v="4258.7299999999996"/>
    <n v="32.078412172341068"/>
    <n v="6.94"/>
    <n v="424.32"/>
    <n v="19.5"/>
    <n v="443.82"/>
    <n v="5"/>
    <n v="18"/>
    <n v="295"/>
    <n v="330"/>
    <n v="41"/>
    <n v="24"/>
    <n v="202"/>
    <n v="142.32999999999998"/>
    <n v="11.92"/>
    <n v="1.3"/>
    <n v="13.219999999999999"/>
    <n v="207.16"/>
    <n v="892.82"/>
    <n v="76.48"/>
    <x v="1"/>
    <s v="MD"/>
    <s v="Match"/>
    <n v="625"/>
    <n v="65"/>
    <s v="MID"/>
    <x v="17"/>
  </r>
  <r>
    <d v="2018-11-03T00:00:00"/>
    <x v="17"/>
    <s v="16s vs Everton"/>
    <n v="112.59"/>
    <n v="6294.78"/>
    <n v="55.91"/>
    <n v="7.76"/>
    <n v="14.42"/>
    <n v="11.81"/>
    <n v="26.23"/>
    <n v="11"/>
    <n v="2"/>
    <n v="723"/>
    <n v="732"/>
    <n v="52"/>
    <n v="59"/>
    <n v="198"/>
    <n v="158.02000000000001"/>
    <n v="18.34"/>
    <n v="0.5"/>
    <n v="18.829999999999998"/>
    <n v="339.27"/>
    <n v="425.52"/>
    <n v="79.91"/>
    <x v="1"/>
    <s v="MD"/>
    <s v="Match"/>
    <n v="1455"/>
    <n v="111"/>
    <s v="GK"/>
    <x v="17"/>
  </r>
  <r>
    <d v="2018-11-03T00:00:00"/>
    <x v="19"/>
    <s v="16s vs Everton"/>
    <n v="112.59"/>
    <n v="10603.29"/>
    <n v="94.18"/>
    <n v="8.0500000000000007"/>
    <n v="564.58000000000004"/>
    <n v="65.11"/>
    <n v="629.69000000000005"/>
    <n v="17"/>
    <n v="38"/>
    <n v="796"/>
    <n v="803"/>
    <n v="87"/>
    <n v="99"/>
    <n v="216"/>
    <n v="180.58"/>
    <n v="50.14"/>
    <n v="22.44"/>
    <n v="72.58"/>
    <n v="636.4"/>
    <n v="1902.19"/>
    <n v="151.1"/>
    <x v="1"/>
    <s v="MD"/>
    <s v="Match"/>
    <n v="1599"/>
    <n v="186"/>
    <s v="FB"/>
    <x v="17"/>
  </r>
  <r>
    <d v="2018-11-03T00:00:00"/>
    <x v="20"/>
    <s v="TK Rehab"/>
    <n v="73.510000000000005"/>
    <n v="5987.19"/>
    <n v="81.45"/>
    <n v="7.48"/>
    <n v="280.38"/>
    <n v="21.41"/>
    <n v="301.79000000000002"/>
    <n v="6"/>
    <n v="10"/>
    <n v="554"/>
    <n v="561"/>
    <n v="45"/>
    <n v="21"/>
    <n v="194"/>
    <n v="162.06"/>
    <n v="12.91"/>
    <n v="0"/>
    <n v="12.91"/>
    <n v="229.27"/>
    <n v="809.58"/>
    <n v="123.76"/>
    <x v="6"/>
    <m/>
    <s v="REHAB"/>
    <n v="1115"/>
    <n v="66"/>
    <e v="#N/A"/>
    <x v="17"/>
  </r>
  <r>
    <d v="2018-11-03T00:00:00"/>
    <x v="21"/>
    <s v="16s vs Everton"/>
    <n v="112.59"/>
    <n v="12251.58"/>
    <n v="108.82"/>
    <n v="8.7899999999999991"/>
    <n v="768.78"/>
    <n v="135.74"/>
    <n v="904.52"/>
    <n v="16"/>
    <n v="53"/>
    <n v="795"/>
    <n v="810"/>
    <n v="85"/>
    <n v="102"/>
    <n v="199"/>
    <n v="170.07"/>
    <n v="55.7"/>
    <n v="0.38"/>
    <n v="56.09"/>
    <n v="494.22"/>
    <n v="2563.91"/>
    <n v="161.80000000000001"/>
    <x v="1"/>
    <s v="MD"/>
    <s v="Match"/>
    <n v="1605"/>
    <n v="187"/>
    <s v="MID"/>
    <x v="17"/>
  </r>
  <r>
    <d v="2018-11-03T00:00:00"/>
    <x v="22"/>
    <s v="16s vs Everton"/>
    <n v="112.59"/>
    <n v="8805.8799999999992"/>
    <n v="118.5"/>
    <n v="8.16"/>
    <n v="421.58"/>
    <n v="85.18"/>
    <n v="506.76"/>
    <n v="9"/>
    <n v="35"/>
    <n v="503"/>
    <n v="496"/>
    <n v="49"/>
    <n v="58"/>
    <n v="211"/>
    <n v="186.74"/>
    <n v="31.9"/>
    <n v="30.9"/>
    <n v="62.8"/>
    <n v="523.11"/>
    <n v="1636.32"/>
    <n v="118.69"/>
    <x v="1"/>
    <s v="MD"/>
    <s v="Match"/>
    <n v="999"/>
    <n v="107"/>
    <s v="MID"/>
    <x v="17"/>
  </r>
  <r>
    <d v="2018-11-05T00:00:00"/>
    <x v="2"/>
    <s v="16s Session"/>
    <n v="70.290000000000006"/>
    <n v="3239.07"/>
    <n v="46.08"/>
    <n v="5.65"/>
    <n v="0.56000000000000005"/>
    <n v="0"/>
    <n v="0.56000000000000005"/>
    <n v="0"/>
    <n v="0"/>
    <n v="498"/>
    <n v="567"/>
    <n v="43"/>
    <n v="6"/>
    <n v="188"/>
    <n v="143.71"/>
    <n v="0.97"/>
    <n v="0"/>
    <n v="0.97"/>
    <n v="115.66"/>
    <n v="263.2"/>
    <n v="60.48"/>
    <x v="1"/>
    <n v="-1"/>
    <s v="Training"/>
    <n v="1065"/>
    <n v="49"/>
    <s v="MID"/>
    <x v="18"/>
  </r>
  <r>
    <d v="2018-11-05T00:00:00"/>
    <x v="3"/>
    <s v="16s Session"/>
    <n v="70.290000000000006"/>
    <n v="3160.04"/>
    <n v="44.96"/>
    <n v="5.91"/>
    <n v="4.6100000000000003"/>
    <n v="0"/>
    <n v="4.6100000000000003"/>
    <n v="1"/>
    <n v="1"/>
    <n v="442"/>
    <n v="523"/>
    <n v="51"/>
    <n v="4"/>
    <n v="189"/>
    <n v="159.66"/>
    <n v="10.6"/>
    <n v="0"/>
    <n v="10.6"/>
    <n v="215.91"/>
    <n v="201.94"/>
    <n v="57.62"/>
    <x v="1"/>
    <n v="-1"/>
    <s v="Training"/>
    <n v="965"/>
    <n v="55"/>
    <s v="FOR"/>
    <x v="18"/>
  </r>
  <r>
    <d v="2018-11-05T00:00:00"/>
    <x v="5"/>
    <s v="16s Session"/>
    <n v="70.290000000000006"/>
    <n v="3104.92"/>
    <n v="47.18"/>
    <n v="6.71"/>
    <n v="25.88"/>
    <n v="0"/>
    <n v="25.88"/>
    <n v="9"/>
    <n v="2"/>
    <n v="489"/>
    <n v="514"/>
    <n v="60"/>
    <n v="27"/>
    <n v="188"/>
    <n v="142.78"/>
    <n v="1.25"/>
    <n v="0"/>
    <n v="1.25"/>
    <n v="102.13"/>
    <n v="318.42"/>
    <n v="73.61"/>
    <x v="1"/>
    <n v="-1"/>
    <s v="Training"/>
    <n v="1003"/>
    <n v="87"/>
    <s v="MID"/>
    <x v="18"/>
  </r>
  <r>
    <d v="2018-11-05T00:00:00"/>
    <x v="7"/>
    <s v="JQ Rehab"/>
    <n v="58.26"/>
    <n v="4761.7"/>
    <n v="81.73"/>
    <n v="6.81"/>
    <n v="98.75"/>
    <n v="0"/>
    <n v="98.75"/>
    <n v="0"/>
    <n v="5"/>
    <n v="410"/>
    <n v="407"/>
    <n v="28"/>
    <n v="20"/>
    <n v="200"/>
    <n v="171.98"/>
    <n v="23.33"/>
    <n v="0"/>
    <n v="23.33"/>
    <n v="228.72"/>
    <n v="482.02"/>
    <n v="68.260000000000005"/>
    <x v="6"/>
    <m/>
    <s v="REHAB"/>
    <n v="817"/>
    <n v="48"/>
    <s v="CB"/>
    <x v="18"/>
  </r>
  <r>
    <d v="2018-11-05T00:00:00"/>
    <x v="10"/>
    <s v="16s Session"/>
    <n v="70.290000000000006"/>
    <n v="2991.96"/>
    <n v="42.57"/>
    <n v="5.47"/>
    <n v="0"/>
    <n v="0"/>
    <n v="0"/>
    <n v="0"/>
    <n v="0"/>
    <n v="451"/>
    <n v="518"/>
    <n v="44"/>
    <n v="9"/>
    <n v="187"/>
    <n v="149.84"/>
    <n v="2.29"/>
    <n v="0"/>
    <n v="2.29"/>
    <n v="146.31"/>
    <n v="228.75"/>
    <n v="56.72"/>
    <x v="1"/>
    <n v="-1"/>
    <s v="Training"/>
    <n v="969"/>
    <n v="53"/>
    <s v="FB"/>
    <x v="18"/>
  </r>
  <r>
    <d v="2018-11-05T00:00:00"/>
    <x v="11"/>
    <s v="16s Session"/>
    <n v="70.290000000000006"/>
    <n v="2924.28"/>
    <n v="41.61"/>
    <n v="6.21"/>
    <n v="24.56"/>
    <n v="0"/>
    <n v="24.56"/>
    <n v="2"/>
    <n v="4"/>
    <n v="486"/>
    <n v="546"/>
    <n v="37"/>
    <n v="12"/>
    <n v="176"/>
    <n v="125.58"/>
    <n v="0"/>
    <n v="0"/>
    <n v="0"/>
    <n v="59.74"/>
    <n v="300.38"/>
    <n v="53.37"/>
    <x v="1"/>
    <n v="-1"/>
    <s v="Training"/>
    <n v="1032"/>
    <n v="49"/>
    <s v="FOR"/>
    <x v="18"/>
  </r>
  <r>
    <d v="2018-11-05T00:00:00"/>
    <x v="13"/>
    <s v="16s Session"/>
    <n v="70.290000000000006"/>
    <n v="2881.04"/>
    <n v="40.99"/>
    <n v="6.29"/>
    <n v="8.59"/>
    <n v="0"/>
    <n v="8.59"/>
    <n v="0"/>
    <n v="1"/>
    <n v="550"/>
    <n v="595"/>
    <n v="73"/>
    <n v="25"/>
    <n v="190"/>
    <n v="145.88999999999999"/>
    <n v="3.09"/>
    <n v="0"/>
    <n v="3.09"/>
    <n v="138.11000000000001"/>
    <n v="316.63"/>
    <n v="46.61"/>
    <x v="1"/>
    <n v="-1"/>
    <s v="Training"/>
    <n v="1145"/>
    <n v="98"/>
    <s v="CB"/>
    <x v="18"/>
  </r>
  <r>
    <d v="2018-11-05T00:00:00"/>
    <x v="16"/>
    <s v="16s Session"/>
    <n v="70.290000000000006"/>
    <n v="3098.44"/>
    <n v="44.08"/>
    <n v="5.92"/>
    <n v="3.99"/>
    <n v="0"/>
    <n v="3.99"/>
    <n v="1"/>
    <n v="0"/>
    <n v="515"/>
    <n v="563"/>
    <n v="57"/>
    <n v="13"/>
    <n v="194"/>
    <n v="157.07"/>
    <n v="7.62"/>
    <n v="0"/>
    <n v="7.62"/>
    <n v="181.75"/>
    <n v="276.24"/>
    <n v="62.64"/>
    <x v="1"/>
    <n v="-1"/>
    <s v="Training"/>
    <n v="1078"/>
    <n v="70"/>
    <s v="MID"/>
    <x v="18"/>
  </r>
  <r>
    <d v="2018-11-05T00:00:00"/>
    <x v="24"/>
    <s v="GK Session"/>
    <n v="70.290000000000006"/>
    <n v="2399.11"/>
    <n v="34.130000000000003"/>
    <n v="5.23"/>
    <n v="0"/>
    <n v="0"/>
    <n v="0"/>
    <n v="7"/>
    <n v="0"/>
    <n v="600"/>
    <n v="652"/>
    <n v="65"/>
    <n v="20"/>
    <n v="82"/>
    <n v="82"/>
    <n v="0"/>
    <n v="0"/>
    <n v="0"/>
    <n v="10.4"/>
    <n v="196.75"/>
    <n v="46.6"/>
    <x v="1"/>
    <n v="-1"/>
    <s v="Training"/>
    <n v="1252"/>
    <n v="85"/>
    <s v="GK"/>
    <x v="18"/>
  </r>
  <r>
    <d v="2018-11-05T00:00:00"/>
    <x v="17"/>
    <s v="18s MD-1 v Red Star Belgrade"/>
    <n v="51.82"/>
    <n v="2650.53"/>
    <n v="51.16"/>
    <n v="6.09"/>
    <n v="58.7"/>
    <n v="5.99"/>
    <n v="0"/>
    <n v="15.8"/>
    <n v="4.51"/>
    <n v="1.34"/>
    <n v="12.13"/>
    <n v="0"/>
    <n v="12.13"/>
    <n v="3"/>
    <n v="1"/>
    <n v="330"/>
    <n v="372"/>
    <n v="21"/>
    <n v="25"/>
    <n v="0"/>
    <n v="0"/>
    <x v="13"/>
    <n v="0"/>
    <n v="0"/>
    <n v="0"/>
    <n v="183.29"/>
    <n v="40.36"/>
    <x v="18"/>
  </r>
  <r>
    <d v="2018-11-05T00:00:00"/>
    <x v="19"/>
    <s v="16s Session"/>
    <n v="70.290000000000006"/>
    <n v="3072.71"/>
    <n v="43.72"/>
    <n v="5.99"/>
    <n v="5.74"/>
    <n v="0"/>
    <n v="5.74"/>
    <n v="3"/>
    <n v="1"/>
    <n v="433"/>
    <n v="458"/>
    <n v="61"/>
    <n v="9"/>
    <n v="195"/>
    <n v="139.87"/>
    <n v="4.67"/>
    <n v="0"/>
    <n v="4.67"/>
    <n v="123"/>
    <n v="314.52"/>
    <n v="58.57"/>
    <x v="1"/>
    <n v="-1"/>
    <s v="Training"/>
    <n v="891"/>
    <n v="70"/>
    <s v="FB"/>
    <x v="18"/>
  </r>
  <r>
    <d v="2018-11-05T00:00:00"/>
    <x v="20"/>
    <s v="16s Session + Extra"/>
    <n v="80.5"/>
    <n v="3901.78"/>
    <n v="48.47"/>
    <n v="6.69"/>
    <n v="302.24"/>
    <n v="0"/>
    <n v="302.24"/>
    <n v="5"/>
    <n v="14"/>
    <n v="469"/>
    <n v="526"/>
    <n v="70"/>
    <n v="27"/>
    <n v="197"/>
    <n v="146.66"/>
    <n v="5.03"/>
    <n v="0"/>
    <n v="5.03"/>
    <n v="166.83"/>
    <n v="696.93"/>
    <n v="76.819999999999993"/>
    <x v="1"/>
    <n v="-1"/>
    <s v="Training"/>
    <n v="995"/>
    <n v="97"/>
    <e v="#N/A"/>
    <x v="18"/>
  </r>
  <r>
    <d v="2018-11-05T00:00:00"/>
    <x v="21"/>
    <s v="16s Session"/>
    <n v="70.290000000000006"/>
    <n v="3094.08"/>
    <n v="44.02"/>
    <n v="6.58"/>
    <n v="10.74"/>
    <n v="0"/>
    <n v="10.74"/>
    <n v="2"/>
    <n v="1"/>
    <n v="550"/>
    <n v="639"/>
    <n v="83"/>
    <n v="15"/>
    <n v="181"/>
    <n v="135.66"/>
    <n v="1.1100000000000001"/>
    <n v="0"/>
    <n v="1.1100000000000001"/>
    <n v="109.49"/>
    <n v="418.63"/>
    <n v="57.03"/>
    <x v="1"/>
    <n v="-1"/>
    <s v="Training"/>
    <n v="1189"/>
    <n v="98"/>
    <s v="MID"/>
    <x v="18"/>
  </r>
  <r>
    <d v="2018-11-05T00:00:00"/>
    <x v="22"/>
    <s v="16s Session"/>
    <n v="70.290000000000006"/>
    <n v="3231.73"/>
    <n v="45.98"/>
    <n v="5.61"/>
    <n v="0.56000000000000005"/>
    <n v="0"/>
    <n v="0.56000000000000005"/>
    <n v="0"/>
    <n v="0"/>
    <n v="506"/>
    <n v="539"/>
    <n v="46"/>
    <n v="8"/>
    <n v="188"/>
    <n v="147.68"/>
    <n v="2.23"/>
    <n v="0"/>
    <n v="2.23"/>
    <n v="152.37"/>
    <n v="283.67"/>
    <n v="54.86"/>
    <x v="1"/>
    <n v="-1"/>
    <s v="Training"/>
    <n v="1045"/>
    <n v="54"/>
    <s v="MID"/>
    <x v="18"/>
  </r>
  <r>
    <d v="2018-11-06T00:00:00"/>
    <x v="1"/>
    <s v="16s vs Birmingham"/>
    <n v="126.1"/>
    <n v="10737.29"/>
    <n v="85.15"/>
    <n v="8.5399999999999991"/>
    <n v="348.62"/>
    <n v="101.08"/>
    <n v="449.7"/>
    <n v="12"/>
    <n v="26"/>
    <n v="970"/>
    <n v="959"/>
    <n v="68"/>
    <n v="60"/>
    <n v="192"/>
    <n v="164.78"/>
    <n v="73.400000000000006"/>
    <n v="1.19"/>
    <n v="74.59"/>
    <n v="571.52"/>
    <n v="1789.01"/>
    <n v="169.91"/>
    <x v="1"/>
    <s v="MD"/>
    <s v="Match"/>
    <n v="1929"/>
    <n v="128"/>
    <s v="CB"/>
    <x v="18"/>
  </r>
  <r>
    <d v="2018-11-06T00:00:00"/>
    <x v="2"/>
    <s v="16s vs Birmingham"/>
    <n v="126.1"/>
    <n v="11059.12"/>
    <n v="87.7"/>
    <n v="7.19"/>
    <n v="269.14"/>
    <n v="0.72"/>
    <n v="269.86"/>
    <n v="11"/>
    <n v="18"/>
    <n v="860"/>
    <n v="898"/>
    <n v="54"/>
    <n v="68"/>
    <n v="213"/>
    <n v="171.29"/>
    <n v="51.72"/>
    <n v="6.43"/>
    <n v="58.15"/>
    <n v="527.15"/>
    <n v="1298.78"/>
    <n v="174.96"/>
    <x v="1"/>
    <s v="MD"/>
    <s v="Match"/>
    <n v="1758"/>
    <n v="122"/>
    <s v="MID"/>
    <x v="18"/>
  </r>
  <r>
    <d v="2018-11-06T00:00:00"/>
    <x v="3"/>
    <s v="16s vs Birmingham"/>
    <n v="126.1"/>
    <n v="4927.72"/>
    <n v="39.08"/>
    <n v="8.76"/>
    <n v="206.34"/>
    <n v="75.489999999999995"/>
    <n v="281.83"/>
    <n v="9"/>
    <n v="15"/>
    <n v="440"/>
    <n v="449"/>
    <n v="35"/>
    <n v="28"/>
    <n v="198"/>
    <n v="124.23"/>
    <n v="11.25"/>
    <n v="0.32"/>
    <n v="11.57"/>
    <n v="177.41"/>
    <n v="651.25"/>
    <n v="72.52"/>
    <x v="1"/>
    <s v="MD"/>
    <s v="Match"/>
    <n v="889"/>
    <n v="63"/>
    <s v="FOR"/>
    <x v="18"/>
  </r>
  <r>
    <d v="2018-11-06T00:00:00"/>
    <x v="5"/>
    <s v="16s vs Birmingham"/>
    <n v="126.1"/>
    <n v="7991.18"/>
    <n v="63.37"/>
    <n v="8.6999999999999993"/>
    <n v="462.42"/>
    <n v="154.49"/>
    <n v="616.91"/>
    <n v="31"/>
    <n v="36"/>
    <n v="669"/>
    <n v="696"/>
    <n v="44"/>
    <n v="84"/>
    <n v="205"/>
    <n v="153.66999999999999"/>
    <n v="41.28"/>
    <n v="0.09"/>
    <n v="41.37"/>
    <n v="378.3"/>
    <n v="1490.84"/>
    <n v="140.35"/>
    <x v="1"/>
    <s v="MD"/>
    <s v="Match"/>
    <n v="1365"/>
    <n v="128"/>
    <s v="MID"/>
    <x v="18"/>
  </r>
  <r>
    <d v="2018-11-06T00:00:00"/>
    <x v="6"/>
    <s v="16s vs Birmingham"/>
    <n v="126.1"/>
    <n v="12132.96"/>
    <n v="96.22"/>
    <n v="8.19"/>
    <n v="901.6"/>
    <n v="174.11"/>
    <n v="1075.71"/>
    <n v="23"/>
    <n v="66"/>
    <n v="819"/>
    <n v="839"/>
    <n v="67"/>
    <n v="96"/>
    <n v="211"/>
    <n v="179.34"/>
    <n v="67.94"/>
    <n v="5.97"/>
    <n v="73.91"/>
    <n v="614.80999999999995"/>
    <n v="2430.39"/>
    <n v="166.87"/>
    <x v="1"/>
    <s v="MD"/>
    <s v="Match"/>
    <n v="1658"/>
    <n v="163"/>
    <s v="FB"/>
    <x v="18"/>
  </r>
  <r>
    <d v="2018-11-06T00:00:00"/>
    <x v="10"/>
    <s v="16s vs Birmingham"/>
    <n v="126.1"/>
    <n v="10079.92"/>
    <n v="79.930000000000007"/>
    <n v="7.11"/>
    <n v="317.31"/>
    <n v="5.63"/>
    <n v="322.94"/>
    <n v="11"/>
    <n v="24"/>
    <n v="817"/>
    <n v="848"/>
    <n v="42"/>
    <n v="63"/>
    <n v="209"/>
    <n v="168"/>
    <n v="50.49"/>
    <n v="4.6100000000000003"/>
    <n v="55.1"/>
    <n v="507.75"/>
    <n v="1471.5"/>
    <n v="164.56"/>
    <x v="1"/>
    <s v="MD"/>
    <s v="Match"/>
    <n v="1665"/>
    <n v="105"/>
    <s v="FB"/>
    <x v="18"/>
  </r>
  <r>
    <d v="2018-11-06T00:00:00"/>
    <x v="11"/>
    <s v="16s vs Birmingham"/>
    <n v="126.1"/>
    <n v="9498.4"/>
    <n v="75.319999999999993"/>
    <n v="8.6"/>
    <n v="523.67999999999995"/>
    <n v="184.44"/>
    <n v="708.12"/>
    <n v="27"/>
    <n v="37"/>
    <n v="755"/>
    <n v="796"/>
    <n v="96"/>
    <n v="86"/>
    <n v="213"/>
    <n v="167.63"/>
    <n v="34.75"/>
    <n v="2.0699999999999998"/>
    <n v="36.82"/>
    <n v="409.34"/>
    <n v="1770.88"/>
    <n v="142.28"/>
    <x v="1"/>
    <s v="MD"/>
    <s v="Match"/>
    <n v="1551"/>
    <n v="182"/>
    <s v="FOR"/>
    <x v="18"/>
  </r>
  <r>
    <d v="2018-11-06T00:00:00"/>
    <x v="13"/>
    <s v="16s vs Birmingham"/>
    <n v="126.1"/>
    <n v="10389.07"/>
    <n v="82.39"/>
    <n v="8.0299999999999994"/>
    <n v="406.01"/>
    <n v="40.299999999999997"/>
    <n v="446.31"/>
    <n v="25"/>
    <n v="26"/>
    <n v="977"/>
    <n v="1023"/>
    <n v="90"/>
    <n v="114"/>
    <n v="194"/>
    <n v="157.16"/>
    <n v="36.07"/>
    <n v="0"/>
    <n v="36.07"/>
    <n v="326.79000000000002"/>
    <n v="1999.7"/>
    <n v="145.61000000000001"/>
    <x v="1"/>
    <s v="MD"/>
    <s v="Match"/>
    <n v="2000"/>
    <n v="204"/>
    <s v="CB"/>
    <x v="18"/>
  </r>
  <r>
    <d v="2018-11-06T00:00:00"/>
    <x v="16"/>
    <s v="16s vs Birmingham"/>
    <n v="126.1"/>
    <n v="8200.35"/>
    <n v="65.03"/>
    <n v="7.08"/>
    <n v="125.69"/>
    <n v="1.41"/>
    <n v="127.1"/>
    <n v="7"/>
    <n v="10"/>
    <n v="607"/>
    <n v="623"/>
    <n v="48"/>
    <n v="49"/>
    <n v="204"/>
    <n v="158.80000000000001"/>
    <n v="43.43"/>
    <n v="2.0099999999999998"/>
    <n v="45.44"/>
    <n v="426.75"/>
    <n v="1137.0999999999999"/>
    <n v="135.53"/>
    <x v="1"/>
    <s v="MD"/>
    <s v="Match"/>
    <n v="1230"/>
    <n v="97"/>
    <s v="MID"/>
    <x v="18"/>
  </r>
  <r>
    <d v="2018-11-06T00:00:00"/>
    <x v="24"/>
    <s v="16s vs Birmingham"/>
    <n v="126.1"/>
    <n v="4743.51"/>
    <n v="44.75"/>
    <n v="6.29"/>
    <n v="12.87"/>
    <n v="0"/>
    <n v="12.87"/>
    <n v="6"/>
    <n v="1"/>
    <n v="635"/>
    <n v="642"/>
    <n v="36"/>
    <n v="32"/>
    <n v="115"/>
    <n v="94.59"/>
    <n v="0"/>
    <n v="0"/>
    <n v="0"/>
    <n v="1.32"/>
    <n v="306.54000000000002"/>
    <n v="56.31"/>
    <x v="1"/>
    <s v="MD"/>
    <s v="Match"/>
    <n v="1277"/>
    <n v="68"/>
    <s v="GK"/>
    <x v="18"/>
  </r>
  <r>
    <d v="2018-11-06T00:00:00"/>
    <x v="17"/>
    <s v="18s full v red star"/>
    <n v="158.80000000000001"/>
    <n v="2770.43"/>
    <n v="17.45"/>
    <n v="6.49"/>
    <n v="31.26"/>
    <n v="16.93"/>
    <n v="16.73"/>
    <n v="20.27"/>
    <n v="2.72"/>
    <n v="4.21"/>
    <n v="13.9"/>
    <n v="0"/>
    <n v="13.9"/>
    <n v="5"/>
    <n v="1"/>
    <n v="437"/>
    <n v="460"/>
    <n v="26"/>
    <n v="22"/>
    <n v="82"/>
    <n v="82"/>
    <x v="13"/>
    <n v="0"/>
    <n v="0"/>
    <n v="0.98"/>
    <n v="126.72"/>
    <n v="53.41"/>
    <x v="18"/>
  </r>
  <r>
    <d v="2018-11-06T00:00:00"/>
    <x v="19"/>
    <s v="16s vs Birmingham"/>
    <n v="126.1"/>
    <n v="2220.48"/>
    <n v="51.62"/>
    <n v="6.89"/>
    <n v="18.7"/>
    <n v="0"/>
    <n v="18.7"/>
    <n v="1"/>
    <n v="2"/>
    <n v="230"/>
    <n v="229"/>
    <n v="20"/>
    <n v="19"/>
    <n v="208"/>
    <n v="144.6"/>
    <n v="7.45"/>
    <n v="1.21"/>
    <n v="8.67"/>
    <n v="111"/>
    <n v="283.58"/>
    <n v="31.96"/>
    <x v="1"/>
    <s v="MD"/>
    <s v="Match"/>
    <n v="459"/>
    <n v="39"/>
    <s v="FB"/>
    <x v="18"/>
  </r>
  <r>
    <d v="2018-11-06T00:00:00"/>
    <x v="21"/>
    <s v="16s vs Birmingham"/>
    <n v="126.1"/>
    <n v="12658.64"/>
    <n v="100.38"/>
    <n v="8.1199999999999992"/>
    <n v="690.4"/>
    <n v="112.94"/>
    <n v="803.34"/>
    <n v="21"/>
    <n v="50"/>
    <n v="957"/>
    <n v="972"/>
    <n v="90"/>
    <n v="105"/>
    <n v="196"/>
    <n v="163.08000000000001"/>
    <n v="51.07"/>
    <n v="0.21"/>
    <n v="51.28"/>
    <n v="485.25"/>
    <n v="2638.62"/>
    <n v="173.09"/>
    <x v="1"/>
    <s v="MD"/>
    <s v="Match"/>
    <n v="1929"/>
    <n v="195"/>
    <s v="MID"/>
    <x v="18"/>
  </r>
  <r>
    <d v="2018-11-06T00:00:00"/>
    <x v="22"/>
    <s v="16s vs Birmingham"/>
    <n v="126.1"/>
    <n v="12924.32"/>
    <n v="102.49"/>
    <n v="8.32"/>
    <n v="480"/>
    <n v="60.62"/>
    <n v="540.62"/>
    <n v="8"/>
    <n v="44"/>
    <n v="884"/>
    <n v="874"/>
    <n v="64"/>
    <n v="78"/>
    <n v="207"/>
    <n v="172.56"/>
    <n v="56"/>
    <n v="21.62"/>
    <n v="77.61"/>
    <n v="672.47"/>
    <n v="2259.3000000000002"/>
    <n v="167.98"/>
    <x v="1"/>
    <s v="MD"/>
    <s v="Match"/>
    <n v="1758"/>
    <n v="142"/>
    <s v="MID"/>
    <x v="18"/>
  </r>
  <r>
    <d v="2018-11-07T00:00:00"/>
    <x v="0"/>
    <s v="AR "/>
    <n v="25.43"/>
    <n v="3258.32"/>
    <n v="128.12"/>
    <n v="6.13"/>
    <n v="70.59"/>
    <n v="0"/>
    <n v="70.59"/>
    <n v="0"/>
    <n v="3"/>
    <n v="55"/>
    <n v="53"/>
    <n v="1"/>
    <n v="0"/>
    <n v="181"/>
    <n v="155.94999999999999"/>
    <n v="0"/>
    <n v="0"/>
    <n v="0"/>
    <n v="61.18"/>
    <n v="126.38"/>
    <n v="42.59"/>
    <x v="6"/>
    <m/>
    <s v="REHAB"/>
    <n v="108"/>
    <n v="1"/>
    <s v="MID"/>
    <x v="18"/>
  </r>
  <r>
    <d v="2018-11-07T00:00:00"/>
    <x v="7"/>
    <s v="JQ Rehab"/>
    <n v="53.72"/>
    <n v="4872.2299999999996"/>
    <n v="90.69"/>
    <n v="7.28"/>
    <n v="403.62"/>
    <n v="2.87"/>
    <n v="406.49"/>
    <n v="3"/>
    <n v="16"/>
    <n v="336"/>
    <n v="350"/>
    <n v="45"/>
    <n v="21"/>
    <n v="200"/>
    <n v="172.83"/>
    <n v="25.79"/>
    <n v="0"/>
    <n v="25.79"/>
    <n v="216.02"/>
    <n v="986.09"/>
    <n v="76.739999999999995"/>
    <x v="6"/>
    <m/>
    <s v="REHAB"/>
    <n v="686"/>
    <n v="66"/>
    <s v="CB"/>
    <x v="18"/>
  </r>
  <r>
    <d v="2018-11-07T00:00:00"/>
    <x v="20"/>
    <s v="JQ Rehab"/>
    <n v="53.72"/>
    <n v="4740.75"/>
    <n v="88.25"/>
    <n v="7.49"/>
    <n v="499.91"/>
    <n v="32.44"/>
    <n v="532.35"/>
    <n v="6"/>
    <n v="17"/>
    <n v="260"/>
    <n v="291"/>
    <n v="25"/>
    <n v="29"/>
    <n v="194"/>
    <n v="166.4"/>
    <n v="19.260000000000002"/>
    <n v="0"/>
    <n v="19.260000000000002"/>
    <n v="195.22"/>
    <n v="1029.47"/>
    <n v="94.65"/>
    <x v="6"/>
    <m/>
    <s v="REHAB"/>
    <n v="551"/>
    <n v="54"/>
    <e v="#N/A"/>
    <x v="18"/>
  </r>
  <r>
    <d v="2018-11-09T00:00:00"/>
    <x v="0"/>
    <s v="AR rehab"/>
    <n v="42.31"/>
    <n v="4933.6400000000003"/>
    <n v="116.62"/>
    <n v="7.98"/>
    <n v="37.82"/>
    <n v="20.84"/>
    <n v="58.66"/>
    <n v="4"/>
    <n v="5"/>
    <n v="182"/>
    <n v="200"/>
    <n v="26"/>
    <n v="9"/>
    <n v="188"/>
    <n v="163.02000000000001"/>
    <n v="6.41"/>
    <n v="0"/>
    <n v="6.41"/>
    <n v="123.21"/>
    <n v="203.48"/>
    <n v="71.31"/>
    <x v="6"/>
    <m/>
    <s v="REHAB"/>
    <n v="382"/>
    <n v="35"/>
    <s v="MID"/>
    <x v="18"/>
  </r>
  <r>
    <d v="2018-11-09T00:00:00"/>
    <x v="3"/>
    <s v="Session"/>
    <n v="79.2"/>
    <n v="3990.46"/>
    <n v="50.39"/>
    <n v="8.07"/>
    <n v="96.58"/>
    <n v="19.97"/>
    <n v="116.55"/>
    <n v="5"/>
    <n v="15"/>
    <n v="403"/>
    <n v="442"/>
    <n v="57"/>
    <n v="27"/>
    <n v="192"/>
    <n v="155.1"/>
    <n v="8.6999999999999993"/>
    <n v="0"/>
    <n v="8.6999999999999993"/>
    <n v="215.66"/>
    <n v="623.14"/>
    <n v="60.65"/>
    <x v="1"/>
    <n v="-1"/>
    <s v="Training"/>
    <n v="845"/>
    <n v="84"/>
    <s v="FOR"/>
    <x v="18"/>
  </r>
  <r>
    <d v="2018-11-09T00:00:00"/>
    <x v="4"/>
    <s v="GK Session"/>
    <n v="79.2"/>
    <n v="3610.18"/>
    <n v="45.59"/>
    <n v="6.6"/>
    <n v="20.29"/>
    <n v="0"/>
    <n v="20.29"/>
    <n v="8"/>
    <n v="2"/>
    <n v="615"/>
    <n v="622"/>
    <n v="63"/>
    <n v="54"/>
    <n v="183"/>
    <n v="145.69"/>
    <n v="0.42"/>
    <n v="0"/>
    <n v="0.42"/>
    <n v="145.18"/>
    <n v="283.37"/>
    <n v="62.34"/>
    <x v="1"/>
    <n v="-1"/>
    <s v="Training"/>
    <n v="1237"/>
    <n v="117"/>
    <s v="GK"/>
    <x v="18"/>
  </r>
  <r>
    <d v="2018-11-09T00:00:00"/>
    <x v="5"/>
    <s v="Session"/>
    <n v="79.2"/>
    <n v="4122.12"/>
    <n v="52.05"/>
    <n v="7.54"/>
    <n v="190.11"/>
    <n v="4.33"/>
    <n v="194.44"/>
    <n v="19"/>
    <n v="24"/>
    <n v="488"/>
    <n v="535"/>
    <n v="86"/>
    <n v="52"/>
    <n v="197"/>
    <n v="152.19999999999999"/>
    <n v="3.96"/>
    <n v="0"/>
    <n v="3.96"/>
    <n v="169.11"/>
    <n v="841.7"/>
    <n v="89.82"/>
    <x v="1"/>
    <n v="-1"/>
    <s v="Training"/>
    <n v="1023"/>
    <n v="138"/>
    <s v="MID"/>
    <x v="18"/>
  </r>
  <r>
    <d v="2018-11-09T00:00:00"/>
    <x v="6"/>
    <s v="Session"/>
    <n v="79.2"/>
    <n v="4906.87"/>
    <n v="63.85"/>
    <n v="7.71"/>
    <n v="237.47"/>
    <n v="34.03"/>
    <n v="271.5"/>
    <n v="9"/>
    <n v="28"/>
    <n v="479"/>
    <n v="536"/>
    <n v="88"/>
    <n v="51"/>
    <n v="196"/>
    <n v="146.93"/>
    <n v="5.47"/>
    <n v="0"/>
    <n v="5.47"/>
    <n v="147.68"/>
    <n v="909.81"/>
    <n v="74.39"/>
    <x v="1"/>
    <n v="-1"/>
    <s v="Training"/>
    <n v="1015"/>
    <n v="139"/>
    <s v="FB"/>
    <x v="18"/>
  </r>
  <r>
    <d v="2018-11-09T00:00:00"/>
    <x v="7"/>
    <s v="JQ Rehab"/>
    <n v="23.97"/>
    <n v="3799.76"/>
    <n v="158.51"/>
    <n v="5.24"/>
    <n v="0"/>
    <n v="0"/>
    <n v="0"/>
    <n v="0"/>
    <n v="0"/>
    <n v="51"/>
    <n v="40"/>
    <n v="0"/>
    <n v="0"/>
    <n v="192"/>
    <n v="179.3"/>
    <n v="15.74"/>
    <n v="0"/>
    <n v="15.74"/>
    <n v="107.25"/>
    <n v="24.7"/>
    <n v="43.24"/>
    <x v="6"/>
    <m/>
    <s v="REHAB"/>
    <n v="91"/>
    <n v="0"/>
    <s v="CB"/>
    <x v="18"/>
  </r>
  <r>
    <d v="2018-11-09T00:00:00"/>
    <x v="8"/>
    <s v="Session"/>
    <n v="79.2"/>
    <n v="4218.3999999999996"/>
    <n v="53.26"/>
    <n v="7.86"/>
    <n v="120.96"/>
    <n v="19.32"/>
    <n v="140.28"/>
    <n v="7"/>
    <n v="14"/>
    <n v="482"/>
    <n v="501"/>
    <n v="83"/>
    <n v="30"/>
    <n v="188"/>
    <n v="146.24"/>
    <n v="5.21"/>
    <n v="0"/>
    <n v="5.21"/>
    <n v="176.17"/>
    <n v="645.87"/>
    <n v="74.150000000000006"/>
    <x v="1"/>
    <n v="-1"/>
    <s v="Training"/>
    <n v="983"/>
    <n v="113"/>
    <s v="FB"/>
    <x v="18"/>
  </r>
  <r>
    <d v="2018-11-09T00:00:00"/>
    <x v="10"/>
    <s v="Session"/>
    <n v="79.2"/>
    <n v="4336.33"/>
    <n v="54.75"/>
    <n v="6.76"/>
    <n v="60.26"/>
    <n v="0"/>
    <n v="60.26"/>
    <n v="3"/>
    <n v="8"/>
    <n v="482"/>
    <n v="543"/>
    <n v="60"/>
    <n v="26"/>
    <n v="195"/>
    <n v="154.15"/>
    <n v="3.95"/>
    <n v="0"/>
    <n v="3.95"/>
    <n v="186.01"/>
    <n v="618"/>
    <n v="73.67"/>
    <x v="1"/>
    <n v="-1"/>
    <s v="Training"/>
    <n v="1025"/>
    <n v="86"/>
    <s v="FB"/>
    <x v="18"/>
  </r>
  <r>
    <d v="2018-11-09T00:00:00"/>
    <x v="12"/>
    <s v="Session"/>
    <n v="79.2"/>
    <n v="3570.96"/>
    <n v="45.09"/>
    <n v="6.99"/>
    <n v="69.989999999999995"/>
    <n v="0"/>
    <n v="69.989999999999995"/>
    <n v="8"/>
    <n v="10"/>
    <n v="392"/>
    <n v="397"/>
    <n v="41"/>
    <n v="23"/>
    <n v="160"/>
    <n v="119.59"/>
    <n v="0"/>
    <n v="0"/>
    <n v="0"/>
    <n v="87.38"/>
    <n v="405.44"/>
    <n v="57.89"/>
    <x v="1"/>
    <n v="-1"/>
    <s v="Training"/>
    <n v="789"/>
    <n v="64"/>
    <s v="MID"/>
    <x v="18"/>
  </r>
  <r>
    <d v="2018-11-09T00:00:00"/>
    <x v="27"/>
    <s v="Session"/>
    <n v="79.2"/>
    <n v="3661.58"/>
    <n v="46.23"/>
    <n v="6.39"/>
    <n v="54.26"/>
    <n v="0"/>
    <n v="54.26"/>
    <n v="3"/>
    <n v="8"/>
    <n v="375"/>
    <n v="419"/>
    <n v="53"/>
    <n v="33"/>
    <n v="181"/>
    <n v="143.07"/>
    <n v="0"/>
    <n v="0"/>
    <n v="0"/>
    <n v="119.84"/>
    <n v="621.35"/>
    <n v="60.94"/>
    <x v="1"/>
    <n v="-1"/>
    <s v="Training"/>
    <n v="794"/>
    <n v="86"/>
    <s v="MID"/>
    <x v="18"/>
  </r>
  <r>
    <d v="2018-11-09T00:00:00"/>
    <x v="13"/>
    <s v="Session"/>
    <n v="79.2"/>
    <n v="4136.32"/>
    <n v="53.82"/>
    <n v="6.87"/>
    <n v="79"/>
    <n v="0"/>
    <n v="79"/>
    <n v="7"/>
    <n v="10"/>
    <n v="541"/>
    <n v="582"/>
    <n v="86"/>
    <n v="41"/>
    <n v="186"/>
    <n v="152.91999999999999"/>
    <n v="2.79"/>
    <n v="0"/>
    <n v="2.79"/>
    <n v="178.67"/>
    <n v="683.31"/>
    <n v="67.930000000000007"/>
    <x v="1"/>
    <n v="-1"/>
    <s v="Training"/>
    <n v="1123"/>
    <n v="127"/>
    <s v="CB"/>
    <x v="18"/>
  </r>
  <r>
    <d v="2018-11-09T00:00:00"/>
    <x v="15"/>
    <s v="MF Rehab"/>
    <n v="18.87"/>
    <n v="2430.7399999999998"/>
    <n v="128.80000000000001"/>
    <n v="6.13"/>
    <n v="26.15"/>
    <n v="0"/>
    <n v="26.15"/>
    <n v="0"/>
    <n v="1"/>
    <n v="40"/>
    <n v="46"/>
    <n v="2"/>
    <n v="1"/>
    <n v="214"/>
    <n v="185.36"/>
    <n v="4.12"/>
    <n v="7.2"/>
    <n v="11.32"/>
    <n v="109.28"/>
    <n v="85.39"/>
    <n v="35.96"/>
    <x v="6"/>
    <m/>
    <s v="REHAB"/>
    <n v="86"/>
    <n v="3"/>
    <s v="MID"/>
    <x v="18"/>
  </r>
  <r>
    <d v="2018-11-09T00:00:00"/>
    <x v="16"/>
    <s v="Session"/>
    <n v="79.2"/>
    <n v="4055.98"/>
    <n v="51.21"/>
    <n v="6.66"/>
    <n v="46.1"/>
    <n v="0"/>
    <n v="46.1"/>
    <n v="1"/>
    <n v="6"/>
    <n v="455"/>
    <n v="522"/>
    <n v="58"/>
    <n v="27"/>
    <n v="190"/>
    <n v="157.75"/>
    <n v="4.17"/>
    <n v="0"/>
    <n v="4.17"/>
    <n v="202.25"/>
    <n v="635.55999999999995"/>
    <n v="66.81"/>
    <x v="1"/>
    <n v="-1"/>
    <s v="Training"/>
    <n v="977"/>
    <n v="85"/>
    <s v="MID"/>
    <x v="18"/>
  </r>
  <r>
    <d v="2018-11-09T00:00:00"/>
    <x v="24"/>
    <s v="GK Session"/>
    <n v="79.2"/>
    <n v="2482.73"/>
    <n v="31.35"/>
    <n v="5.44"/>
    <n v="0"/>
    <n v="0"/>
    <n v="0"/>
    <n v="11"/>
    <n v="0"/>
    <n v="433"/>
    <n v="466"/>
    <n v="65"/>
    <n v="51"/>
    <n v="0"/>
    <n v="0"/>
    <n v="0"/>
    <n v="0"/>
    <n v="0"/>
    <n v="0"/>
    <n v="136.61000000000001"/>
    <n v="43.26"/>
    <x v="1"/>
    <n v="-1"/>
    <s v="Training"/>
    <n v="899"/>
    <n v="116"/>
    <s v="GK"/>
    <x v="18"/>
  </r>
  <r>
    <d v="2018-11-09T00:00:00"/>
    <x v="26"/>
    <s v="Session"/>
    <n v="79.2"/>
    <n v="4578.8100000000004"/>
    <n v="57.82"/>
    <n v="7.22"/>
    <n v="105.86"/>
    <n v="0.72"/>
    <n v="106.58"/>
    <n v="5"/>
    <n v="15"/>
    <n v="493"/>
    <n v="525"/>
    <n v="68"/>
    <n v="24"/>
    <n v="202"/>
    <n v="159.63"/>
    <n v="10.3"/>
    <n v="0"/>
    <n v="10.3"/>
    <n v="202.87"/>
    <n v="632.1"/>
    <n v="73.37"/>
    <x v="1"/>
    <n v="-1"/>
    <s v="Training"/>
    <n v="1018"/>
    <n v="92"/>
    <s v="MID"/>
    <x v="18"/>
  </r>
  <r>
    <d v="2018-11-09T00:00:00"/>
    <x v="20"/>
    <s v="Session"/>
    <n v="79.2"/>
    <n v="3971.47"/>
    <n v="50.15"/>
    <n v="6.61"/>
    <n v="174.97"/>
    <n v="0"/>
    <n v="174.97"/>
    <n v="23"/>
    <n v="19"/>
    <n v="405"/>
    <n v="485"/>
    <n v="61"/>
    <n v="38"/>
    <n v="190"/>
    <n v="149.84"/>
    <n v="5.37"/>
    <n v="0"/>
    <n v="5.37"/>
    <n v="173.13"/>
    <n v="687.03"/>
    <n v="87.42"/>
    <x v="1"/>
    <n v="-1"/>
    <s v="Training"/>
    <n v="890"/>
    <n v="99"/>
    <e v="#N/A"/>
    <x v="18"/>
  </r>
  <r>
    <d v="2018-11-09T00:00:00"/>
    <x v="21"/>
    <s v="Session"/>
    <n v="79.2"/>
    <n v="3689.3"/>
    <n v="46.58"/>
    <n v="6.65"/>
    <n v="96.43"/>
    <n v="0"/>
    <n v="96.43"/>
    <n v="3"/>
    <n v="12"/>
    <n v="462"/>
    <n v="499"/>
    <n v="86"/>
    <n v="37"/>
    <n v="174"/>
    <n v="136.94999999999999"/>
    <n v="0"/>
    <n v="0"/>
    <n v="0"/>
    <n v="125.98"/>
    <n v="622.29"/>
    <n v="56.44"/>
    <x v="1"/>
    <n v="-1"/>
    <s v="Training"/>
    <n v="961"/>
    <n v="123"/>
    <s v="MID"/>
    <x v="18"/>
  </r>
  <r>
    <d v="2018-11-09T00:00:00"/>
    <x v="22"/>
    <s v="Session"/>
    <n v="79.2"/>
    <n v="4026.21"/>
    <n v="50.84"/>
    <n v="7.43"/>
    <n v="142"/>
    <n v="4.3499999999999996"/>
    <n v="146.35"/>
    <n v="3"/>
    <n v="14"/>
    <n v="485"/>
    <n v="567"/>
    <n v="47"/>
    <n v="29"/>
    <n v="183"/>
    <n v="138.51"/>
    <n v="1.77"/>
    <n v="0"/>
    <n v="1.77"/>
    <n v="134.76"/>
    <n v="611.36"/>
    <n v="62.23"/>
    <x v="1"/>
    <n v="-1"/>
    <s v="Training"/>
    <n v="1052"/>
    <n v="76"/>
    <s v="MID"/>
    <x v="18"/>
  </r>
  <r>
    <d v="2018-11-10T00:00:00"/>
    <x v="3"/>
    <s v="16s vs Reading"/>
    <n v="117.97"/>
    <n v="1230.9000000000001"/>
    <n v="17.86"/>
    <n v="5.01"/>
    <n v="0"/>
    <n v="0"/>
    <n v="0"/>
    <n v="0"/>
    <n v="0"/>
    <n v="98"/>
    <n v="109"/>
    <n v="12"/>
    <n v="2"/>
    <n v="146"/>
    <n v="102.95"/>
    <n v="0"/>
    <n v="0"/>
    <n v="0"/>
    <n v="10.09"/>
    <n v="54.7"/>
    <n v="19.12"/>
    <x v="1"/>
    <s v="MD"/>
    <s v="Training"/>
    <n v="207"/>
    <n v="14"/>
    <s v="FOR"/>
    <x v="18"/>
  </r>
  <r>
    <d v="2018-11-10T00:00:00"/>
    <x v="4"/>
    <s v="HD Training"/>
    <n v="113.53"/>
    <n v="4186.33"/>
    <n v="36.880000000000003"/>
    <n v="5.96"/>
    <n v="25.54"/>
    <n v="0"/>
    <n v="25.54"/>
    <n v="13"/>
    <n v="2"/>
    <n v="825"/>
    <n v="837"/>
    <n v="82"/>
    <n v="67"/>
    <n v="180"/>
    <n v="116.66"/>
    <n v="0.1"/>
    <n v="0"/>
    <n v="0.1"/>
    <n v="101.74"/>
    <n v="305.97000000000003"/>
    <n v="77.709999999999994"/>
    <x v="14"/>
    <m/>
    <s v="Training"/>
    <n v="1662"/>
    <n v="149"/>
    <s v="GK"/>
    <x v="18"/>
  </r>
  <r>
    <d v="2018-11-10T00:00:00"/>
    <x v="5"/>
    <s v="16s vs Reading"/>
    <n v="117.97"/>
    <n v="10535.41"/>
    <n v="89.31"/>
    <n v="8.34"/>
    <n v="658.13"/>
    <n v="57.85"/>
    <n v="715.98"/>
    <n v="37"/>
    <n v="43"/>
    <n v="785"/>
    <n v="815"/>
    <n v="83"/>
    <n v="129"/>
    <n v="204"/>
    <n v="170.71"/>
    <n v="52.69"/>
    <n v="0"/>
    <n v="52.69"/>
    <n v="457.19"/>
    <n v="2135.65"/>
    <n v="187.32"/>
    <x v="1"/>
    <s v="MD"/>
    <s v="Training"/>
    <n v="1600"/>
    <n v="212"/>
    <s v="MID"/>
    <x v="18"/>
  </r>
  <r>
    <d v="2018-11-10T00:00:00"/>
    <x v="6"/>
    <s v="16s vs Reading"/>
    <n v="117.97"/>
    <n v="11639.65"/>
    <n v="98.8"/>
    <n v="8.2799999999999994"/>
    <n v="635.04"/>
    <n v="235.63"/>
    <n v="870.67"/>
    <n v="16"/>
    <n v="52"/>
    <n v="766"/>
    <n v="776"/>
    <n v="57"/>
    <n v="90"/>
    <n v="208"/>
    <n v="176.96"/>
    <n v="61.68"/>
    <n v="3.78"/>
    <n v="65.459999999999994"/>
    <n v="546.95000000000005"/>
    <n v="2158.34"/>
    <n v="157.76"/>
    <x v="1"/>
    <s v="MD"/>
    <s v="Training"/>
    <n v="1542"/>
    <n v="147"/>
    <s v="FB"/>
    <x v="18"/>
  </r>
  <r>
    <d v="2018-11-10T00:00:00"/>
    <x v="7"/>
    <s v="JQ Rehab"/>
    <n v="61.03"/>
    <n v="6770.3"/>
    <n v="110.93"/>
    <n v="7.48"/>
    <n v="41.26"/>
    <n v="7.2"/>
    <n v="48.46"/>
    <n v="0"/>
    <n v="2"/>
    <n v="296"/>
    <n v="303"/>
    <n v="15"/>
    <n v="13"/>
    <n v="197"/>
    <n v="171.54"/>
    <n v="24.1"/>
    <n v="0"/>
    <n v="24.1"/>
    <n v="229.59"/>
    <n v="410.98"/>
    <n v="86.57"/>
    <x v="6"/>
    <m/>
    <s v="REHAB"/>
    <n v="599"/>
    <n v="28"/>
    <s v="CB"/>
    <x v="18"/>
  </r>
  <r>
    <d v="2018-11-10T00:00:00"/>
    <x v="8"/>
    <s v="16s vs Reading"/>
    <n v="117.97"/>
    <n v="6943.92"/>
    <n v="78.349999999999994"/>
    <n v="8.58"/>
    <n v="356.27"/>
    <n v="109.27"/>
    <n v="465.54"/>
    <n v="27"/>
    <n v="30"/>
    <n v="582"/>
    <n v="600"/>
    <n v="56"/>
    <n v="52"/>
    <n v="197"/>
    <n v="156.63999999999999"/>
    <n v="30.55"/>
    <n v="1.55"/>
    <n v="32.1"/>
    <n v="302.81"/>
    <n v="1348.1"/>
    <n v="111.91"/>
    <x v="1"/>
    <s v="MD"/>
    <s v="Training"/>
    <n v="1182"/>
    <n v="108"/>
    <s v="FB"/>
    <x v="18"/>
  </r>
  <r>
    <d v="2018-11-10T00:00:00"/>
    <x v="23"/>
    <s v="16s vs Reading"/>
    <n v="117.97"/>
    <n v="9978.27"/>
    <n v="84.58"/>
    <n v="8.25"/>
    <n v="425.49"/>
    <n v="84.57"/>
    <n v="510.06"/>
    <n v="20"/>
    <n v="27"/>
    <n v="773"/>
    <n v="809"/>
    <n v="70"/>
    <n v="87"/>
    <n v="188"/>
    <n v="153.09"/>
    <n v="46.31"/>
    <n v="2.86"/>
    <n v="49.16"/>
    <n v="491.79"/>
    <n v="1777.7"/>
    <n v="156.77000000000001"/>
    <x v="1"/>
    <s v="MD"/>
    <s v="Training"/>
    <n v="1582"/>
    <n v="157"/>
    <s v="CB"/>
    <x v="18"/>
  </r>
  <r>
    <d v="2018-11-10T00:00:00"/>
    <x v="12"/>
    <s v="15s Session"/>
    <n v="179.87"/>
    <n v="5748.08"/>
    <n v="31.96"/>
    <n v="7.1"/>
    <n v="233.53"/>
    <n v="0.71"/>
    <n v="234.24"/>
    <n v="8"/>
    <n v="21"/>
    <n v="610"/>
    <n v="671"/>
    <n v="98"/>
    <n v="73"/>
    <n v="191"/>
    <n v="116.96"/>
    <n v="7.8"/>
    <n v="0.21"/>
    <n v="8.01"/>
    <n v="232.61"/>
    <n v="964.13"/>
    <n v="102.13"/>
    <x v="8"/>
    <m/>
    <s v="Training"/>
    <n v="1281"/>
    <n v="171"/>
    <s v="MID"/>
    <x v="18"/>
  </r>
  <r>
    <d v="2018-11-10T00:00:00"/>
    <x v="27"/>
    <s v="15s Session"/>
    <n v="179.87"/>
    <n v="6660.5"/>
    <n v="37.03"/>
    <n v="7.29"/>
    <n v="254.46"/>
    <n v="4.2699999999999996"/>
    <n v="258.73"/>
    <n v="4"/>
    <n v="20"/>
    <n v="658"/>
    <n v="686"/>
    <n v="102"/>
    <n v="72"/>
    <n v="203"/>
    <n v="131.4"/>
    <n v="9.5500000000000007"/>
    <n v="0"/>
    <n v="9.5500000000000007"/>
    <n v="259.79000000000002"/>
    <n v="984.1"/>
    <n v="109.37"/>
    <x v="8"/>
    <m/>
    <s v="Training"/>
    <n v="1344"/>
    <n v="174"/>
    <s v="MID"/>
    <x v="18"/>
  </r>
  <r>
    <d v="2018-11-10T00:00:00"/>
    <x v="13"/>
    <s v="16s vs Reading"/>
    <n v="117.97"/>
    <n v="10316.89"/>
    <n v="87.45"/>
    <n v="7.64"/>
    <n v="460.06"/>
    <n v="45.78"/>
    <n v="505.84"/>
    <n v="22"/>
    <n v="23"/>
    <n v="860"/>
    <n v="921"/>
    <n v="105"/>
    <n v="99"/>
    <n v="195"/>
    <n v="170.04"/>
    <n v="55.14"/>
    <n v="0"/>
    <n v="55.14"/>
    <n v="477.88"/>
    <n v="1863.9"/>
    <n v="140.97999999999999"/>
    <x v="1"/>
    <s v="MD"/>
    <s v="Training"/>
    <n v="1781"/>
    <n v="204"/>
    <s v="CB"/>
    <x v="18"/>
  </r>
  <r>
    <d v="2018-11-10T00:00:00"/>
    <x v="14"/>
    <s v="LC  AVG"/>
    <n v="59.75"/>
    <n v="5200.1200000000008"/>
    <n v="87.034999999999997"/>
    <n v="8.2799999999999994"/>
    <n v="34.53"/>
    <n v="49.81"/>
    <n v="84.34"/>
    <n v="3"/>
    <n v="3"/>
    <n v="497"/>
    <n v="511"/>
    <n v="18"/>
    <n v="20"/>
    <n v="195"/>
    <n v="130.53"/>
    <n v="2.88"/>
    <n v="0.36"/>
    <n v="3.24"/>
    <n v="84.25"/>
    <n v="472.36"/>
    <n v="93.76"/>
    <x v="6"/>
    <m/>
    <s v="REHAB"/>
    <n v="1008"/>
    <n v="38"/>
    <s v="FB"/>
    <x v="18"/>
  </r>
  <r>
    <d v="2018-11-10T00:00:00"/>
    <x v="16"/>
    <s v="16s vs Reading"/>
    <n v="117.97"/>
    <n v="11457.83"/>
    <n v="97.12"/>
    <n v="7.06"/>
    <n v="196.09"/>
    <n v="0.71"/>
    <n v="196.8"/>
    <n v="5"/>
    <n v="19"/>
    <n v="843"/>
    <n v="874"/>
    <n v="61"/>
    <n v="70"/>
    <n v="200"/>
    <n v="170.23"/>
    <n v="49.54"/>
    <n v="0.01"/>
    <n v="49.54"/>
    <n v="471.45"/>
    <n v="1444.3"/>
    <n v="176.98"/>
    <x v="1"/>
    <s v="MD"/>
    <s v="Training"/>
    <n v="1717"/>
    <n v="131"/>
    <s v="MID"/>
    <x v="18"/>
  </r>
  <r>
    <d v="2018-11-10T00:00:00"/>
    <x v="24"/>
    <s v="15s Session"/>
    <n v="179.87"/>
    <n v="2618.4499999999998"/>
    <n v="44.51"/>
    <n v="6.68"/>
    <n v="118.59"/>
    <n v="0"/>
    <n v="118.59"/>
    <n v="19"/>
    <n v="8"/>
    <n v="497"/>
    <n v="548"/>
    <n v="75"/>
    <n v="55"/>
    <n v="0"/>
    <n v="0"/>
    <n v="0"/>
    <n v="0"/>
    <n v="0"/>
    <n v="0"/>
    <n v="483.03"/>
    <n v="49.29"/>
    <x v="8"/>
    <m/>
    <s v="Training"/>
    <n v="1045"/>
    <n v="130"/>
    <s v="GK"/>
    <x v="18"/>
  </r>
  <r>
    <d v="2018-11-10T00:00:00"/>
    <x v="26"/>
    <s v="16s vs Reading"/>
    <n v="117.97"/>
    <n v="10575.41"/>
    <n v="90.16"/>
    <n v="8.36"/>
    <n v="371.12"/>
    <n v="63.96"/>
    <n v="435.08"/>
    <n v="20"/>
    <n v="30"/>
    <n v="775"/>
    <n v="751"/>
    <n v="56"/>
    <n v="81"/>
    <n v="208"/>
    <n v="163.49"/>
    <n v="9.7899999999999991"/>
    <n v="0.04"/>
    <n v="9.83"/>
    <n v="116.67"/>
    <n v="1613.25"/>
    <n v="164.98"/>
    <x v="1"/>
    <s v="MD"/>
    <s v="Training"/>
    <n v="1526"/>
    <n v="137"/>
    <s v="MID"/>
    <x v="18"/>
  </r>
  <r>
    <d v="2018-11-10T00:00:00"/>
    <x v="17"/>
    <s v="16s vs Reading"/>
    <n v="117.97"/>
    <n v="5652.9"/>
    <n v="47.92"/>
    <n v="7.41"/>
    <n v="48.14"/>
    <n v="1.44"/>
    <n v="49.58"/>
    <n v="6"/>
    <n v="4"/>
    <n v="584"/>
    <n v="621"/>
    <n v="25"/>
    <n v="27"/>
    <n v="192"/>
    <n v="133.12"/>
    <n v="3.73"/>
    <n v="0"/>
    <n v="3.73"/>
    <n v="177.62"/>
    <n v="262.72000000000003"/>
    <n v="59.21"/>
    <x v="1"/>
    <s v="MD"/>
    <s v="Training"/>
    <n v="1205"/>
    <n v="52"/>
    <s v="GK"/>
    <x v="18"/>
  </r>
  <r>
    <d v="2018-11-10T00:00:00"/>
    <x v="20"/>
    <s v="16s vs Reading"/>
    <n v="117.97"/>
    <n v="6681.53"/>
    <n v="56.9"/>
    <n v="7.71"/>
    <n v="286.41000000000003"/>
    <n v="21.23"/>
    <n v="307.64"/>
    <n v="18"/>
    <n v="22"/>
    <n v="591"/>
    <n v="555"/>
    <n v="41"/>
    <n v="63"/>
    <n v="192"/>
    <n v="120.75"/>
    <n v="2.91"/>
    <n v="0"/>
    <n v="2.91"/>
    <n v="114.7"/>
    <n v="1085.72"/>
    <n v="115.39"/>
    <x v="1"/>
    <s v="MD"/>
    <s v="Training"/>
    <n v="1146"/>
    <n v="104"/>
    <e v="#N/A"/>
    <x v="18"/>
  </r>
  <r>
    <d v="2018-11-10T00:00:00"/>
    <x v="21"/>
    <s v="16s vs Reading"/>
    <n v="117.97"/>
    <n v="12061.12"/>
    <n v="102.24"/>
    <n v="8.17"/>
    <n v="617.55999999999995"/>
    <n v="97.63"/>
    <n v="715.19"/>
    <n v="11"/>
    <n v="41"/>
    <n v="852"/>
    <n v="856"/>
    <n v="79"/>
    <n v="98"/>
    <n v="199"/>
    <n v="162.22999999999999"/>
    <n v="40.909999999999997"/>
    <n v="0.96"/>
    <n v="41.87"/>
    <n v="449.11"/>
    <n v="2366.54"/>
    <n v="156.86000000000001"/>
    <x v="1"/>
    <s v="MD"/>
    <s v="Training"/>
    <n v="1708"/>
    <n v="177"/>
    <s v="MID"/>
    <x v="18"/>
  </r>
  <r>
    <d v="2018-11-10T00:00:00"/>
    <x v="22"/>
    <s v="16s vs Reading"/>
    <n v="117.97"/>
    <n v="12374.93"/>
    <n v="104.9"/>
    <n v="8.1199999999999992"/>
    <n v="420.45"/>
    <n v="49.15"/>
    <n v="469.6"/>
    <n v="7"/>
    <n v="36"/>
    <n v="789"/>
    <n v="828"/>
    <n v="81"/>
    <n v="86"/>
    <n v="206"/>
    <n v="174.93"/>
    <n v="51.33"/>
    <n v="22.3"/>
    <n v="73.62"/>
    <n v="637.70000000000005"/>
    <n v="1952.38"/>
    <n v="153.88"/>
    <x v="1"/>
    <s v="MD"/>
    <s v="Training"/>
    <n v="1617"/>
    <n v="167"/>
    <s v="MID"/>
    <x v="18"/>
  </r>
  <r>
    <d v="2018-11-12T00:00:00"/>
    <x v="0"/>
    <s v="Session + Extras"/>
    <n v="87.89"/>
    <n v="4380.97"/>
    <n v="50.06"/>
    <n v="6.14"/>
    <n v="13.21"/>
    <n v="0"/>
    <n v="13.21"/>
    <n v="9"/>
    <n v="1"/>
    <n v="799"/>
    <n v="814"/>
    <n v="80"/>
    <n v="80"/>
    <n v="201"/>
    <n v="164.45"/>
    <n v="17.899999999999999"/>
    <n v="0"/>
    <n v="17.899999999999999"/>
    <n v="274.11"/>
    <n v="600.52"/>
    <n v="87.77"/>
    <x v="1"/>
    <m/>
    <s v="Training"/>
    <n v="1613"/>
    <n v="160"/>
    <s v="MID"/>
    <x v="19"/>
  </r>
  <r>
    <d v="2018-11-12T00:00:00"/>
    <x v="2"/>
    <s v="DC Rehab"/>
    <n v="47.62"/>
    <n v="4611.25"/>
    <n v="96.84"/>
    <n v="8.0299999999999994"/>
    <n v="129.07"/>
    <n v="24.43"/>
    <n v="153.5"/>
    <n v="2"/>
    <n v="3"/>
    <n v="345"/>
    <n v="349"/>
    <n v="48"/>
    <n v="29"/>
    <n v="207"/>
    <n v="169.21"/>
    <n v="18.829999999999998"/>
    <n v="0.26"/>
    <n v="19.09"/>
    <n v="191.84"/>
    <n v="822.51"/>
    <n v="72.42"/>
    <x v="6"/>
    <m/>
    <s v="REHAB"/>
    <n v="694"/>
    <n v="77"/>
    <s v="MID"/>
    <x v="19"/>
  </r>
  <r>
    <d v="2018-11-12T00:00:00"/>
    <x v="29"/>
    <s v="EE Rehab"/>
    <n v="24.23"/>
    <n v="2433.16"/>
    <n v="100.44"/>
    <n v="5.79"/>
    <n v="10.72"/>
    <n v="0"/>
    <n v="10.72"/>
    <n v="0"/>
    <n v="1"/>
    <n v="122"/>
    <n v="124"/>
    <n v="0"/>
    <n v="0"/>
    <n v="0"/>
    <n v="0"/>
    <n v="0"/>
    <n v="0"/>
    <n v="0"/>
    <n v="0"/>
    <n v="120.9"/>
    <n v="38.94"/>
    <x v="6"/>
    <m/>
    <s v="REHAB"/>
    <n v="246"/>
    <n v="0"/>
    <e v="#N/A"/>
    <x v="19"/>
  </r>
  <r>
    <d v="2018-11-12T00:00:00"/>
    <x v="4"/>
    <s v="Session + Extras"/>
    <n v="87.89"/>
    <n v="3774.5"/>
    <n v="44.61"/>
    <n v="5.65"/>
    <n v="2.78"/>
    <n v="0"/>
    <n v="2.78"/>
    <n v="8"/>
    <n v="0"/>
    <n v="739"/>
    <n v="789"/>
    <n v="87"/>
    <n v="60"/>
    <n v="188"/>
    <n v="145.06"/>
    <n v="1.76"/>
    <n v="0"/>
    <n v="1.76"/>
    <n v="156.15"/>
    <n v="315.60000000000002"/>
    <n v="71.290000000000006"/>
    <x v="1"/>
    <m/>
    <s v="Training"/>
    <n v="1528"/>
    <n v="147"/>
    <s v="GK"/>
    <x v="19"/>
  </r>
  <r>
    <d v="2018-11-12T00:00:00"/>
    <x v="30"/>
    <s v="IM Rehab"/>
    <n v="19.850000000000001"/>
    <n v="1966.22"/>
    <n v="99.05"/>
    <n v="8.81"/>
    <n v="132.88999999999999"/>
    <n v="99.98"/>
    <n v="232.87"/>
    <n v="3"/>
    <n v="7"/>
    <n v="80"/>
    <n v="93"/>
    <n v="23"/>
    <n v="8"/>
    <n v="0"/>
    <n v="0"/>
    <n v="0"/>
    <n v="0"/>
    <n v="0"/>
    <n v="0"/>
    <n v="307.86"/>
    <n v="29.59"/>
    <x v="6"/>
    <m/>
    <s v="REHAB"/>
    <n v="173"/>
    <n v="31"/>
    <e v="#N/A"/>
    <x v="19"/>
  </r>
  <r>
    <d v="2018-11-12T00:00:00"/>
    <x v="5"/>
    <s v="16s Session"/>
    <n v="70.78"/>
    <n v="1470.31"/>
    <n v="26.53"/>
    <n v="6.77"/>
    <n v="4.45"/>
    <n v="0"/>
    <n v="4.45"/>
    <n v="2"/>
    <n v="1"/>
    <n v="355"/>
    <n v="377"/>
    <n v="19"/>
    <n v="16"/>
    <n v="194"/>
    <n v="139.15"/>
    <n v="2.94"/>
    <n v="0"/>
    <n v="2.94"/>
    <n v="91.97"/>
    <n v="68.87"/>
    <n v="41.22"/>
    <x v="1"/>
    <m/>
    <s v="Training"/>
    <n v="732"/>
    <n v="35"/>
    <s v="MID"/>
    <x v="19"/>
  </r>
  <r>
    <d v="2018-11-12T00:00:00"/>
    <x v="6"/>
    <s v="16s Session"/>
    <n v="70.78"/>
    <n v="4023.51"/>
    <n v="56.85"/>
    <n v="7.28"/>
    <n v="38.159999999999997"/>
    <n v="7.16"/>
    <n v="45.32"/>
    <n v="4"/>
    <n v="3"/>
    <n v="536"/>
    <n v="580"/>
    <n v="36"/>
    <n v="30"/>
    <n v="202"/>
    <n v="148.11000000000001"/>
    <n v="4.8600000000000003"/>
    <n v="0"/>
    <n v="4.8600000000000003"/>
    <n v="132.29"/>
    <n v="413.62"/>
    <n v="66.180000000000007"/>
    <x v="1"/>
    <m/>
    <s v="Training"/>
    <n v="1116"/>
    <n v="66"/>
    <s v="FB"/>
    <x v="19"/>
  </r>
  <r>
    <d v="2018-11-12T00:00:00"/>
    <x v="7"/>
    <s v="JQ Rehab"/>
    <n v="56.1"/>
    <n v="5478.04"/>
    <n v="97.64"/>
    <n v="8.19"/>
    <n v="179.14"/>
    <n v="35.950000000000003"/>
    <n v="215.09"/>
    <n v="1"/>
    <n v="9"/>
    <n v="431"/>
    <n v="416"/>
    <n v="52"/>
    <n v="38"/>
    <n v="200"/>
    <n v="172.15"/>
    <n v="25.3"/>
    <n v="0"/>
    <n v="25.3"/>
    <n v="227.42"/>
    <n v="952.41"/>
    <n v="80.16"/>
    <x v="6"/>
    <m/>
    <s v="REHAB"/>
    <n v="847"/>
    <n v="90"/>
    <s v="CB"/>
    <x v="19"/>
  </r>
  <r>
    <d v="2018-11-12T00:00:00"/>
    <x v="8"/>
    <s v="16s Session"/>
    <n v="70.78"/>
    <n v="2039.66"/>
    <n v="31.22"/>
    <n v="5.2"/>
    <n v="0"/>
    <n v="0"/>
    <n v="0"/>
    <n v="1"/>
    <n v="0"/>
    <n v="412"/>
    <n v="455"/>
    <n v="21"/>
    <n v="11"/>
    <n v="186"/>
    <n v="130.66"/>
    <n v="2.12"/>
    <n v="0"/>
    <n v="2.12"/>
    <n v="93.53"/>
    <n v="75.33"/>
    <n v="44.33"/>
    <x v="1"/>
    <m/>
    <s v="Training"/>
    <n v="867"/>
    <n v="32"/>
    <s v="FB"/>
    <x v="19"/>
  </r>
  <r>
    <d v="2018-11-12T00:00:00"/>
    <x v="11"/>
    <s v="16s Session"/>
    <n v="70.78"/>
    <n v="3119.69"/>
    <n v="44.15"/>
    <n v="6.71"/>
    <n v="53.75"/>
    <n v="0"/>
    <n v="53.75"/>
    <n v="4"/>
    <n v="5"/>
    <n v="522"/>
    <n v="552"/>
    <n v="33"/>
    <n v="30"/>
    <n v="204"/>
    <n v="140.30000000000001"/>
    <n v="7.61"/>
    <n v="0"/>
    <n v="7.61"/>
    <n v="119.87"/>
    <n v="337.83"/>
    <n v="60.09"/>
    <x v="1"/>
    <m/>
    <s v="Training"/>
    <n v="1074"/>
    <n v="63"/>
    <s v="FOR"/>
    <x v="19"/>
  </r>
  <r>
    <d v="2018-11-12T00:00:00"/>
    <x v="23"/>
    <s v="AVG"/>
    <n v="70.78"/>
    <n v="1470.31"/>
    <n v="26.53"/>
    <n v="6.77"/>
    <n v="4.45"/>
    <n v="0"/>
    <n v="4.45"/>
    <n v="2"/>
    <n v="1"/>
    <n v="355"/>
    <n v="377"/>
    <n v="19"/>
    <n v="16"/>
    <n v="194"/>
    <n v="139.15"/>
    <n v="2.94"/>
    <n v="0"/>
    <n v="2.94"/>
    <n v="91.97"/>
    <n v="68.87"/>
    <n v="41.22"/>
    <x v="3"/>
    <m/>
    <m/>
    <n v="732"/>
    <n v="35"/>
    <s v="CB"/>
    <x v="19"/>
  </r>
  <r>
    <d v="2018-11-12T00:00:00"/>
    <x v="12"/>
    <s v="Session + Extras"/>
    <n v="87.89"/>
    <n v="4465.6099999999997"/>
    <n v="53.82"/>
    <n v="6.17"/>
    <n v="13.04"/>
    <n v="0"/>
    <n v="13.04"/>
    <n v="5"/>
    <n v="2"/>
    <n v="639"/>
    <n v="657"/>
    <n v="57"/>
    <n v="46"/>
    <n v="194"/>
    <n v="147.97"/>
    <n v="20.03"/>
    <n v="1.03"/>
    <n v="21.06"/>
    <n v="251.26"/>
    <n v="596.25"/>
    <n v="84.78"/>
    <x v="1"/>
    <m/>
    <s v="Training"/>
    <n v="1296"/>
    <n v="103"/>
    <s v="MID"/>
    <x v="19"/>
  </r>
  <r>
    <d v="2018-11-12T00:00:00"/>
    <x v="27"/>
    <s v="Session + Extras"/>
    <n v="87.89"/>
    <n v="3603.12"/>
    <n v="43.35"/>
    <n v="6.74"/>
    <n v="21.4"/>
    <n v="0"/>
    <n v="21.4"/>
    <n v="2"/>
    <n v="4"/>
    <n v="604"/>
    <n v="632"/>
    <n v="42"/>
    <n v="37"/>
    <n v="194"/>
    <n v="153.59"/>
    <n v="7.35"/>
    <n v="0"/>
    <n v="7.35"/>
    <n v="188.67"/>
    <n v="482.85"/>
    <n v="69.86"/>
    <x v="1"/>
    <m/>
    <s v="Training"/>
    <n v="1236"/>
    <n v="79"/>
    <s v="MID"/>
    <x v="19"/>
  </r>
  <r>
    <d v="2018-11-12T00:00:00"/>
    <x v="13"/>
    <s v="16s Session"/>
    <n v="70.78"/>
    <n v="2056.29"/>
    <n v="31.64"/>
    <n v="6.36"/>
    <n v="16.11"/>
    <n v="0"/>
    <n v="16.11"/>
    <n v="0"/>
    <n v="1"/>
    <n v="503"/>
    <n v="545"/>
    <n v="24"/>
    <n v="16"/>
    <n v="171"/>
    <n v="127.29"/>
    <n v="0"/>
    <n v="0"/>
    <n v="0"/>
    <n v="79.89"/>
    <n v="110.43"/>
    <n v="37.409999999999997"/>
    <x v="1"/>
    <m/>
    <s v="Training"/>
    <n v="1048"/>
    <n v="40"/>
    <s v="CB"/>
    <x v="19"/>
  </r>
  <r>
    <d v="2018-11-12T00:00:00"/>
    <x v="14"/>
    <s v="Session + Extras"/>
    <n v="87.89"/>
    <n v="4341.6000000000004"/>
    <n v="52.26"/>
    <n v="6.16"/>
    <n v="12.03"/>
    <n v="0"/>
    <n v="12.03"/>
    <n v="5"/>
    <n v="2"/>
    <n v="717"/>
    <n v="747"/>
    <n v="67"/>
    <n v="58"/>
    <n v="201"/>
    <n v="149.86000000000001"/>
    <n v="16.79"/>
    <n v="3.37"/>
    <n v="20.16"/>
    <n v="241.99"/>
    <n v="539.95000000000005"/>
    <n v="93.59"/>
    <x v="1"/>
    <m/>
    <s v="Training"/>
    <n v="1464"/>
    <n v="125"/>
    <s v="FB"/>
    <x v="19"/>
  </r>
  <r>
    <d v="2018-11-12T00:00:00"/>
    <x v="15"/>
    <s v="MF Rehab"/>
    <n v="28.44"/>
    <n v="3402.32"/>
    <n v="119.65"/>
    <n v="5.25"/>
    <n v="0"/>
    <n v="0"/>
    <n v="0"/>
    <n v="0"/>
    <n v="0"/>
    <n v="60"/>
    <n v="63"/>
    <n v="0"/>
    <n v="1"/>
    <n v="195"/>
    <n v="169.74"/>
    <n v="8.9700000000000006"/>
    <n v="0"/>
    <n v="8.9700000000000006"/>
    <n v="100.5"/>
    <n v="74.349999999999994"/>
    <n v="51.26"/>
    <x v="6"/>
    <m/>
    <s v="REHAB"/>
    <n v="123"/>
    <n v="1"/>
    <s v="MID"/>
    <x v="19"/>
  </r>
  <r>
    <d v="2018-11-12T00:00:00"/>
    <x v="16"/>
    <s v="16s Session"/>
    <n v="70.78"/>
    <n v="3506.76"/>
    <n v="50.84"/>
    <n v="6.14"/>
    <n v="14.83"/>
    <n v="0"/>
    <n v="14.83"/>
    <n v="1"/>
    <n v="3"/>
    <n v="523"/>
    <n v="578"/>
    <n v="41"/>
    <n v="30"/>
    <n v="200"/>
    <n v="158.44999999999999"/>
    <n v="12.62"/>
    <n v="0.05"/>
    <n v="12.67"/>
    <n v="199.61"/>
    <n v="359.01"/>
    <n v="72.27"/>
    <x v="1"/>
    <m/>
    <s v="Training"/>
    <n v="1101"/>
    <n v="71"/>
    <s v="MID"/>
    <x v="19"/>
  </r>
  <r>
    <d v="2018-11-12T00:00:00"/>
    <x v="24"/>
    <s v="Session + Extras"/>
    <n v="87.89"/>
    <n v="3214.93"/>
    <n v="37.549999999999997"/>
    <n v="5.17"/>
    <n v="0"/>
    <n v="0"/>
    <n v="0"/>
    <n v="7"/>
    <n v="0"/>
    <n v="695"/>
    <n v="725"/>
    <n v="73"/>
    <n v="65"/>
    <n v="82"/>
    <n v="82"/>
    <n v="0"/>
    <n v="0"/>
    <n v="0"/>
    <n v="7.8"/>
    <n v="254.12"/>
    <n v="48.12"/>
    <x v="1"/>
    <m/>
    <s v="Training"/>
    <n v="1420"/>
    <n v="138"/>
    <s v="GK"/>
    <x v="19"/>
  </r>
  <r>
    <d v="2018-11-12T00:00:00"/>
    <x v="26"/>
    <s v="16s Session"/>
    <n v="70.78"/>
    <n v="1622.27"/>
    <n v="28.75"/>
    <n v="3.99"/>
    <n v="0"/>
    <n v="0"/>
    <n v="0"/>
    <n v="1"/>
    <n v="0"/>
    <n v="434"/>
    <n v="477"/>
    <n v="11"/>
    <n v="4"/>
    <n v="194"/>
    <n v="137.08000000000001"/>
    <n v="1.1000000000000001"/>
    <n v="0"/>
    <n v="1.1000000000000001"/>
    <n v="79.150000000000006"/>
    <n v="29.88"/>
    <n v="39.950000000000003"/>
    <x v="1"/>
    <m/>
    <s v="Training"/>
    <n v="911"/>
    <n v="15"/>
    <s v="MID"/>
    <x v="19"/>
  </r>
  <r>
    <d v="2018-11-12T00:00:00"/>
    <x v="17"/>
    <s v="Session + Extras"/>
    <n v="87.89"/>
    <n v="4457.8900000000003"/>
    <n v="54.29"/>
    <n v="6.26"/>
    <n v="12.72"/>
    <n v="0"/>
    <n v="12.72"/>
    <n v="10"/>
    <n v="1"/>
    <n v="685"/>
    <n v="721"/>
    <n v="67"/>
    <n v="58"/>
    <n v="214"/>
    <n v="155.57"/>
    <n v="9.2200000000000006"/>
    <n v="9.85"/>
    <n v="19.07"/>
    <n v="264.17"/>
    <n v="416.11"/>
    <n v="71.680000000000007"/>
    <x v="1"/>
    <m/>
    <s v="Training"/>
    <n v="1406"/>
    <n v="125"/>
    <s v="GK"/>
    <x v="19"/>
  </r>
  <r>
    <d v="2018-11-12T00:00:00"/>
    <x v="20"/>
    <s v="Session + Extras"/>
    <n v="87.89"/>
    <n v="3879.31"/>
    <n v="45.39"/>
    <n v="6.66"/>
    <n v="17.5"/>
    <n v="0"/>
    <n v="17.5"/>
    <n v="12"/>
    <n v="2"/>
    <n v="613"/>
    <n v="600"/>
    <n v="53"/>
    <n v="63"/>
    <n v="194"/>
    <n v="137.65"/>
    <n v="5.54"/>
    <n v="0"/>
    <n v="5.54"/>
    <n v="137.19999999999999"/>
    <n v="619.83000000000004"/>
    <n v="85.73"/>
    <x v="1"/>
    <m/>
    <s v="Training"/>
    <n v="1213"/>
    <n v="116"/>
    <e v="#N/A"/>
    <x v="19"/>
  </r>
  <r>
    <d v="2018-11-12T00:00:00"/>
    <x v="21"/>
    <s v="16s Session"/>
    <n v="70.78"/>
    <n v="3827.92"/>
    <n v="54.09"/>
    <n v="6.57"/>
    <n v="24.66"/>
    <n v="0"/>
    <n v="24.66"/>
    <n v="6"/>
    <n v="4"/>
    <n v="589"/>
    <n v="588"/>
    <n v="45"/>
    <n v="34"/>
    <n v="195"/>
    <n v="142.25"/>
    <n v="6.61"/>
    <n v="0.01"/>
    <n v="6.62"/>
    <n v="143.34"/>
    <n v="466.26"/>
    <n v="66.319999999999993"/>
    <x v="1"/>
    <m/>
    <s v="Training"/>
    <n v="1177"/>
    <n v="79"/>
    <s v="MID"/>
    <x v="19"/>
  </r>
  <r>
    <d v="2018-11-12T00:00:00"/>
    <x v="22"/>
    <s v="16s Session"/>
    <n v="70.78"/>
    <n v="3066.15"/>
    <n v="46.1"/>
    <n v="6.38"/>
    <n v="10.66"/>
    <n v="0"/>
    <n v="10.66"/>
    <n v="2"/>
    <n v="1"/>
    <n v="550"/>
    <n v="558"/>
    <n v="39"/>
    <n v="28"/>
    <n v="195"/>
    <n v="145.78"/>
    <n v="8.75"/>
    <n v="0.02"/>
    <n v="8.77"/>
    <n v="154.69"/>
    <n v="293.7"/>
    <n v="55.18"/>
    <x v="1"/>
    <m/>
    <s v="Training"/>
    <n v="1108"/>
    <n v="67"/>
    <s v="MID"/>
    <x v="19"/>
  </r>
  <r>
    <d v="2018-11-13T00:00:00"/>
    <x v="1"/>
    <s v="BD Session"/>
    <n v="50.42"/>
    <n v="5842.33"/>
    <n v="116.23"/>
    <n v="8.42"/>
    <n v="74.430000000000007"/>
    <n v="45.7"/>
    <n v="120.13"/>
    <n v="3"/>
    <n v="8"/>
    <n v="136"/>
    <n v="159"/>
    <n v="26"/>
    <n v="10"/>
    <n v="182"/>
    <n v="152.63"/>
    <n v="18.14"/>
    <n v="0"/>
    <n v="18.14"/>
    <n v="170.84"/>
    <n v="308.25"/>
    <n v="78.510000000000005"/>
    <x v="6"/>
    <m/>
    <s v="REHAB"/>
    <n v="295"/>
    <n v="36"/>
    <s v="CB"/>
    <x v="19"/>
  </r>
  <r>
    <d v="2018-11-13T00:00:00"/>
    <x v="2"/>
    <s v="Session"/>
    <n v="94.1"/>
    <n v="5394.15"/>
    <n v="57.33"/>
    <n v="6.69"/>
    <n v="92.83"/>
    <n v="0"/>
    <n v="92.83"/>
    <n v="5"/>
    <n v="14"/>
    <n v="636"/>
    <n v="706"/>
    <n v="71"/>
    <n v="54"/>
    <n v="211"/>
    <n v="164.34"/>
    <n v="22.74"/>
    <n v="1"/>
    <n v="23.74"/>
    <n v="303.56"/>
    <n v="818.5"/>
    <n v="91.97"/>
    <x v="1"/>
    <n v="-3"/>
    <s v="Training"/>
    <n v="1342"/>
    <n v="125"/>
    <s v="MID"/>
    <x v="19"/>
  </r>
  <r>
    <d v="2018-11-13T00:00:00"/>
    <x v="4"/>
    <s v="15s Session"/>
    <n v="98.04"/>
    <n v="4119.04"/>
    <n v="42.01"/>
    <n v="5.92"/>
    <n v="11.41"/>
    <n v="0"/>
    <n v="11.41"/>
    <n v="18"/>
    <n v="2"/>
    <n v="718"/>
    <n v="753"/>
    <n v="75"/>
    <n v="56"/>
    <n v="177"/>
    <n v="137.29"/>
    <n v="0"/>
    <n v="0"/>
    <n v="0"/>
    <n v="139.35"/>
    <n v="287.02"/>
    <n v="70.78"/>
    <x v="8"/>
    <n v="-1"/>
    <s v="Training"/>
    <n v="1471"/>
    <n v="131"/>
    <s v="GK"/>
    <x v="19"/>
  </r>
  <r>
    <d v="2018-11-13T00:00:00"/>
    <x v="5"/>
    <s v="15s Session"/>
    <n v="98.04"/>
    <n v="5320.06"/>
    <n v="54.26"/>
    <n v="7.2"/>
    <n v="148.6"/>
    <n v="3.56"/>
    <n v="152.16"/>
    <n v="27"/>
    <n v="18"/>
    <n v="592"/>
    <n v="613"/>
    <n v="52"/>
    <n v="57"/>
    <n v="202"/>
    <n v="146.43"/>
    <n v="10.3"/>
    <n v="0"/>
    <n v="10.3"/>
    <n v="197.94"/>
    <n v="843.32"/>
    <n v="104.51"/>
    <x v="8"/>
    <n v="-1"/>
    <s v="Training"/>
    <n v="1205"/>
    <n v="109"/>
    <s v="MID"/>
    <x v="19"/>
  </r>
  <r>
    <d v="2018-11-13T00:00:00"/>
    <x v="6"/>
    <s v="Session"/>
    <n v="94.1"/>
    <n v="6194.75"/>
    <n v="65.84"/>
    <n v="7.53"/>
    <n v="318.17"/>
    <n v="7.16"/>
    <n v="325.33"/>
    <n v="22"/>
    <n v="34"/>
    <n v="626"/>
    <n v="710"/>
    <n v="82"/>
    <n v="70"/>
    <n v="205"/>
    <n v="156.66999999999999"/>
    <n v="13.35"/>
    <n v="0.12"/>
    <n v="13.47"/>
    <n v="239.02"/>
    <n v="1093.94"/>
    <n v="100.76"/>
    <x v="1"/>
    <n v="-3"/>
    <s v="Training"/>
    <n v="1336"/>
    <n v="152"/>
    <s v="FB"/>
    <x v="19"/>
  </r>
  <r>
    <d v="2018-11-13T00:00:00"/>
    <x v="8"/>
    <s v="15s Session"/>
    <n v="98.04"/>
    <n v="5140.24"/>
    <n v="52.43"/>
    <n v="7.69"/>
    <n v="154.91999999999999"/>
    <n v="10.95"/>
    <n v="165.87"/>
    <n v="12"/>
    <n v="17"/>
    <n v="504"/>
    <n v="589"/>
    <n v="66"/>
    <n v="62"/>
    <n v="195"/>
    <n v="142.19"/>
    <n v="16.39"/>
    <n v="0.04"/>
    <n v="16.43"/>
    <n v="225.9"/>
    <n v="916.4"/>
    <n v="86.69"/>
    <x v="8"/>
    <n v="-1"/>
    <s v="Training"/>
    <n v="1093"/>
    <n v="128"/>
    <s v="FB"/>
    <x v="19"/>
  </r>
  <r>
    <d v="2018-11-13T00:00:00"/>
    <x v="11"/>
    <s v="Session"/>
    <n v="94.1"/>
    <n v="5243.77"/>
    <n v="55.73"/>
    <n v="7.65"/>
    <n v="256.52"/>
    <n v="49.12"/>
    <n v="305.64"/>
    <n v="26"/>
    <n v="26"/>
    <n v="542"/>
    <n v="578"/>
    <n v="88"/>
    <n v="70"/>
    <n v="202"/>
    <n v="150.63999999999999"/>
    <n v="6.88"/>
    <n v="0"/>
    <n v="6.88"/>
    <n v="177.95"/>
    <n v="914.35"/>
    <n v="98.47"/>
    <x v="1"/>
    <n v="-3"/>
    <s v="Training"/>
    <n v="1120"/>
    <n v="158"/>
    <s v="FOR"/>
    <x v="19"/>
  </r>
  <r>
    <d v="2018-11-13T00:00:00"/>
    <x v="23"/>
    <s v="15s Session"/>
    <n v="98.04"/>
    <n v="4904.09"/>
    <n v="50.02"/>
    <n v="7.25"/>
    <n v="46.47"/>
    <n v="0.73"/>
    <n v="47.2"/>
    <n v="2"/>
    <n v="6"/>
    <n v="590"/>
    <n v="592"/>
    <n v="27"/>
    <n v="33"/>
    <n v="182"/>
    <n v="134.58000000000001"/>
    <n v="9.67"/>
    <n v="0.1"/>
    <n v="9.77"/>
    <n v="222.4"/>
    <n v="561.79"/>
    <n v="88.67"/>
    <x v="8"/>
    <n v="-1"/>
    <s v="Training"/>
    <n v="1182"/>
    <n v="60"/>
    <s v="CB"/>
    <x v="19"/>
  </r>
  <r>
    <d v="2018-11-13T00:00:00"/>
    <x v="12"/>
    <s v="15s Session"/>
    <n v="98.04"/>
    <n v="5084.87"/>
    <n v="51.87"/>
    <n v="7.09"/>
    <n v="159.46"/>
    <n v="0.71"/>
    <n v="160.16999999999999"/>
    <n v="5"/>
    <n v="17"/>
    <n v="486"/>
    <n v="515"/>
    <n v="35"/>
    <n v="31"/>
    <n v="186"/>
    <n v="132.74"/>
    <n v="9.0299999999999994"/>
    <n v="0"/>
    <n v="9.0299999999999994"/>
    <n v="183.72"/>
    <n v="791.59"/>
    <n v="88.04"/>
    <x v="8"/>
    <n v="-1"/>
    <s v="Training"/>
    <n v="1001"/>
    <n v="66"/>
    <s v="MID"/>
    <x v="19"/>
  </r>
  <r>
    <d v="2018-11-13T00:00:00"/>
    <x v="27"/>
    <s v="15s Session"/>
    <n v="98.04"/>
    <n v="4781.7299999999996"/>
    <n v="48.77"/>
    <n v="6.55"/>
    <n v="36.82"/>
    <n v="0"/>
    <n v="36.82"/>
    <n v="0"/>
    <n v="5"/>
    <n v="541"/>
    <n v="598"/>
    <n v="24"/>
    <n v="33"/>
    <n v="198"/>
    <n v="141.05000000000001"/>
    <n v="3.51"/>
    <n v="0"/>
    <n v="3.51"/>
    <n v="155.83000000000001"/>
    <n v="482.93"/>
    <n v="86.72"/>
    <x v="8"/>
    <n v="-1"/>
    <s v="Training"/>
    <n v="1139"/>
    <n v="57"/>
    <s v="MID"/>
    <x v="19"/>
  </r>
  <r>
    <d v="2018-11-13T00:00:00"/>
    <x v="13"/>
    <s v="Session"/>
    <n v="94.1"/>
    <n v="4587.8100000000004"/>
    <n v="51.98"/>
    <n v="6.83"/>
    <n v="110.26"/>
    <n v="0"/>
    <n v="110.26"/>
    <n v="16"/>
    <n v="14"/>
    <n v="584"/>
    <n v="634"/>
    <n v="99"/>
    <n v="85"/>
    <n v="192"/>
    <n v="158.13999999999999"/>
    <n v="13.7"/>
    <n v="0"/>
    <n v="13.7"/>
    <n v="244.73"/>
    <n v="822.85"/>
    <n v="67.680000000000007"/>
    <x v="1"/>
    <n v="-3"/>
    <s v="Training"/>
    <n v="1218"/>
    <n v="184"/>
    <s v="CB"/>
    <x v="19"/>
  </r>
  <r>
    <d v="2018-11-13T00:00:00"/>
    <x v="14"/>
    <s v="15s Session"/>
    <n v="98.04"/>
    <n v="5288.28"/>
    <n v="53.94"/>
    <n v="7.14"/>
    <n v="86.34"/>
    <n v="2.13"/>
    <n v="88.47"/>
    <n v="6"/>
    <n v="10"/>
    <n v="672"/>
    <n v="730"/>
    <n v="71"/>
    <n v="49"/>
    <n v="192"/>
    <n v="144.44"/>
    <n v="14.51"/>
    <n v="0"/>
    <n v="14.51"/>
    <n v="227.54"/>
    <n v="683.65"/>
    <n v="102.56"/>
    <x v="8"/>
    <n v="-1"/>
    <s v="Training"/>
    <n v="1402"/>
    <n v="120"/>
    <s v="FB"/>
    <x v="19"/>
  </r>
  <r>
    <d v="2018-11-13T00:00:00"/>
    <x v="16"/>
    <s v="Session"/>
    <n v="94.1"/>
    <n v="3613.65"/>
    <n v="38.409999999999997"/>
    <n v="6.72"/>
    <n v="180.19"/>
    <n v="0"/>
    <n v="180.19"/>
    <n v="5"/>
    <n v="8"/>
    <n v="418"/>
    <n v="462"/>
    <n v="47"/>
    <n v="29"/>
    <n v="191"/>
    <n v="133.99"/>
    <n v="1.63"/>
    <n v="0"/>
    <n v="1.63"/>
    <n v="147.31"/>
    <n v="587.08000000000004"/>
    <n v="59.96"/>
    <x v="1"/>
    <n v="-3"/>
    <s v="Training"/>
    <n v="880"/>
    <n v="76"/>
    <s v="MID"/>
    <x v="19"/>
  </r>
  <r>
    <d v="2018-11-13T00:00:00"/>
    <x v="24"/>
    <s v="GK Session"/>
    <n v="94.1"/>
    <n v="3118.36"/>
    <n v="33.14"/>
    <n v="6.63"/>
    <n v="13.54"/>
    <n v="0"/>
    <n v="13.54"/>
    <n v="15"/>
    <n v="3"/>
    <n v="497"/>
    <n v="533"/>
    <n v="67"/>
    <n v="55"/>
    <n v="82"/>
    <n v="73.3"/>
    <n v="0"/>
    <n v="0"/>
    <n v="0"/>
    <n v="0.04"/>
    <n v="238.46"/>
    <n v="44.47"/>
    <x v="1"/>
    <n v="-3"/>
    <s v="Training"/>
    <n v="1030"/>
    <n v="122"/>
    <s v="GK"/>
    <x v="19"/>
  </r>
  <r>
    <d v="2018-11-13T00:00:00"/>
    <x v="26"/>
    <s v="15s Session"/>
    <n v="98.04"/>
    <n v="5241.6099999999997"/>
    <n v="53.46"/>
    <n v="6.77"/>
    <n v="85.16"/>
    <n v="0"/>
    <n v="85.16"/>
    <n v="5"/>
    <n v="8"/>
    <n v="634"/>
    <n v="680"/>
    <n v="52"/>
    <n v="45"/>
    <n v="209"/>
    <n v="150.49"/>
    <n v="13.82"/>
    <n v="0.36"/>
    <n v="14.18"/>
    <n v="213.62"/>
    <n v="665.74"/>
    <n v="87.89"/>
    <x v="8"/>
    <n v="-1"/>
    <s v="Training"/>
    <n v="1314"/>
    <n v="97"/>
    <s v="MID"/>
    <x v="19"/>
  </r>
  <r>
    <d v="2018-11-13T00:00:00"/>
    <x v="17"/>
    <s v="GK Session"/>
    <n v="94.1"/>
    <n v="3602.65"/>
    <n v="41.21"/>
    <n v="7.41"/>
    <n v="21.4"/>
    <n v="3.64"/>
    <n v="25.04"/>
    <n v="6"/>
    <n v="3"/>
    <n v="489"/>
    <n v="538"/>
    <n v="41"/>
    <n v="37"/>
    <n v="175"/>
    <n v="130.16999999999999"/>
    <n v="0"/>
    <n v="0"/>
    <n v="0"/>
    <n v="73.34"/>
    <n v="225.27"/>
    <n v="53.83"/>
    <x v="1"/>
    <n v="-3"/>
    <s v="Training"/>
    <n v="1027"/>
    <n v="78"/>
    <s v="GK"/>
    <x v="19"/>
  </r>
  <r>
    <d v="2018-11-13T00:00:00"/>
    <x v="37"/>
    <s v="PW Session"/>
    <n v="41.48"/>
    <n v="3460.29"/>
    <n v="86.31"/>
    <n v="8.0500000000000007"/>
    <n v="143.22"/>
    <n v="31.51"/>
    <n v="174.73"/>
    <n v="5"/>
    <n v="7"/>
    <n v="149"/>
    <n v="165"/>
    <n v="30"/>
    <n v="14"/>
    <n v="211"/>
    <n v="168.63"/>
    <n v="12.04"/>
    <n v="8.74"/>
    <n v="20.77"/>
    <n v="192.18"/>
    <n v="381.54"/>
    <n v="42.45"/>
    <x v="6"/>
    <m/>
    <s v="REHAB"/>
    <n v="314"/>
    <n v="44"/>
    <s v="MID"/>
    <x v="19"/>
  </r>
  <r>
    <d v="2018-11-13T00:00:00"/>
    <x v="20"/>
    <s v="Session"/>
    <n v="94.1"/>
    <n v="4518.58"/>
    <n v="51.66"/>
    <n v="6.9"/>
    <n v="94.96"/>
    <n v="0"/>
    <n v="94.96"/>
    <n v="14"/>
    <n v="9"/>
    <n v="483"/>
    <n v="528"/>
    <n v="90"/>
    <n v="89"/>
    <n v="192"/>
    <n v="150.41999999999999"/>
    <n v="7.63"/>
    <n v="0"/>
    <n v="7.63"/>
    <n v="153.19"/>
    <n v="914.03"/>
    <n v="84.93"/>
    <x v="1"/>
    <n v="-3"/>
    <s v="Training"/>
    <n v="1011"/>
    <n v="179"/>
    <e v="#N/A"/>
    <x v="19"/>
  </r>
  <r>
    <d v="2018-11-13T00:00:00"/>
    <x v="21"/>
    <s v="Session"/>
    <n v="94.1"/>
    <n v="5591.62"/>
    <n v="59.43"/>
    <n v="7.26"/>
    <n v="254.55"/>
    <n v="4.2699999999999996"/>
    <n v="258.82"/>
    <n v="9"/>
    <n v="23"/>
    <n v="659"/>
    <n v="692"/>
    <n v="103"/>
    <n v="82"/>
    <n v="196"/>
    <n v="146.63999999999999"/>
    <n v="8.1"/>
    <n v="0.02"/>
    <n v="8.1199999999999992"/>
    <n v="218.26"/>
    <n v="1089.94"/>
    <n v="90.75"/>
    <x v="1"/>
    <n v="-3"/>
    <s v="Training"/>
    <n v="1351"/>
    <n v="185"/>
    <s v="MID"/>
    <x v="19"/>
  </r>
  <r>
    <d v="2018-11-13T00:00:00"/>
    <x v="22"/>
    <s v="Session"/>
    <n v="94.1"/>
    <n v="5496.16"/>
    <n v="58.41"/>
    <n v="7.55"/>
    <n v="219.14"/>
    <n v="1.47"/>
    <n v="220.61"/>
    <n v="12"/>
    <n v="25"/>
    <n v="550"/>
    <n v="574"/>
    <n v="75"/>
    <n v="69"/>
    <n v="194"/>
    <n v="149.13999999999999"/>
    <n v="10.45"/>
    <n v="0"/>
    <n v="10.45"/>
    <n v="231.3"/>
    <n v="883.26"/>
    <n v="80.680000000000007"/>
    <x v="1"/>
    <n v="-3"/>
    <s v="Training"/>
    <n v="1124"/>
    <n v="144"/>
    <s v="MID"/>
    <x v="19"/>
  </r>
  <r>
    <d v="2018-11-14T00:00:00"/>
    <x v="0"/>
    <s v="Entire Session - Live"/>
    <n v="84.29"/>
    <n v="4838.16"/>
    <n v="57.4"/>
    <n v="6.98"/>
    <n v="79.11"/>
    <n v="0"/>
    <n v="79.11"/>
    <n v="9"/>
    <n v="9"/>
    <n v="585"/>
    <n v="639"/>
    <n v="93"/>
    <n v="75"/>
    <n v="195"/>
    <n v="147.63"/>
    <n v="1.97"/>
    <n v="0"/>
    <n v="1.97"/>
    <n v="150.99"/>
    <n v="853.26"/>
    <n v="80.510000000000005"/>
    <x v="3"/>
    <m/>
    <s v="Training"/>
    <n v="1224"/>
    <n v="168"/>
    <s v="MID"/>
    <x v="19"/>
  </r>
  <r>
    <d v="2018-11-14T00:00:00"/>
    <x v="2"/>
    <s v="Entire Session - Live"/>
    <n v="84.29"/>
    <n v="4321.5600000000004"/>
    <n v="51.27"/>
    <n v="6.92"/>
    <n v="74.650000000000006"/>
    <n v="0"/>
    <n v="74.650000000000006"/>
    <n v="2"/>
    <n v="13"/>
    <n v="543"/>
    <n v="597"/>
    <n v="61"/>
    <n v="22"/>
    <n v="192"/>
    <n v="145.88999999999999"/>
    <n v="5.17"/>
    <n v="0"/>
    <n v="5.17"/>
    <n v="157.80000000000001"/>
    <n v="526.26"/>
    <n v="73.349999999999994"/>
    <x v="3"/>
    <m/>
    <s v="Training"/>
    <n v="1140"/>
    <n v="83"/>
    <s v="MID"/>
    <x v="19"/>
  </r>
  <r>
    <d v="2018-11-14T00:00:00"/>
    <x v="4"/>
    <s v="15s vs Rochdale"/>
    <n v="129.15"/>
    <n v="6967.99"/>
    <n v="53.95"/>
    <n v="7.56"/>
    <n v="57.36"/>
    <n v="8.66"/>
    <n v="66.02"/>
    <n v="13"/>
    <n v="6"/>
    <n v="927"/>
    <n v="948"/>
    <n v="71"/>
    <n v="60"/>
    <n v="176"/>
    <n v="147.16999999999999"/>
    <n v="0"/>
    <n v="0"/>
    <n v="0"/>
    <n v="242.6"/>
    <n v="545.83000000000004"/>
    <n v="90.27"/>
    <x v="8"/>
    <m/>
    <s v="Match"/>
    <n v="1875"/>
    <n v="131"/>
    <s v="GK"/>
    <x v="19"/>
  </r>
  <r>
    <d v="2018-11-14T00:00:00"/>
    <x v="33"/>
    <s v="15s vs Rochdale"/>
    <n v="129.15"/>
    <n v="12023.43"/>
    <n v="93.1"/>
    <n v="7.88"/>
    <n v="506.99"/>
    <n v="36.11"/>
    <n v="543.1"/>
    <n v="19"/>
    <n v="41"/>
    <n v="852"/>
    <n v="835"/>
    <n v="62"/>
    <n v="80"/>
    <n v="134"/>
    <n v="87.1"/>
    <n v="0"/>
    <n v="0"/>
    <n v="0"/>
    <n v="6.8"/>
    <n v="1931.86"/>
    <n v="181.35"/>
    <x v="8"/>
    <m/>
    <s v="Match"/>
    <n v="1687"/>
    <n v="142"/>
    <e v="#N/A"/>
    <x v="19"/>
  </r>
  <r>
    <d v="2018-11-14T00:00:00"/>
    <x v="31"/>
    <s v="15s vs Rochdale"/>
    <n v="129.15"/>
    <n v="7329.88"/>
    <n v="56.75"/>
    <n v="6.83"/>
    <n v="110.41"/>
    <n v="0"/>
    <n v="110.41"/>
    <n v="1"/>
    <n v="8"/>
    <n v="708"/>
    <n v="724"/>
    <n v="38"/>
    <n v="34"/>
    <n v="131"/>
    <n v="83.95"/>
    <n v="0"/>
    <n v="0"/>
    <n v="0"/>
    <n v="17.489999999999998"/>
    <n v="936.27"/>
    <n v="108.96"/>
    <x v="8"/>
    <m/>
    <m/>
    <n v="1432"/>
    <n v="72"/>
    <e v="#N/A"/>
    <x v="19"/>
  </r>
  <r>
    <d v="2018-11-14T00:00:00"/>
    <x v="5"/>
    <s v="15s vs Rochdale"/>
    <n v="129.15"/>
    <n v="10463.33"/>
    <n v="81.02"/>
    <n v="8.1999999999999993"/>
    <n v="395.15"/>
    <n v="65.61"/>
    <n v="460.76"/>
    <n v="39"/>
    <n v="32"/>
    <n v="873"/>
    <n v="887"/>
    <n v="86"/>
    <n v="101"/>
    <n v="206"/>
    <n v="161.31"/>
    <n v="27.98"/>
    <n v="0.28999999999999998"/>
    <n v="28.26"/>
    <n v="385.57"/>
    <n v="1787.63"/>
    <n v="186.56"/>
    <x v="8"/>
    <m/>
    <s v="Match"/>
    <n v="1760"/>
    <n v="187"/>
    <s v="MID"/>
    <x v="19"/>
  </r>
  <r>
    <d v="2018-11-14T00:00:00"/>
    <x v="5"/>
    <s v="15s vs Rochdale"/>
    <n v="129.15"/>
    <n v="10463.33"/>
    <n v="81.02"/>
    <n v="8.1999999999999993"/>
    <n v="395.15"/>
    <n v="65.61"/>
    <n v="460.76"/>
    <n v="39"/>
    <n v="32"/>
    <n v="873"/>
    <n v="887"/>
    <n v="86"/>
    <n v="101"/>
    <n v="206"/>
    <n v="161.31"/>
    <n v="27.98"/>
    <n v="0.28999999999999998"/>
    <n v="28.26"/>
    <n v="385.57"/>
    <n v="1787.63"/>
    <n v="186.56"/>
    <x v="8"/>
    <m/>
    <s v="Match"/>
    <n v="1760"/>
    <n v="187"/>
    <s v="MID"/>
    <x v="19"/>
  </r>
  <r>
    <d v="2018-11-14T00:00:00"/>
    <x v="6"/>
    <s v="Entire Session - Live"/>
    <n v="84.29"/>
    <n v="4566.04"/>
    <n v="54.17"/>
    <n v="7.01"/>
    <n v="73.400000000000006"/>
    <n v="0.7"/>
    <n v="74.099999999999994"/>
    <n v="1"/>
    <n v="8"/>
    <n v="542"/>
    <n v="572"/>
    <n v="37"/>
    <n v="26"/>
    <n v="190"/>
    <n v="139.86000000000001"/>
    <n v="1.96"/>
    <n v="0"/>
    <n v="1.96"/>
    <n v="123.23"/>
    <n v="522.94000000000005"/>
    <n v="65.319999999999993"/>
    <x v="3"/>
    <m/>
    <s v="Training"/>
    <n v="1114"/>
    <n v="63"/>
    <s v="FB"/>
    <x v="19"/>
  </r>
  <r>
    <d v="2018-11-14T00:00:00"/>
    <x v="7"/>
    <s v="JQ Rehab"/>
    <n v="56.81"/>
    <n v="5226.8999999999996"/>
    <n v="92.01"/>
    <n v="5.63"/>
    <n v="2.23"/>
    <n v="0"/>
    <n v="2.23"/>
    <n v="1"/>
    <n v="0"/>
    <n v="448"/>
    <n v="439"/>
    <n v="21"/>
    <n v="38"/>
    <n v="194"/>
    <n v="168.12"/>
    <n v="20.92"/>
    <n v="0"/>
    <n v="20.92"/>
    <n v="198.05"/>
    <n v="461.05"/>
    <n v="70.05"/>
    <x v="3"/>
    <m/>
    <m/>
    <n v="887"/>
    <n v="59"/>
    <s v="CB"/>
    <x v="19"/>
  </r>
  <r>
    <d v="2018-11-14T00:00:00"/>
    <x v="7"/>
    <s v="15s vs Rochdale"/>
    <n v="129.15"/>
    <n v="4180.18"/>
    <n v="89.89"/>
    <n v="5.75"/>
    <n v="7.35"/>
    <n v="0"/>
    <n v="7.35"/>
    <n v="0"/>
    <n v="1"/>
    <n v="258"/>
    <n v="255"/>
    <n v="17"/>
    <n v="26"/>
    <n v="194"/>
    <n v="165.77"/>
    <n v="19.670000000000002"/>
    <n v="0"/>
    <n v="19.670000000000002"/>
    <n v="159.72"/>
    <n v="333.73"/>
    <n v="49.86"/>
    <x v="8"/>
    <m/>
    <m/>
    <n v="513"/>
    <n v="43"/>
    <s v="CB"/>
    <x v="19"/>
  </r>
  <r>
    <d v="2018-11-14T00:00:00"/>
    <x v="8"/>
    <s v="15s vs Rochdale"/>
    <n v="129.15"/>
    <n v="11725.18"/>
    <n v="90.79"/>
    <n v="9.14"/>
    <n v="537.02"/>
    <n v="112.34"/>
    <n v="649.36"/>
    <n v="28"/>
    <n v="47"/>
    <n v="973"/>
    <n v="1001"/>
    <n v="107"/>
    <n v="108"/>
    <n v="196"/>
    <n v="163.15"/>
    <n v="54.05"/>
    <n v="0.26"/>
    <n v="54.32"/>
    <n v="507.03"/>
    <n v="2329.84"/>
    <n v="167.83"/>
    <x v="8"/>
    <m/>
    <s v="Match"/>
    <n v="1974"/>
    <n v="215"/>
    <s v="FB"/>
    <x v="19"/>
  </r>
  <r>
    <d v="2018-11-14T00:00:00"/>
    <x v="10"/>
    <s v="EE Rehab"/>
    <n v="23.48"/>
    <n v="3171.26"/>
    <n v="135.07"/>
    <n v="5.24"/>
    <n v="0"/>
    <n v="0"/>
    <n v="0"/>
    <n v="0"/>
    <n v="0"/>
    <n v="36"/>
    <n v="37"/>
    <n v="0"/>
    <n v="0"/>
    <n v="196"/>
    <n v="148.87"/>
    <n v="2.06"/>
    <n v="0"/>
    <n v="2.06"/>
    <n v="55.64"/>
    <n v="52.35"/>
    <n v="48.05"/>
    <x v="3"/>
    <m/>
    <m/>
    <n v="73"/>
    <n v="0"/>
    <s v="FB"/>
    <x v="19"/>
  </r>
  <r>
    <d v="2018-11-14T00:00:00"/>
    <x v="10"/>
    <s v="15s vs Rochdale"/>
    <n v="129.15"/>
    <n v="3420.85"/>
    <n v="123.71"/>
    <n v="5.24"/>
    <n v="0"/>
    <n v="0"/>
    <n v="0"/>
    <n v="0"/>
    <n v="0"/>
    <n v="45"/>
    <n v="41"/>
    <n v="0"/>
    <n v="0"/>
    <n v="196"/>
    <n v="145.97999999999999"/>
    <n v="2.06"/>
    <n v="0"/>
    <n v="2.06"/>
    <n v="60.48"/>
    <n v="55.23"/>
    <n v="51.21"/>
    <x v="8"/>
    <m/>
    <m/>
    <n v="86"/>
    <n v="0"/>
    <s v="FB"/>
    <x v="19"/>
  </r>
  <r>
    <d v="2018-11-14T00:00:00"/>
    <x v="11"/>
    <s v="Entire Session - Live"/>
    <n v="84.29"/>
    <n v="4564.33"/>
    <n v="54.15"/>
    <n v="7.49"/>
    <n v="176.01"/>
    <n v="19.37"/>
    <n v="195.38"/>
    <n v="9"/>
    <n v="17"/>
    <n v="499"/>
    <n v="553"/>
    <n v="65"/>
    <n v="27"/>
    <n v="192"/>
    <n v="139.75"/>
    <n v="0.47"/>
    <n v="0"/>
    <n v="0.47"/>
    <n v="104.91"/>
    <n v="737.46"/>
    <n v="78.069999999999993"/>
    <x v="3"/>
    <m/>
    <s v="Training"/>
    <n v="1052"/>
    <n v="92"/>
    <s v="FOR"/>
    <x v="19"/>
  </r>
  <r>
    <d v="2018-11-14T00:00:00"/>
    <x v="23"/>
    <s v="15s vs Rochdale"/>
    <n v="129.15"/>
    <n v="5729.61"/>
    <n v="72.680000000000007"/>
    <n v="8.11"/>
    <n v="254.2"/>
    <n v="43.76"/>
    <n v="297.95999999999998"/>
    <n v="12"/>
    <n v="15"/>
    <n v="466"/>
    <n v="465"/>
    <n v="43"/>
    <n v="58"/>
    <n v="188"/>
    <n v="142.66"/>
    <n v="24.58"/>
    <n v="1.4"/>
    <n v="25.98"/>
    <n v="262.43"/>
    <n v="980.48"/>
    <n v="77.680000000000007"/>
    <x v="8"/>
    <m/>
    <s v="Match"/>
    <n v="931"/>
    <n v="101"/>
    <s v="CB"/>
    <x v="19"/>
  </r>
  <r>
    <d v="2018-11-14T00:00:00"/>
    <x v="12"/>
    <s v="15s vs Rochdale"/>
    <n v="129.15"/>
    <n v="10988.17"/>
    <n v="85.08"/>
    <n v="7.9"/>
    <n v="335.29"/>
    <n v="25.61"/>
    <n v="360.9"/>
    <n v="17"/>
    <n v="32"/>
    <n v="840"/>
    <n v="786"/>
    <n v="73"/>
    <n v="63"/>
    <n v="189"/>
    <n v="149.5"/>
    <n v="26.59"/>
    <n v="0"/>
    <n v="26.59"/>
    <n v="386.76"/>
    <n v="1517.35"/>
    <n v="165"/>
    <x v="8"/>
    <m/>
    <s v="Match"/>
    <n v="1626"/>
    <n v="136"/>
    <s v="MID"/>
    <x v="19"/>
  </r>
  <r>
    <d v="2018-11-14T00:00:00"/>
    <x v="27"/>
    <s v="15s vs Rochdale"/>
    <n v="129.15"/>
    <n v="11418.35"/>
    <n v="88.41"/>
    <n v="7.96"/>
    <n v="321.01"/>
    <n v="27.98"/>
    <n v="348.99"/>
    <n v="7"/>
    <n v="25"/>
    <n v="888"/>
    <n v="933"/>
    <n v="72"/>
    <n v="94"/>
    <n v="206"/>
    <n v="168.42"/>
    <n v="43.39"/>
    <n v="0.34"/>
    <n v="43.73"/>
    <n v="452.69"/>
    <n v="2021.37"/>
    <n v="186.51"/>
    <x v="8"/>
    <m/>
    <s v="Match"/>
    <n v="1821"/>
    <n v="166"/>
    <s v="MID"/>
    <x v="19"/>
  </r>
  <r>
    <d v="2018-11-14T00:00:00"/>
    <x v="14"/>
    <s v="15s vs Rochdale"/>
    <n v="129.15"/>
    <n v="10635.83"/>
    <n v="82.35"/>
    <n v="7.76"/>
    <n v="264.7"/>
    <n v="15.2"/>
    <n v="279.89999999999998"/>
    <n v="12"/>
    <n v="23"/>
    <n v="978"/>
    <n v="985"/>
    <n v="62"/>
    <n v="68"/>
    <n v="199"/>
    <n v="144.63"/>
    <n v="12.63"/>
    <n v="0.88"/>
    <n v="13.51"/>
    <n v="278.63"/>
    <n v="1443.12"/>
    <n v="176.49"/>
    <x v="8"/>
    <m/>
    <s v="Match"/>
    <n v="1963"/>
    <n v="130"/>
    <s v="FB"/>
    <x v="19"/>
  </r>
  <r>
    <d v="2018-11-14T00:00:00"/>
    <x v="15"/>
    <s v="15s vs Rochdale"/>
    <n v="129.15"/>
    <n v="2229.6"/>
    <n v="124.95"/>
    <n v="4.17"/>
    <n v="0"/>
    <n v="0"/>
    <n v="0"/>
    <n v="0"/>
    <n v="0"/>
    <n v="37"/>
    <n v="41"/>
    <n v="3"/>
    <n v="4"/>
    <n v="195"/>
    <n v="173.51"/>
    <n v="6.76"/>
    <n v="0"/>
    <n v="6.76"/>
    <n v="62.63"/>
    <n v="5.37"/>
    <n v="31.72"/>
    <x v="8"/>
    <m/>
    <m/>
    <n v="78"/>
    <n v="7"/>
    <s v="MID"/>
    <x v="19"/>
  </r>
  <r>
    <d v="2018-11-14T00:00:00"/>
    <x v="15"/>
    <s v="MF Rehab"/>
    <n v="39.520000000000003"/>
    <n v="4109.8"/>
    <n v="104"/>
    <n v="5.13"/>
    <n v="0"/>
    <n v="0"/>
    <n v="0"/>
    <n v="0"/>
    <n v="0"/>
    <n v="218"/>
    <n v="220"/>
    <n v="5"/>
    <n v="0"/>
    <n v="203"/>
    <n v="174.38"/>
    <n v="16.32"/>
    <n v="0"/>
    <n v="16.32"/>
    <n v="156.85"/>
    <n v="51.73"/>
    <n v="68.97"/>
    <x v="3"/>
    <m/>
    <m/>
    <n v="438"/>
    <n v="5"/>
    <s v="MID"/>
    <x v="19"/>
  </r>
  <r>
    <d v="2018-11-14T00:00:00"/>
    <x v="16"/>
    <s v="Entire Session - Live"/>
    <n v="84.29"/>
    <n v="4643.68"/>
    <n v="55.09"/>
    <n v="7.34"/>
    <n v="75.03"/>
    <n v="2.15"/>
    <n v="77.180000000000007"/>
    <n v="3"/>
    <n v="9"/>
    <n v="571"/>
    <n v="612"/>
    <n v="59"/>
    <n v="51"/>
    <n v="195"/>
    <n v="157.34"/>
    <n v="11.85"/>
    <n v="0"/>
    <n v="11.85"/>
    <n v="227.61"/>
    <n v="682.51"/>
    <n v="79.05"/>
    <x v="3"/>
    <m/>
    <s v="Training"/>
    <n v="1183"/>
    <n v="110"/>
    <s v="MID"/>
    <x v="19"/>
  </r>
  <r>
    <d v="2018-11-14T00:00:00"/>
    <x v="35"/>
    <s v="15s vs Rochdale"/>
    <n v="129.15"/>
    <n v="10458.6"/>
    <n v="80.98"/>
    <n v="7.11"/>
    <n v="295.8"/>
    <n v="0.71"/>
    <n v="296.51"/>
    <n v="7"/>
    <n v="18"/>
    <n v="917"/>
    <n v="996"/>
    <n v="69"/>
    <n v="71"/>
    <n v="135"/>
    <n v="90.31"/>
    <n v="0"/>
    <n v="0"/>
    <n v="0"/>
    <n v="6.05"/>
    <n v="1492.83"/>
    <n v="168.01"/>
    <x v="8"/>
    <m/>
    <m/>
    <n v="1913"/>
    <n v="140"/>
    <e v="#N/A"/>
    <x v="19"/>
  </r>
  <r>
    <d v="2018-11-14T00:00:00"/>
    <x v="26"/>
    <s v="15s vs Rochdale"/>
    <n v="129.15"/>
    <n v="10812.72"/>
    <n v="88.47"/>
    <n v="7.86"/>
    <n v="450.55"/>
    <n v="19.07"/>
    <n v="469.62"/>
    <n v="24"/>
    <n v="33"/>
    <n v="678"/>
    <n v="686"/>
    <n v="66"/>
    <n v="54"/>
    <n v="214"/>
    <n v="167.52"/>
    <n v="23.67"/>
    <n v="1.39"/>
    <n v="25.06"/>
    <n v="276.48"/>
    <n v="1584.55"/>
    <n v="170.96"/>
    <x v="8"/>
    <m/>
    <s v="Match"/>
    <n v="1364"/>
    <n v="120"/>
    <s v="MID"/>
    <x v="19"/>
  </r>
  <r>
    <d v="2018-11-14T00:00:00"/>
    <x v="37"/>
    <s v="1500m Time Trial"/>
    <n v="8.5299999999999994"/>
    <n v="1481.91"/>
    <n v="173.73"/>
    <n v="6.67"/>
    <n v="77.61"/>
    <n v="0"/>
    <n v="77.61"/>
    <n v="0"/>
    <n v="1"/>
    <n v="4"/>
    <n v="4"/>
    <n v="1"/>
    <n v="0"/>
    <n v="211"/>
    <n v="203.16"/>
    <n v="0.59"/>
    <n v="7.76"/>
    <n v="8.35"/>
    <n v="74.95"/>
    <n v="67.260000000000005"/>
    <n v="18.079999999999998"/>
    <x v="3"/>
    <m/>
    <m/>
    <n v="8"/>
    <n v="1"/>
    <s v="MID"/>
    <x v="19"/>
  </r>
  <r>
    <d v="2018-11-14T00:00:00"/>
    <x v="34"/>
    <s v="15s vs Rochdale"/>
    <n v="129.15"/>
    <n v="11080.55"/>
    <n v="85.8"/>
    <n v="7.69"/>
    <n v="358.43"/>
    <n v="36.97"/>
    <n v="395.4"/>
    <n v="14"/>
    <n v="31"/>
    <n v="905"/>
    <n v="902"/>
    <n v="77"/>
    <n v="80"/>
    <n v="82"/>
    <n v="82"/>
    <n v="0"/>
    <n v="0"/>
    <n v="0"/>
    <n v="26.85"/>
    <n v="1507.44"/>
    <n v="146.63999999999999"/>
    <x v="8"/>
    <m/>
    <s v="Match"/>
    <n v="1807"/>
    <n v="157"/>
    <e v="#N/A"/>
    <x v="19"/>
  </r>
  <r>
    <d v="2018-11-14T00:00:00"/>
    <x v="21"/>
    <s v="Entire Session - Live"/>
    <n v="84.29"/>
    <n v="4524.13"/>
    <n v="53.68"/>
    <n v="6.84"/>
    <n v="67.069999999999993"/>
    <n v="0"/>
    <n v="67.069999999999993"/>
    <n v="3"/>
    <n v="7"/>
    <n v="591"/>
    <n v="616"/>
    <n v="68"/>
    <n v="50"/>
    <n v="190"/>
    <n v="130.51"/>
    <n v="3.57"/>
    <n v="0"/>
    <n v="3.57"/>
    <n v="133.61000000000001"/>
    <n v="686.75"/>
    <n v="73.209999999999994"/>
    <x v="3"/>
    <m/>
    <s v="Training"/>
    <n v="1207"/>
    <n v="118"/>
    <s v="MID"/>
    <x v="19"/>
  </r>
  <r>
    <d v="2018-11-14T00:00:00"/>
    <x v="32"/>
    <s v="15s vs Rochdale"/>
    <n v="129.15"/>
    <n v="4070.38"/>
    <n v="31.52"/>
    <n v="6.2"/>
    <n v="9.31"/>
    <n v="0"/>
    <n v="9.31"/>
    <n v="0"/>
    <n v="1"/>
    <n v="494"/>
    <n v="532"/>
    <n v="20"/>
    <n v="13"/>
    <n v="129"/>
    <n v="115.08"/>
    <n v="0"/>
    <n v="0"/>
    <n v="0"/>
    <n v="1.1499999999999999"/>
    <n v="216.05"/>
    <n v="74.34"/>
    <x v="8"/>
    <m/>
    <m/>
    <n v="1026"/>
    <n v="33"/>
    <e v="#N/A"/>
    <x v="19"/>
  </r>
  <r>
    <d v="2018-11-14T00:00:00"/>
    <x v="22"/>
    <s v="Entire Session - Live"/>
    <n v="84.29"/>
    <n v="4173.41"/>
    <n v="51.56"/>
    <n v="6.87"/>
    <n v="31.21"/>
    <n v="0"/>
    <n v="31.21"/>
    <n v="1"/>
    <n v="3"/>
    <n v="517"/>
    <n v="551"/>
    <n v="50"/>
    <n v="42"/>
    <n v="181"/>
    <n v="128.77000000000001"/>
    <n v="1.1200000000000001"/>
    <n v="0"/>
    <n v="1.1200000000000001"/>
    <n v="110.96"/>
    <n v="530.92999999999995"/>
    <n v="56.1"/>
    <x v="3"/>
    <m/>
    <s v="Training"/>
    <n v="1068"/>
    <n v="92"/>
    <s v="MID"/>
    <x v="19"/>
  </r>
  <r>
    <d v="2018-11-16T00:00:00"/>
    <x v="2"/>
    <s v="U17S VS HERTHA FULL SESSION"/>
    <n v="141.83000000000001"/>
    <n v="11878.35"/>
    <n v="83.96"/>
    <n v="8.1199999999999992"/>
    <n v="342.21"/>
    <n v="110.29"/>
    <n v="452.5"/>
    <n v="7"/>
    <n v="27"/>
    <n v="907"/>
    <n v="880"/>
    <n v="67"/>
    <n v="81"/>
    <n v="212"/>
    <n v="166.7"/>
    <n v="59.39"/>
    <n v="6.7"/>
    <n v="66.09"/>
    <n v="573.53"/>
    <n v="1768.36"/>
    <n v="176.08"/>
    <x v="3"/>
    <m/>
    <s v="Match"/>
    <n v="1787"/>
    <n v="148"/>
    <s v="MID"/>
    <x v="19"/>
  </r>
  <r>
    <d v="2018-11-16T00:00:00"/>
    <x v="5"/>
    <s v="U17S VS HERTHA FULL SESSION"/>
    <n v="141.83000000000001"/>
    <n v="4051.28"/>
    <n v="28.7"/>
    <n v="8.18"/>
    <n v="208.35"/>
    <n v="106.32"/>
    <n v="314.67"/>
    <n v="12"/>
    <n v="16"/>
    <n v="439"/>
    <n v="484"/>
    <n v="37"/>
    <n v="36"/>
    <n v="205"/>
    <n v="109.97"/>
    <n v="7.01"/>
    <n v="0.03"/>
    <n v="7.03"/>
    <n v="145.69999999999999"/>
    <n v="694.48"/>
    <n v="87.29"/>
    <x v="3"/>
    <m/>
    <s v="Match"/>
    <n v="923"/>
    <n v="73"/>
    <s v="MID"/>
    <x v="19"/>
  </r>
  <r>
    <d v="2018-11-16T00:00:00"/>
    <x v="6"/>
    <s v="U17S VS HERTHA FULL SESSION"/>
    <n v="141.83000000000001"/>
    <n v="11506.86"/>
    <n v="81.680000000000007"/>
    <n v="8.7100000000000009"/>
    <n v="487"/>
    <n v="187.4"/>
    <n v="674.4"/>
    <n v="11"/>
    <n v="38"/>
    <n v="829"/>
    <n v="806"/>
    <n v="57"/>
    <n v="77"/>
    <n v="203"/>
    <n v="150.59"/>
    <n v="29.88"/>
    <n v="0"/>
    <n v="29.88"/>
    <n v="346.13"/>
    <n v="1905.17"/>
    <n v="150.02000000000001"/>
    <x v="3"/>
    <m/>
    <s v="Match"/>
    <n v="1635"/>
    <n v="134"/>
    <s v="FB"/>
    <x v="19"/>
  </r>
  <r>
    <d v="2018-11-16T00:00:00"/>
    <x v="11"/>
    <s v="U17S VS HERTHA FULL SESSION"/>
    <n v="141.83000000000001"/>
    <n v="10333.200000000001"/>
    <n v="72.86"/>
    <n v="9.09"/>
    <n v="755.03"/>
    <n v="271.68"/>
    <n v="1026.71"/>
    <n v="28"/>
    <n v="62"/>
    <n v="723"/>
    <n v="752"/>
    <n v="87"/>
    <n v="84"/>
    <n v="212"/>
    <n v="156.46"/>
    <n v="18.73"/>
    <n v="0.21"/>
    <n v="18.940000000000001"/>
    <n v="265.27"/>
    <n v="2015.51"/>
    <n v="150.22999999999999"/>
    <x v="3"/>
    <m/>
    <s v="Match"/>
    <n v="1475"/>
    <n v="171"/>
    <s v="FOR"/>
    <x v="19"/>
  </r>
  <r>
    <d v="2018-11-16T00:00:00"/>
    <x v="17"/>
    <s v="U17S VS HERTHA FULL SESSION"/>
    <n v="141.83000000000001"/>
    <n v="6577.51"/>
    <n v="46.39"/>
    <n v="6.69"/>
    <n v="56.44"/>
    <n v="0"/>
    <n v="56.44"/>
    <n v="4"/>
    <n v="5"/>
    <n v="730"/>
    <n v="756"/>
    <n v="37"/>
    <n v="30"/>
    <n v="184"/>
    <n v="141.24"/>
    <n v="4.7300000000000004"/>
    <n v="0"/>
    <n v="4.7300000000000004"/>
    <n v="253.02"/>
    <n v="413.57"/>
    <n v="81.569999999999993"/>
    <x v="3"/>
    <m/>
    <s v="Match"/>
    <n v="1486"/>
    <n v="67"/>
    <s v="GK"/>
    <x v="19"/>
  </r>
  <r>
    <d v="2018-11-16T00:00:00"/>
    <x v="20"/>
    <s v="U17S VS HERTHA FULL SESSION"/>
    <n v="141.83000000000001"/>
    <n v="2305.33"/>
    <n v="16.329999999999998"/>
    <n v="5.27"/>
    <n v="0"/>
    <n v="0"/>
    <n v="0"/>
    <n v="1"/>
    <n v="0"/>
    <n v="318"/>
    <n v="312"/>
    <n v="8"/>
    <n v="12"/>
    <n v="175"/>
    <n v="87.13"/>
    <n v="0"/>
    <n v="0"/>
    <n v="0"/>
    <n v="46.32"/>
    <n v="152.46"/>
    <n v="43.33"/>
    <x v="3"/>
    <m/>
    <s v="Match"/>
    <n v="630"/>
    <n v="20"/>
    <e v="#N/A"/>
    <x v="19"/>
  </r>
  <r>
    <d v="2018-11-16T00:00:00"/>
    <x v="21"/>
    <s v="U17S VS HERTHA FULL SESSION"/>
    <n v="141.83000000000001"/>
    <n v="12808.12"/>
    <n v="90.62"/>
    <n v="8.5500000000000007"/>
    <n v="817.81"/>
    <n v="237.2"/>
    <n v="1055.01"/>
    <n v="28"/>
    <n v="62"/>
    <n v="906"/>
    <n v="926"/>
    <n v="93"/>
    <n v="127"/>
    <n v="198"/>
    <n v="157.94"/>
    <n v="50.53"/>
    <n v="0.59"/>
    <n v="51.12"/>
    <n v="502.73"/>
    <n v="3065.28"/>
    <n v="177.19"/>
    <x v="3"/>
    <m/>
    <s v="Match"/>
    <n v="1832"/>
    <n v="220"/>
    <s v="MID"/>
    <x v="19"/>
  </r>
  <r>
    <d v="2018-11-16T00:00:00"/>
    <x v="22"/>
    <s v="U17S VS HERTHA FULL SESSION"/>
    <n v="141.83000000000001"/>
    <n v="13127.51"/>
    <n v="93.12"/>
    <n v="8.4"/>
    <n v="696.05"/>
    <n v="87.94"/>
    <n v="783.99"/>
    <n v="15"/>
    <n v="51"/>
    <n v="828"/>
    <n v="847"/>
    <n v="83"/>
    <n v="75"/>
    <n v="202"/>
    <n v="165.53"/>
    <n v="58.77"/>
    <n v="18.989999999999998"/>
    <n v="77.760000000000005"/>
    <n v="666.79"/>
    <n v="2439.9299999999998"/>
    <n v="171.2"/>
    <x v="3"/>
    <m/>
    <s v="Match"/>
    <n v="1675"/>
    <n v="158"/>
    <s v="MID"/>
    <x v="19"/>
  </r>
  <r>
    <d v="2018-11-17T00:00:00"/>
    <x v="20"/>
    <s v="Entire Session"/>
    <n v="46.77"/>
    <n v="3813.1"/>
    <n v="81.739999999999995"/>
    <n v="8.34"/>
    <n v="164.73"/>
    <n v="33.82"/>
    <n v="198.55"/>
    <n v="1"/>
    <n v="9"/>
    <n v="190"/>
    <n v="208"/>
    <n v="20"/>
    <n v="9"/>
    <n v="196"/>
    <n v="160.6"/>
    <n v="14.23"/>
    <n v="0"/>
    <n v="14.23"/>
    <n v="151.21"/>
    <n v="590.79"/>
    <n v="50.7"/>
    <x v="1"/>
    <m/>
    <s v="Training"/>
    <n v="398"/>
    <n v="29"/>
    <e v="#N/A"/>
    <x v="19"/>
  </r>
  <r>
    <d v="2018-11-18T00:00:00"/>
    <x v="4"/>
    <s v="U17s vs Union Berlin Whole game"/>
    <n v="129.69999999999999"/>
    <n v="6802.86"/>
    <n v="52.45"/>
    <n v="6.39"/>
    <n v="27.85"/>
    <n v="0"/>
    <n v="27.85"/>
    <n v="3"/>
    <n v="3"/>
    <n v="763"/>
    <n v="768"/>
    <n v="50"/>
    <n v="29"/>
    <n v="184"/>
    <n v="147.76"/>
    <n v="0.81"/>
    <n v="0"/>
    <n v="0.81"/>
    <n v="254.01"/>
    <n v="417.72"/>
    <n v="81.47"/>
    <x v="3"/>
    <m/>
    <s v="Match"/>
    <n v="1531"/>
    <n v="79"/>
    <s v="GK"/>
    <x v="19"/>
  </r>
  <r>
    <d v="2018-11-18T00:00:00"/>
    <x v="5"/>
    <s v="U17s vs Union Berlin Whole game"/>
    <n v="129.69999999999999"/>
    <n v="9114.56"/>
    <n v="70.28"/>
    <n v="8.61"/>
    <n v="582.65"/>
    <n v="128.53"/>
    <n v="711.18"/>
    <n v="45"/>
    <n v="45"/>
    <n v="692"/>
    <n v="712"/>
    <n v="69"/>
    <n v="90"/>
    <n v="205"/>
    <n v="155.52000000000001"/>
    <n v="42.32"/>
    <n v="0.08"/>
    <n v="42.4"/>
    <n v="394.64"/>
    <n v="1844.39"/>
    <n v="164.72"/>
    <x v="3"/>
    <m/>
    <s v="Match"/>
    <n v="1404"/>
    <n v="159"/>
    <s v="MID"/>
    <x v="19"/>
  </r>
  <r>
    <d v="2018-11-18T00:00:00"/>
    <x v="6"/>
    <s v="U17s vs Union Berlin Whole game"/>
    <n v="129.69999999999999"/>
    <n v="6830.71"/>
    <n v="54.49"/>
    <n v="8.36"/>
    <n v="269.11"/>
    <n v="95.5"/>
    <n v="364.61"/>
    <n v="5"/>
    <n v="17"/>
    <n v="539"/>
    <n v="609"/>
    <n v="42"/>
    <n v="38"/>
    <n v="208"/>
    <n v="125.7"/>
    <n v="16.28"/>
    <n v="0.16"/>
    <n v="16.45"/>
    <n v="189.43"/>
    <n v="855.58"/>
    <n v="94.69"/>
    <x v="3"/>
    <m/>
    <s v="Match"/>
    <n v="1148"/>
    <n v="80"/>
    <s v="FB"/>
    <x v="19"/>
  </r>
  <r>
    <d v="2018-11-18T00:00:00"/>
    <x v="11"/>
    <s v="U17s vs Union Berlin Whole game"/>
    <n v="129.69999999999999"/>
    <n v="6322.68"/>
    <n v="71.069999999999993"/>
    <n v="8.48"/>
    <n v="271.73"/>
    <n v="153.59"/>
    <n v="425.32"/>
    <n v="13"/>
    <n v="22"/>
    <n v="466"/>
    <n v="467"/>
    <n v="46"/>
    <n v="56"/>
    <n v="208"/>
    <n v="158.03"/>
    <n v="12.98"/>
    <n v="0.03"/>
    <n v="13.01"/>
    <n v="173.56"/>
    <n v="1098.96"/>
    <n v="90.2"/>
    <x v="3"/>
    <m/>
    <s v="Match"/>
    <n v="933"/>
    <n v="102"/>
    <s v="FOR"/>
    <x v="19"/>
  </r>
  <r>
    <d v="2018-11-18T00:00:00"/>
    <x v="27"/>
    <s v="U17s vs Union Berlin Whole game"/>
    <n v="129.69999999999999"/>
    <n v="11425.43"/>
    <n v="90.92"/>
    <n v="8.6"/>
    <n v="466.59"/>
    <n v="67.260000000000005"/>
    <n v="533.85"/>
    <n v="8"/>
    <n v="35"/>
    <n v="830"/>
    <n v="807"/>
    <n v="57"/>
    <n v="84"/>
    <n v="201"/>
    <n v="165.69"/>
    <n v="38.299999999999997"/>
    <n v="0"/>
    <n v="38.299999999999997"/>
    <n v="427.73"/>
    <n v="2048.75"/>
    <n v="185.8"/>
    <x v="3"/>
    <m/>
    <s v="Match"/>
    <n v="1637"/>
    <n v="141"/>
    <s v="MID"/>
    <x v="19"/>
  </r>
  <r>
    <d v="2018-11-18T00:00:00"/>
    <x v="13"/>
    <s v="U17s vs Union Berlin Whole game"/>
    <n v="129.69999999999999"/>
    <n v="11324.69"/>
    <n v="90.16"/>
    <n v="7.62"/>
    <n v="286.72000000000003"/>
    <n v="26.74"/>
    <n v="313.45999999999998"/>
    <n v="12"/>
    <n v="23"/>
    <n v="918"/>
    <n v="979"/>
    <n v="102"/>
    <n v="107"/>
    <n v="199"/>
    <n v="168.71"/>
    <n v="71.77"/>
    <n v="0"/>
    <n v="71.77"/>
    <n v="525.33000000000004"/>
    <n v="1920.96"/>
    <n v="153.33000000000001"/>
    <x v="3"/>
    <m/>
    <s v="Match"/>
    <n v="1897"/>
    <n v="209"/>
    <s v="CB"/>
    <x v="19"/>
  </r>
  <r>
    <d v="2018-11-18T00:00:00"/>
    <x v="16"/>
    <s v="U17s vs Union Berlin Whole game"/>
    <n v="129.69999999999999"/>
    <n v="11711.62"/>
    <n v="93.5"/>
    <n v="7.21"/>
    <n v="279.74"/>
    <n v="4.25"/>
    <n v="283.99"/>
    <n v="6"/>
    <n v="19"/>
    <n v="812"/>
    <n v="838"/>
    <n v="59"/>
    <n v="59"/>
    <n v="200"/>
    <n v="163.16999999999999"/>
    <n v="41.57"/>
    <n v="0"/>
    <n v="41.57"/>
    <n v="433.08"/>
    <n v="1627.29"/>
    <n v="174.42"/>
    <x v="3"/>
    <m/>
    <s v="Match"/>
    <n v="1650"/>
    <n v="118"/>
    <s v="MID"/>
    <x v="19"/>
  </r>
  <r>
    <d v="2018-11-18T00:00:00"/>
    <x v="26"/>
    <s v="U17s vs Union Berlin Whole game"/>
    <n v="129.69999999999999"/>
    <n v="9552.08"/>
    <n v="73.650000000000006"/>
    <n v="8.39"/>
    <n v="504.72"/>
    <n v="98.27"/>
    <n v="602.99"/>
    <n v="18"/>
    <n v="37"/>
    <n v="682"/>
    <n v="709"/>
    <n v="76"/>
    <n v="78"/>
    <n v="137"/>
    <n v="127.29"/>
    <n v="0"/>
    <n v="0"/>
    <n v="0"/>
    <n v="1.88"/>
    <n v="1548.36"/>
    <n v="151.30000000000001"/>
    <x v="3"/>
    <m/>
    <s v="Match"/>
    <n v="1391"/>
    <n v="154"/>
    <s v="MID"/>
    <x v="19"/>
  </r>
  <r>
    <d v="2018-11-18T00:00:00"/>
    <x v="17"/>
    <s v="Entire Session"/>
    <n v="119.83"/>
    <n v="1025.4000000000001"/>
    <n v="8.57"/>
    <n v="0"/>
    <n v="0"/>
    <n v="0"/>
    <n v="0"/>
    <n v="2.31"/>
    <n v="86"/>
    <n v="99"/>
    <n v="0"/>
    <n v="0"/>
    <n v="0"/>
    <m/>
    <m/>
    <m/>
    <m/>
    <m/>
    <m/>
    <m/>
    <m/>
    <x v="3"/>
    <m/>
    <m/>
    <n v="99"/>
    <n v="0"/>
    <s v="GK"/>
    <x v="19"/>
  </r>
  <r>
    <d v="2018-11-18T00:00:00"/>
    <x v="20"/>
    <s v="U17s vs Union Berlin Whole game"/>
    <n v="129.69999999999999"/>
    <n v="11304.27"/>
    <n v="87.16"/>
    <n v="7.98"/>
    <n v="359.23"/>
    <n v="20.82"/>
    <n v="380.05"/>
    <n v="27"/>
    <n v="29"/>
    <n v="883"/>
    <n v="920"/>
    <n v="85"/>
    <n v="103"/>
    <n v="185"/>
    <n v="130.21"/>
    <n v="1.1000000000000001"/>
    <n v="0"/>
    <n v="1.1000000000000001"/>
    <n v="40.729999999999997"/>
    <n v="2033.45"/>
    <n v="195.43"/>
    <x v="3"/>
    <m/>
    <s v="Match"/>
    <n v="1803"/>
    <n v="188"/>
    <e v="#N/A"/>
    <x v="19"/>
  </r>
  <r>
    <d v="2018-11-20T00:00:00"/>
    <x v="1"/>
    <s v="15s Session"/>
    <n v="81.010000000000005"/>
    <n v="4377.99"/>
    <n v="54.04"/>
    <n v="6.84"/>
    <n v="22.6"/>
    <n v="0"/>
    <n v="22.6"/>
    <n v="11"/>
    <n v="4"/>
    <n v="637"/>
    <n v="687"/>
    <n v="79"/>
    <n v="74"/>
    <n v="181"/>
    <n v="153.75"/>
    <n v="19.8"/>
    <n v="0"/>
    <n v="19.8"/>
    <n v="254.17"/>
    <n v="696.09"/>
    <n v="91.17"/>
    <x v="8"/>
    <m/>
    <s v="Training"/>
    <n v="1324"/>
    <n v="153"/>
    <s v="CB"/>
    <x v="20"/>
  </r>
  <r>
    <d v="2018-11-20T00:00:00"/>
    <x v="29"/>
    <s v="EE Rehab"/>
    <n v="23.19"/>
    <n v="3361.45"/>
    <n v="144.97"/>
    <n v="6.92"/>
    <n v="120.34"/>
    <n v="0"/>
    <n v="120.34"/>
    <n v="1"/>
    <n v="4"/>
    <n v="29"/>
    <n v="36"/>
    <n v="0"/>
    <n v="1"/>
    <n v="183"/>
    <n v="151.91999999999999"/>
    <n v="0.21"/>
    <n v="0"/>
    <n v="0.21"/>
    <n v="51.65"/>
    <n v="165.51"/>
    <n v="47.94"/>
    <x v="3"/>
    <m/>
    <m/>
    <n v="65"/>
    <n v="1"/>
    <e v="#N/A"/>
    <x v="20"/>
  </r>
  <r>
    <d v="2018-11-20T00:00:00"/>
    <x v="7"/>
    <s v="JQ Rehab"/>
    <n v="34.43"/>
    <n v="2778.17"/>
    <n v="80.7"/>
    <n v="7.78"/>
    <n v="274.64999999999998"/>
    <n v="35.54"/>
    <n v="310.19"/>
    <n v="1"/>
    <n v="13"/>
    <n v="279"/>
    <n v="297"/>
    <n v="18"/>
    <n v="3"/>
    <n v="193"/>
    <n v="166.25"/>
    <n v="8.84"/>
    <n v="0"/>
    <n v="8.84"/>
    <n v="111.91"/>
    <n v="610.96"/>
    <n v="40.01"/>
    <x v="3"/>
    <m/>
    <m/>
    <n v="576"/>
    <n v="21"/>
    <s v="CB"/>
    <x v="20"/>
  </r>
  <r>
    <d v="2018-11-20T00:00:00"/>
    <x v="8"/>
    <s v="15s Session"/>
    <n v="81.010000000000005"/>
    <n v="4778.37"/>
    <n v="58.98"/>
    <n v="7.14"/>
    <n v="53.8"/>
    <n v="1.42"/>
    <n v="55.22"/>
    <n v="18"/>
    <n v="8"/>
    <n v="674"/>
    <n v="722"/>
    <n v="141"/>
    <n v="127"/>
    <n v="194"/>
    <n v="161.19"/>
    <n v="29.88"/>
    <n v="0"/>
    <n v="29.88"/>
    <n v="293.04000000000002"/>
    <n v="1030.69"/>
    <n v="88.85"/>
    <x v="8"/>
    <m/>
    <s v="Training"/>
    <n v="1396"/>
    <n v="268"/>
    <s v="FB"/>
    <x v="20"/>
  </r>
  <r>
    <d v="2018-11-20T00:00:00"/>
    <x v="10"/>
    <s v="15s Session"/>
    <n v="81.010000000000005"/>
    <n v="4337.3"/>
    <n v="53.54"/>
    <n v="6.43"/>
    <n v="25.57"/>
    <n v="0"/>
    <n v="25.57"/>
    <n v="8"/>
    <n v="1"/>
    <n v="602"/>
    <n v="643"/>
    <n v="70"/>
    <n v="68"/>
    <n v="200"/>
    <n v="167.39"/>
    <n v="29.77"/>
    <n v="0"/>
    <n v="29.77"/>
    <n v="299.52999999999997"/>
    <n v="698.22"/>
    <n v="87.29"/>
    <x v="8"/>
    <m/>
    <s v="Training"/>
    <n v="1245"/>
    <n v="138"/>
    <s v="FB"/>
    <x v="20"/>
  </r>
  <r>
    <d v="2018-11-20T00:00:00"/>
    <x v="12"/>
    <s v="15s Session"/>
    <n v="81.010000000000005"/>
    <n v="5156.51"/>
    <n v="63.65"/>
    <n v="7.11"/>
    <n v="88.05"/>
    <n v="0.71"/>
    <n v="88.76"/>
    <n v="10"/>
    <n v="11"/>
    <n v="592"/>
    <n v="656"/>
    <n v="98"/>
    <n v="98"/>
    <n v="192"/>
    <n v="159.83000000000001"/>
    <n v="31.11"/>
    <n v="2.21"/>
    <n v="33.32"/>
    <n v="336.92"/>
    <n v="932.08"/>
    <n v="99.26"/>
    <x v="8"/>
    <m/>
    <s v="Training"/>
    <n v="1248"/>
    <n v="196"/>
    <s v="MID"/>
    <x v="20"/>
  </r>
  <r>
    <d v="2018-11-20T00:00:00"/>
    <x v="14"/>
    <s v="15s Session"/>
    <n v="81.010000000000005"/>
    <n v="4392.03"/>
    <n v="54.22"/>
    <n v="6.32"/>
    <n v="40.799999999999997"/>
    <n v="0"/>
    <n v="40.799999999999997"/>
    <n v="14"/>
    <n v="6"/>
    <n v="628"/>
    <n v="661"/>
    <n v="120"/>
    <n v="95"/>
    <n v="197"/>
    <n v="149.97999999999999"/>
    <n v="15.18"/>
    <n v="1.77"/>
    <n v="16.940000000000001"/>
    <n v="226.79"/>
    <n v="827.16"/>
    <n v="86.52"/>
    <x v="8"/>
    <m/>
    <s v="Training"/>
    <n v="1289"/>
    <n v="215"/>
    <s v="FB"/>
    <x v="20"/>
  </r>
  <r>
    <d v="2018-11-20T00:00:00"/>
    <x v="37"/>
    <s v="PW Con"/>
    <n v="53.79"/>
    <n v="4469.33"/>
    <n v="83.09"/>
    <n v="7.88"/>
    <n v="91.26"/>
    <n v="33.42"/>
    <n v="124.68"/>
    <n v="0"/>
    <n v="6"/>
    <n v="283"/>
    <n v="313"/>
    <n v="14"/>
    <n v="2"/>
    <n v="208"/>
    <n v="174.63"/>
    <n v="20.96"/>
    <n v="1.85"/>
    <n v="22.81"/>
    <n v="235.76"/>
    <n v="319.16000000000003"/>
    <n v="64.87"/>
    <x v="3"/>
    <m/>
    <m/>
    <n v="596"/>
    <n v="16"/>
    <s v="MID"/>
    <x v="20"/>
  </r>
  <r>
    <d v="2018-11-21T00:00:00"/>
    <x v="0"/>
    <s v="16s Session"/>
    <n v="73.56"/>
    <n v="5082.67"/>
    <n v="69.09"/>
    <n v="7.9"/>
    <n v="160.79"/>
    <n v="63.84"/>
    <n v="224.63"/>
    <n v="8"/>
    <n v="11"/>
    <n v="554"/>
    <n v="552"/>
    <n v="77"/>
    <n v="64"/>
    <n v="199"/>
    <n v="159.91999999999999"/>
    <n v="4.79"/>
    <n v="0"/>
    <n v="4.79"/>
    <n v="157.57"/>
    <n v="904.36"/>
    <n v="80.739999999999995"/>
    <x v="1"/>
    <m/>
    <s v="Training"/>
    <n v="1106"/>
    <n v="141"/>
    <s v="MID"/>
    <x v="20"/>
  </r>
  <r>
    <d v="2018-11-21T00:00:00"/>
    <x v="2"/>
    <s v="16s Session"/>
    <n v="73.56"/>
    <n v="5846.55"/>
    <n v="79.48"/>
    <n v="8.2899999999999991"/>
    <n v="319.22000000000003"/>
    <n v="136.02000000000001"/>
    <n v="455.24"/>
    <n v="5"/>
    <n v="20"/>
    <n v="556"/>
    <n v="606"/>
    <n v="58"/>
    <n v="39"/>
    <n v="203"/>
    <n v="174.74"/>
    <n v="34.380000000000003"/>
    <n v="0"/>
    <n v="34.380000000000003"/>
    <n v="304.91000000000003"/>
    <n v="1098.49"/>
    <n v="93.69"/>
    <x v="1"/>
    <m/>
    <s v="Training"/>
    <n v="1162"/>
    <n v="97"/>
    <s v="MID"/>
    <x v="20"/>
  </r>
  <r>
    <d v="2018-11-21T00:00:00"/>
    <x v="4"/>
    <s v="16s Session"/>
    <n v="73.56"/>
    <n v="4043.65"/>
    <n v="54.97"/>
    <n v="6.13"/>
    <n v="12.57"/>
    <n v="0"/>
    <n v="12.57"/>
    <n v="6"/>
    <n v="2"/>
    <n v="633"/>
    <n v="669"/>
    <n v="52"/>
    <n v="51"/>
    <n v="188"/>
    <n v="140.09"/>
    <n v="1.42"/>
    <n v="0"/>
    <n v="1.42"/>
    <n v="69.86"/>
    <n v="326.52"/>
    <n v="67.650000000000006"/>
    <x v="3"/>
    <m/>
    <s v="Training"/>
    <n v="1302"/>
    <n v="103"/>
    <s v="GK"/>
    <x v="20"/>
  </r>
  <r>
    <d v="2018-11-21T00:00:00"/>
    <x v="5"/>
    <s v="16s Session"/>
    <n v="73.56"/>
    <n v="5668.96"/>
    <n v="77.17"/>
    <n v="8.6999999999999993"/>
    <n v="297.49"/>
    <n v="171.98"/>
    <n v="469.47"/>
    <n v="21"/>
    <n v="23"/>
    <n v="522"/>
    <n v="526"/>
    <n v="66"/>
    <n v="75"/>
    <n v="205"/>
    <n v="167.57"/>
    <n v="24.89"/>
    <n v="0.01"/>
    <n v="24.89"/>
    <n v="257.10000000000002"/>
    <n v="1169.29"/>
    <n v="114.36"/>
    <x v="1"/>
    <m/>
    <s v="Training"/>
    <n v="1048"/>
    <n v="141"/>
    <s v="MID"/>
    <x v="20"/>
  </r>
  <r>
    <d v="2018-11-21T00:00:00"/>
    <x v="6"/>
    <s v="16s Session"/>
    <n v="73.56"/>
    <n v="6357.21"/>
    <n v="86.42"/>
    <n v="8.51"/>
    <n v="308.81"/>
    <n v="140.99"/>
    <n v="449.8"/>
    <n v="7"/>
    <n v="28"/>
    <n v="500"/>
    <n v="552"/>
    <n v="61"/>
    <n v="47"/>
    <n v="202"/>
    <n v="162.71"/>
    <n v="10.34"/>
    <n v="0"/>
    <n v="10.34"/>
    <n v="145.38999999999999"/>
    <n v="1231.8599999999999"/>
    <n v="85"/>
    <x v="1"/>
    <m/>
    <s v="Training"/>
    <n v="1052"/>
    <n v="108"/>
    <s v="FB"/>
    <x v="20"/>
  </r>
  <r>
    <d v="2018-11-21T00:00:00"/>
    <x v="27"/>
    <s v="16s Session"/>
    <n v="73.56"/>
    <n v="5405.5"/>
    <n v="73.48"/>
    <n v="8.34"/>
    <n v="300.62"/>
    <n v="84.82"/>
    <n v="385.44"/>
    <n v="4"/>
    <n v="18"/>
    <n v="484"/>
    <n v="535"/>
    <n v="56"/>
    <n v="57"/>
    <n v="201"/>
    <n v="164.94"/>
    <n v="18.73"/>
    <n v="0"/>
    <n v="18.73"/>
    <n v="230.35"/>
    <n v="1046.01"/>
    <n v="90.24"/>
    <x v="1"/>
    <m/>
    <s v="Training"/>
    <n v="1019"/>
    <n v="113"/>
    <s v="MID"/>
    <x v="20"/>
  </r>
  <r>
    <d v="2018-11-21T00:00:00"/>
    <x v="13"/>
    <s v="16s Session"/>
    <n v="73.56"/>
    <n v="5544.43"/>
    <n v="75.37"/>
    <n v="8.48"/>
    <n v="184.3"/>
    <n v="81.760000000000005"/>
    <n v="266.06"/>
    <n v="12"/>
    <n v="15"/>
    <n v="536"/>
    <n v="569"/>
    <n v="62"/>
    <n v="72"/>
    <n v="192"/>
    <n v="157.36000000000001"/>
    <n v="21.08"/>
    <n v="0"/>
    <n v="21.08"/>
    <n v="223.15"/>
    <n v="1047.6199999999999"/>
    <n v="74.930000000000007"/>
    <x v="1"/>
    <m/>
    <s v="Training"/>
    <n v="1105"/>
    <n v="134"/>
    <s v="CB"/>
    <x v="20"/>
  </r>
  <r>
    <d v="2018-11-21T00:00:00"/>
    <x v="15"/>
    <s v="MF Rehab"/>
    <n v="32.69"/>
    <n v="3522.87"/>
    <n v="107.76"/>
    <n v="6.42"/>
    <n v="119.9"/>
    <n v="0"/>
    <n v="119.9"/>
    <n v="2"/>
    <n v="4"/>
    <n v="89"/>
    <n v="93"/>
    <n v="20"/>
    <n v="5"/>
    <n v="210"/>
    <n v="168.88"/>
    <n v="7.14"/>
    <n v="4.4800000000000004"/>
    <n v="11.62"/>
    <n v="130.37"/>
    <n v="279.39999999999998"/>
    <n v="50.74"/>
    <x v="3"/>
    <m/>
    <m/>
    <n v="182"/>
    <n v="25"/>
    <s v="MID"/>
    <x v="20"/>
  </r>
  <r>
    <d v="2018-11-21T00:00:00"/>
    <x v="15"/>
    <s v="MF Rehab"/>
    <n v="32.69"/>
    <n v="3522.87"/>
    <n v="107.76"/>
    <n v="6.42"/>
    <n v="119.9"/>
    <n v="0"/>
    <n v="119.9"/>
    <n v="2"/>
    <n v="4"/>
    <n v="89"/>
    <n v="93"/>
    <n v="20"/>
    <n v="5"/>
    <n v="210"/>
    <n v="168.88"/>
    <n v="7.14"/>
    <n v="4.4800000000000004"/>
    <n v="11.62"/>
    <n v="130.37"/>
    <n v="279.39999999999998"/>
    <n v="50.74"/>
    <x v="3"/>
    <m/>
    <m/>
    <n v="182"/>
    <n v="25"/>
    <s v="MID"/>
    <x v="20"/>
  </r>
  <r>
    <d v="2018-11-21T00:00:00"/>
    <x v="16"/>
    <s v="16s Session"/>
    <n v="73.56"/>
    <n v="4321.49"/>
    <n v="69.59"/>
    <n v="8.48"/>
    <n v="159.01"/>
    <n v="137.72999999999999"/>
    <n v="296.74"/>
    <n v="1"/>
    <n v="9"/>
    <n v="367"/>
    <n v="411"/>
    <n v="36"/>
    <n v="16"/>
    <n v="201"/>
    <n v="157.99"/>
    <n v="16.53"/>
    <n v="0.13"/>
    <n v="16.66"/>
    <n v="184.17"/>
    <n v="588.65"/>
    <n v="65.09"/>
    <x v="1"/>
    <m/>
    <s v="Training"/>
    <n v="778"/>
    <n v="52"/>
    <s v="MID"/>
    <x v="20"/>
  </r>
  <r>
    <d v="2018-11-21T00:00:00"/>
    <x v="26"/>
    <s v="16s Session"/>
    <n v="73.56"/>
    <n v="5995.19"/>
    <n v="81.94"/>
    <n v="8.58"/>
    <n v="196.99"/>
    <n v="170.27"/>
    <n v="367.26"/>
    <n v="10"/>
    <n v="18"/>
    <n v="560"/>
    <n v="570"/>
    <n v="61"/>
    <n v="41"/>
    <n v="206"/>
    <n v="177.7"/>
    <n v="33.520000000000003"/>
    <n v="0"/>
    <n v="33.520000000000003"/>
    <n v="315.12"/>
    <n v="1009.81"/>
    <n v="110.36"/>
    <x v="1"/>
    <m/>
    <s v="Training"/>
    <n v="1130"/>
    <n v="102"/>
    <s v="MID"/>
    <x v="20"/>
  </r>
  <r>
    <d v="2018-11-21T00:00:00"/>
    <x v="22"/>
    <s v="16s Session"/>
    <n v="73.56"/>
    <n v="5841.48"/>
    <n v="79.41"/>
    <n v="8.75"/>
    <n v="232.67"/>
    <n v="121.11"/>
    <n v="353.78"/>
    <n v="4"/>
    <n v="20"/>
    <n v="519"/>
    <n v="560"/>
    <n v="48"/>
    <n v="42"/>
    <n v="197"/>
    <n v="160.34"/>
    <n v="24.34"/>
    <n v="0.45"/>
    <n v="24.78"/>
    <n v="258.07"/>
    <n v="970.77"/>
    <n v="79.239999999999995"/>
    <x v="1"/>
    <m/>
    <s v="Training"/>
    <n v="1079"/>
    <n v="90"/>
    <s v="MID"/>
    <x v="20"/>
  </r>
  <r>
    <d v="2018-11-22T00:00:00"/>
    <x v="29"/>
    <s v="EE Rehab"/>
    <n v="37.01"/>
    <n v="4405.9399999999996"/>
    <n v="119.07"/>
    <n v="7.56"/>
    <n v="266.11"/>
    <n v="10.11"/>
    <n v="276.22000000000003"/>
    <n v="3"/>
    <n v="10"/>
    <n v="87"/>
    <n v="97"/>
    <n v="18"/>
    <n v="1"/>
    <n v="195"/>
    <n v="160.01"/>
    <n v="11.22"/>
    <n v="0"/>
    <n v="11.22"/>
    <n v="119.22"/>
    <n v="582.78"/>
    <n v="60.23"/>
    <x v="3"/>
    <m/>
    <m/>
    <n v="184"/>
    <n v="19"/>
    <e v="#N/A"/>
    <x v="20"/>
  </r>
  <r>
    <d v="2018-11-22T00:00:00"/>
    <x v="31"/>
    <s v="JL Rehab"/>
    <n v="20.56"/>
    <n v="2693.93"/>
    <n v="131.01"/>
    <n v="7.44"/>
    <n v="175.57"/>
    <n v="48.45"/>
    <n v="224.02"/>
    <n v="1"/>
    <n v="5"/>
    <n v="57"/>
    <n v="57"/>
    <n v="8"/>
    <n v="0"/>
    <n v="201"/>
    <n v="168.71"/>
    <n v="9.33"/>
    <n v="0.21"/>
    <n v="9.5299999999999994"/>
    <n v="87.23"/>
    <n v="318.66000000000003"/>
    <n v="32.56"/>
    <x v="3"/>
    <m/>
    <m/>
    <n v="114"/>
    <n v="8"/>
    <e v="#N/A"/>
    <x v="20"/>
  </r>
  <r>
    <d v="2018-11-22T00:00:00"/>
    <x v="37"/>
    <s v="PW 14s Session"/>
    <n v="103.37"/>
    <n v="5597.25"/>
    <n v="54.15"/>
    <n v="7.54"/>
    <n v="139.76"/>
    <n v="7.96"/>
    <n v="147.72"/>
    <n v="12"/>
    <n v="14"/>
    <n v="646"/>
    <n v="681"/>
    <n v="109"/>
    <n v="74"/>
    <n v="205"/>
    <n v="178.77"/>
    <n v="52.78"/>
    <n v="5"/>
    <n v="57.78"/>
    <n v="512.24"/>
    <n v="897.4"/>
    <n v="99.29"/>
    <x v="3"/>
    <m/>
    <m/>
    <n v="1327"/>
    <n v="183"/>
    <s v="MID"/>
    <x v="20"/>
  </r>
  <r>
    <d v="2018-11-22T00:00:00"/>
    <x v="37"/>
    <s v="PW 14s Session"/>
    <n v="103.37"/>
    <n v="5597.25"/>
    <n v="54.15"/>
    <n v="7.54"/>
    <n v="139.76"/>
    <n v="7.96"/>
    <n v="147.72"/>
    <n v="12"/>
    <n v="14"/>
    <n v="646"/>
    <n v="681"/>
    <n v="109"/>
    <n v="74"/>
    <n v="205"/>
    <n v="178.77"/>
    <n v="52.78"/>
    <n v="5"/>
    <n v="57.78"/>
    <n v="512.24"/>
    <n v="897.4"/>
    <n v="99.29"/>
    <x v="3"/>
    <m/>
    <m/>
    <n v="1327"/>
    <n v="183"/>
    <s v="MID"/>
    <x v="20"/>
  </r>
  <r>
    <d v="2018-11-23T00:00:00"/>
    <x v="0"/>
    <s v="16s Session"/>
    <n v="102.89"/>
    <n v="4836.88"/>
    <n v="48.41"/>
    <n v="6.18"/>
    <n v="17.3"/>
    <n v="0"/>
    <n v="17.3"/>
    <n v="1"/>
    <n v="3"/>
    <n v="691"/>
    <n v="738"/>
    <n v="64"/>
    <n v="30"/>
    <n v="198"/>
    <n v="155.16"/>
    <n v="11.51"/>
    <n v="0"/>
    <n v="11.51"/>
    <n v="242.06"/>
    <n v="463.24"/>
    <n v="86.51"/>
    <x v="3"/>
    <m/>
    <s v="Training"/>
    <n v="1429"/>
    <n v="94"/>
    <s v="MID"/>
    <x v="20"/>
  </r>
  <r>
    <d v="2018-11-23T00:00:00"/>
    <x v="1"/>
    <s v="16s Session"/>
    <n v="102.89"/>
    <n v="5106.74"/>
    <n v="54.11"/>
    <n v="8.64"/>
    <n v="104.3"/>
    <n v="33.81"/>
    <n v="138.11000000000001"/>
    <n v="1"/>
    <n v="7"/>
    <n v="595"/>
    <n v="623"/>
    <n v="40"/>
    <n v="27"/>
    <n v="186"/>
    <n v="146.57"/>
    <n v="23.24"/>
    <n v="0"/>
    <n v="23.24"/>
    <n v="271.63"/>
    <n v="609.49"/>
    <n v="82.81"/>
    <x v="1"/>
    <m/>
    <s v="Training"/>
    <n v="1218"/>
    <n v="67"/>
    <s v="CB"/>
    <x v="20"/>
  </r>
  <r>
    <d v="2018-11-23T00:00:00"/>
    <x v="2"/>
    <s v="16s Session"/>
    <n v="102.89"/>
    <n v="6552.6"/>
    <n v="63.69"/>
    <n v="7.01"/>
    <n v="172.16"/>
    <n v="0.7"/>
    <n v="172.86"/>
    <n v="5"/>
    <n v="14"/>
    <n v="709"/>
    <n v="801"/>
    <n v="62"/>
    <n v="41"/>
    <n v="205"/>
    <n v="160.46"/>
    <n v="19.38"/>
    <n v="7.0000000000000007E-2"/>
    <n v="19.440000000000001"/>
    <n v="294.95"/>
    <n v="802.87"/>
    <n v="113.68"/>
    <x v="1"/>
    <m/>
    <s v="Training"/>
    <n v="1510"/>
    <n v="103"/>
    <s v="MID"/>
    <x v="20"/>
  </r>
  <r>
    <d v="2018-11-23T00:00:00"/>
    <x v="29"/>
    <s v="EE rehab"/>
    <n v="34.11"/>
    <n v="4752.58"/>
    <n v="139.35"/>
    <n v="5.59"/>
    <n v="2.78"/>
    <n v="0"/>
    <n v="2.78"/>
    <n v="0"/>
    <n v="0"/>
    <n v="49"/>
    <n v="54"/>
    <n v="9"/>
    <n v="0"/>
    <n v="196"/>
    <n v="160.38"/>
    <n v="11.82"/>
    <n v="0"/>
    <n v="11.82"/>
    <n v="117.95"/>
    <n v="173.72"/>
    <n v="63.76"/>
    <x v="3"/>
    <m/>
    <m/>
    <n v="103"/>
    <n v="9"/>
    <e v="#N/A"/>
    <x v="20"/>
  </r>
  <r>
    <d v="2018-11-23T00:00:00"/>
    <x v="4"/>
    <s v="16s Session"/>
    <n v="102.89"/>
    <n v="5162.04"/>
    <n v="50.17"/>
    <n v="6.24"/>
    <n v="21.03"/>
    <n v="0"/>
    <n v="21.03"/>
    <n v="18"/>
    <n v="1"/>
    <n v="760"/>
    <n v="806"/>
    <n v="76"/>
    <n v="68"/>
    <n v="185"/>
    <n v="154.66"/>
    <n v="5.14"/>
    <n v="0"/>
    <n v="5.14"/>
    <n v="237.42"/>
    <n v="390.87"/>
    <n v="90.8"/>
    <x v="3"/>
    <m/>
    <s v="Training"/>
    <n v="1566"/>
    <n v="144"/>
    <s v="GK"/>
    <x v="20"/>
  </r>
  <r>
    <d v="2018-11-23T00:00:00"/>
    <x v="31"/>
    <s v="JL Rehab"/>
    <n v="34.520000000000003"/>
    <n v="4949.3900000000003"/>
    <n v="143.38"/>
    <n v="6.61"/>
    <n v="60.25"/>
    <n v="0"/>
    <n v="60.25"/>
    <n v="1"/>
    <n v="4"/>
    <n v="59"/>
    <n v="62"/>
    <n v="10"/>
    <n v="1"/>
    <n v="202"/>
    <n v="170.24"/>
    <n v="14.39"/>
    <n v="2.57"/>
    <n v="16.96"/>
    <n v="153.88999999999999"/>
    <n v="228.1"/>
    <n v="56.68"/>
    <x v="3"/>
    <m/>
    <m/>
    <n v="121"/>
    <n v="11"/>
    <e v="#N/A"/>
    <x v="20"/>
  </r>
  <r>
    <d v="2018-11-23T00:00:00"/>
    <x v="5"/>
    <s v="16s Session"/>
    <n v="102.89"/>
    <n v="5453.31"/>
    <n v="57.83"/>
    <n v="8.2899999999999991"/>
    <n v="270.19"/>
    <n v="32.520000000000003"/>
    <n v="302.70999999999998"/>
    <n v="31"/>
    <n v="28"/>
    <n v="631"/>
    <n v="670"/>
    <n v="94"/>
    <n v="87"/>
    <n v="195"/>
    <n v="153.36000000000001"/>
    <n v="7.79"/>
    <n v="0"/>
    <n v="7.79"/>
    <n v="209.83"/>
    <n v="1027.21"/>
    <n v="117.6"/>
    <x v="1"/>
    <m/>
    <s v="Training"/>
    <n v="1301"/>
    <n v="181"/>
    <s v="MID"/>
    <x v="20"/>
  </r>
  <r>
    <d v="2018-11-23T00:00:00"/>
    <x v="6"/>
    <s v="16s Session"/>
    <n v="102.89"/>
    <n v="6260.68"/>
    <n v="60.85"/>
    <n v="7.5"/>
    <n v="152.26"/>
    <n v="8.59"/>
    <n v="160.85"/>
    <n v="10"/>
    <n v="14"/>
    <n v="597"/>
    <n v="635"/>
    <n v="54"/>
    <n v="44"/>
    <n v="197"/>
    <n v="147.79"/>
    <n v="4.4400000000000004"/>
    <n v="0"/>
    <n v="4.4400000000000004"/>
    <n v="163.57"/>
    <n v="777.12"/>
    <n v="92.17"/>
    <x v="1"/>
    <m/>
    <s v="Training"/>
    <n v="1232"/>
    <n v="98"/>
    <s v="FB"/>
    <x v="20"/>
  </r>
  <r>
    <d v="2018-11-23T00:00:00"/>
    <x v="8"/>
    <s v="16s Session"/>
    <n v="102.89"/>
    <n v="6116.75"/>
    <n v="64.819999999999993"/>
    <n v="7.76"/>
    <n v="188.14"/>
    <n v="19.559999999999999"/>
    <n v="207.7"/>
    <n v="3"/>
    <n v="14"/>
    <n v="618"/>
    <n v="672"/>
    <n v="57"/>
    <n v="48"/>
    <n v="197"/>
    <n v="150.35"/>
    <n v="15.69"/>
    <n v="0.24"/>
    <n v="15.94"/>
    <n v="254.51"/>
    <n v="781.6"/>
    <n v="96.21"/>
    <x v="1"/>
    <m/>
    <s v="Training"/>
    <n v="1290"/>
    <n v="105"/>
    <s v="FB"/>
    <x v="20"/>
  </r>
  <r>
    <d v="2018-11-23T00:00:00"/>
    <x v="10"/>
    <s v="16s Session"/>
    <n v="102.89"/>
    <n v="5744.17"/>
    <n v="55.83"/>
    <n v="6.44"/>
    <n v="47.97"/>
    <n v="0"/>
    <n v="47.97"/>
    <n v="2"/>
    <n v="7"/>
    <n v="626"/>
    <n v="671"/>
    <n v="51"/>
    <n v="35"/>
    <n v="205"/>
    <n v="156.43"/>
    <n v="20.25"/>
    <n v="0.69"/>
    <n v="20.94"/>
    <n v="295.11"/>
    <n v="722.74"/>
    <n v="90.14"/>
    <x v="3"/>
    <m/>
    <s v="Training"/>
    <n v="1297"/>
    <n v="86"/>
    <s v="FB"/>
    <x v="20"/>
  </r>
  <r>
    <d v="2018-11-23T00:00:00"/>
    <x v="11"/>
    <s v="16s Session"/>
    <n v="102.89"/>
    <n v="5597.36"/>
    <n v="59.31"/>
    <n v="7.85"/>
    <n v="167.55"/>
    <n v="13.81"/>
    <n v="181.36"/>
    <n v="17"/>
    <n v="19"/>
    <n v="614"/>
    <n v="659"/>
    <n v="75"/>
    <n v="56"/>
    <n v="194"/>
    <n v="143.86000000000001"/>
    <n v="0.65"/>
    <n v="0"/>
    <n v="0.65"/>
    <n v="124.66"/>
    <n v="771.37"/>
    <n v="99.03"/>
    <x v="1"/>
    <m/>
    <s v="Training"/>
    <n v="1273"/>
    <n v="131"/>
    <s v="FOR"/>
    <x v="20"/>
  </r>
  <r>
    <d v="2018-11-23T00:00:00"/>
    <x v="12"/>
    <s v="16s Session"/>
    <n v="102.89"/>
    <n v="5894.51"/>
    <n v="57.29"/>
    <n v="7.73"/>
    <n v="158.58000000000001"/>
    <n v="10.96"/>
    <n v="169.54"/>
    <n v="4"/>
    <n v="16"/>
    <n v="592"/>
    <n v="615"/>
    <n v="61"/>
    <n v="48"/>
    <n v="192"/>
    <n v="143.12"/>
    <n v="12.46"/>
    <n v="0.62"/>
    <n v="13.08"/>
    <n v="256.48"/>
    <n v="877.91"/>
    <n v="95.01"/>
    <x v="1"/>
    <m/>
    <s v="Training"/>
    <n v="1207"/>
    <n v="109"/>
    <s v="MID"/>
    <x v="20"/>
  </r>
  <r>
    <d v="2018-11-23T00:00:00"/>
    <x v="27"/>
    <s v="16s Session"/>
    <n v="102.89"/>
    <n v="5335.64"/>
    <n v="53.69"/>
    <n v="7.18"/>
    <n v="116.32"/>
    <n v="6.35"/>
    <n v="122.67"/>
    <n v="4"/>
    <n v="11"/>
    <n v="641"/>
    <n v="666"/>
    <n v="54"/>
    <n v="38"/>
    <n v="190"/>
    <n v="151.62"/>
    <n v="4.1399999999999997"/>
    <n v="0"/>
    <n v="4.1399999999999997"/>
    <n v="202.59"/>
    <n v="675"/>
    <n v="97.08"/>
    <x v="1"/>
    <m/>
    <s v="Training"/>
    <n v="1307"/>
    <n v="92"/>
    <s v="MID"/>
    <x v="20"/>
  </r>
  <r>
    <d v="2018-11-23T00:00:00"/>
    <x v="13"/>
    <s v="16s Session"/>
    <n v="102.89"/>
    <n v="6014.64"/>
    <n v="60.23"/>
    <n v="7.34"/>
    <n v="73.08"/>
    <n v="7.17"/>
    <n v="80.25"/>
    <n v="6"/>
    <n v="7"/>
    <n v="745"/>
    <n v="826"/>
    <n v="84"/>
    <n v="81"/>
    <n v="185"/>
    <n v="154.84"/>
    <n v="10.72"/>
    <n v="0"/>
    <n v="10.72"/>
    <n v="256.85000000000002"/>
    <n v="804.75"/>
    <n v="85.15"/>
    <x v="1"/>
    <m/>
    <s v="Training"/>
    <n v="1571"/>
    <n v="165"/>
    <s v="CB"/>
    <x v="20"/>
  </r>
  <r>
    <d v="2018-11-23T00:00:00"/>
    <x v="14"/>
    <s v="16s Session"/>
    <n v="102.89"/>
    <n v="5504.71"/>
    <n v="54.04"/>
    <n v="6.72"/>
    <n v="43.6"/>
    <n v="0"/>
    <n v="43.6"/>
    <n v="3"/>
    <n v="6"/>
    <n v="663"/>
    <n v="732"/>
    <n v="61"/>
    <n v="61"/>
    <n v="193"/>
    <n v="145.27000000000001"/>
    <n v="11.05"/>
    <n v="0"/>
    <n v="11.05"/>
    <n v="179.97"/>
    <n v="615.78"/>
    <n v="103.07"/>
    <x v="1"/>
    <m/>
    <s v="Training"/>
    <n v="1395"/>
    <n v="122"/>
    <s v="FB"/>
    <x v="20"/>
  </r>
  <r>
    <d v="2018-11-23T00:00:00"/>
    <x v="15"/>
    <s v="MF Rehab"/>
    <n v="64.17"/>
    <n v="6897.45"/>
    <n v="107.49"/>
    <n v="6.05"/>
    <n v="26.48"/>
    <n v="0"/>
    <n v="26.48"/>
    <n v="0"/>
    <n v="1"/>
    <n v="321"/>
    <n v="309"/>
    <n v="15"/>
    <n v="8"/>
    <n v="205"/>
    <n v="180.1"/>
    <n v="35.880000000000003"/>
    <n v="0.95"/>
    <n v="36.840000000000003"/>
    <n v="313.85000000000002"/>
    <n v="385.8"/>
    <n v="108.3"/>
    <x v="3"/>
    <m/>
    <m/>
    <n v="630"/>
    <n v="23"/>
    <s v="MID"/>
    <x v="20"/>
  </r>
  <r>
    <d v="2018-11-23T00:00:00"/>
    <x v="16"/>
    <s v="16s Session"/>
    <n v="102.89"/>
    <n v="5913"/>
    <n v="57.47"/>
    <n v="7.16"/>
    <n v="105.02"/>
    <n v="2.14"/>
    <n v="107.16"/>
    <n v="2"/>
    <n v="10"/>
    <n v="663"/>
    <n v="756"/>
    <n v="64"/>
    <n v="48"/>
    <n v="200"/>
    <n v="164.62"/>
    <n v="18.38"/>
    <n v="0.04"/>
    <n v="18.420000000000002"/>
    <n v="329.09"/>
    <n v="713.09"/>
    <n v="98.32"/>
    <x v="1"/>
    <m/>
    <s v="Training"/>
    <n v="1419"/>
    <n v="112"/>
    <s v="MID"/>
    <x v="20"/>
  </r>
  <r>
    <d v="2018-11-23T00:00:00"/>
    <x v="26"/>
    <s v="16s Session"/>
    <n v="102.89"/>
    <n v="5803.8"/>
    <n v="63.12"/>
    <m/>
    <n v="66.91"/>
    <n v="116.72"/>
    <n v="183.63"/>
    <n v="6"/>
    <n v="7"/>
    <n v="680"/>
    <n v="760"/>
    <n v="60"/>
    <n v="45"/>
    <n v="211"/>
    <n v="158.18"/>
    <n v="16.920000000000002"/>
    <n v="1.21"/>
    <n v="18.13"/>
    <n v="243.26"/>
    <n v="656.15"/>
    <n v="96.59"/>
    <x v="1"/>
    <m/>
    <s v="Training"/>
    <n v="1440"/>
    <n v="105"/>
    <s v="MID"/>
    <x v="20"/>
  </r>
  <r>
    <d v="2018-11-23T00:00:00"/>
    <x v="20"/>
    <s v="16s Session"/>
    <n v="102.89"/>
    <n v="5450.1"/>
    <n v="54.92"/>
    <n v="7.15"/>
    <n v="80.87"/>
    <n v="2.83"/>
    <n v="83.7"/>
    <n v="15"/>
    <n v="9"/>
    <n v="581"/>
    <n v="600"/>
    <n v="77"/>
    <n v="68"/>
    <n v="195"/>
    <n v="152.03"/>
    <n v="17.25"/>
    <n v="0"/>
    <n v="17.25"/>
    <n v="246.02"/>
    <n v="794.93"/>
    <n v="116.13"/>
    <x v="1"/>
    <m/>
    <s v="Training"/>
    <n v="1181"/>
    <n v="145"/>
    <e v="#N/A"/>
    <x v="20"/>
  </r>
  <r>
    <d v="2018-11-23T00:00:00"/>
    <x v="22"/>
    <s v="16s Session"/>
    <n v="102.89"/>
    <n v="6546.05"/>
    <n v="63.62"/>
    <n v="8.0500000000000007"/>
    <n v="172.98"/>
    <n v="33.85"/>
    <n v="206.83"/>
    <n v="4"/>
    <n v="16"/>
    <n v="704"/>
    <n v="763"/>
    <n v="60"/>
    <n v="46"/>
    <n v="194"/>
    <n v="151.05000000000001"/>
    <n v="12.06"/>
    <n v="0"/>
    <n v="12.06"/>
    <n v="264.02"/>
    <n v="727.24"/>
    <n v="89.81"/>
    <x v="1"/>
    <m/>
    <s v="Training"/>
    <n v="1467"/>
    <n v="106"/>
    <s v="MID"/>
    <x v="20"/>
  </r>
  <r>
    <d v="2018-11-24T00:00:00"/>
    <x v="2"/>
    <s v="16s vs Derby"/>
    <n v="115.77"/>
    <n v="11248.07"/>
    <n v="97.17"/>
    <n v="7.63"/>
    <n v="339.94"/>
    <n v="31.9"/>
    <n v="371.84"/>
    <n v="10"/>
    <n v="29"/>
    <n v="831"/>
    <n v="843"/>
    <n v="72"/>
    <n v="71"/>
    <n v="211"/>
    <n v="176.45"/>
    <n v="62.04"/>
    <n v="3.17"/>
    <n v="65.209999999999994"/>
    <n v="536.91999999999996"/>
    <n v="1800.52"/>
    <n v="170.3"/>
    <x v="1"/>
    <m/>
    <s v="Match"/>
    <n v="1674"/>
    <n v="143"/>
    <s v="MID"/>
    <x v="20"/>
  </r>
  <r>
    <d v="2018-11-24T00:00:00"/>
    <x v="4"/>
    <s v="Top Ups"/>
    <n v="45.1"/>
    <n v="1028.4100000000001"/>
    <n v="47.28"/>
    <n v="5.69"/>
    <n v="1.1200000000000001"/>
    <n v="0"/>
    <n v="1.1200000000000001"/>
    <n v="3"/>
    <n v="0"/>
    <n v="213"/>
    <n v="231"/>
    <n v="20"/>
    <n v="17"/>
    <n v="177"/>
    <n v="144.63"/>
    <n v="0"/>
    <n v="0"/>
    <n v="0"/>
    <n v="39.5"/>
    <n v="86.68"/>
    <n v="19.850000000000001"/>
    <x v="3"/>
    <m/>
    <m/>
    <n v="444"/>
    <n v="37"/>
    <s v="GK"/>
    <x v="20"/>
  </r>
  <r>
    <d v="2018-11-24T00:00:00"/>
    <x v="5"/>
    <s v="16s vs Derby"/>
    <n v="115.77"/>
    <n v="8271.49"/>
    <n v="71.88"/>
    <n v="8.8699999999999992"/>
    <n v="471.42"/>
    <n v="165.26"/>
    <n v="636.67999999999995"/>
    <n v="30"/>
    <n v="33"/>
    <n v="674"/>
    <n v="679"/>
    <n v="59"/>
    <n v="85"/>
    <n v="207"/>
    <n v="154.19"/>
    <n v="30.25"/>
    <n v="0.34"/>
    <n v="30.6"/>
    <n v="328.71"/>
    <n v="1623.04"/>
    <n v="156.74"/>
    <x v="1"/>
    <m/>
    <s v="Match"/>
    <n v="1353"/>
    <n v="144"/>
    <s v="MID"/>
    <x v="20"/>
  </r>
  <r>
    <d v="2018-11-24T00:00:00"/>
    <x v="6"/>
    <s v="16s vs Derby"/>
    <n v="115.77"/>
    <n v="8834.24"/>
    <n v="97.16"/>
    <n v="8.48"/>
    <n v="592.47"/>
    <n v="80.7"/>
    <n v="673.17"/>
    <n v="15"/>
    <n v="39"/>
    <n v="509"/>
    <n v="528"/>
    <n v="48"/>
    <n v="57"/>
    <n v="206"/>
    <n v="165.49"/>
    <n v="21.66"/>
    <n v="0.26"/>
    <n v="21.92"/>
    <n v="251.43"/>
    <n v="1816.9"/>
    <n v="115.89"/>
    <x v="1"/>
    <m/>
    <s v="Match"/>
    <n v="1037"/>
    <n v="105"/>
    <s v="FB"/>
    <x v="20"/>
  </r>
  <r>
    <d v="2018-11-24T00:00:00"/>
    <x v="7"/>
    <s v="JQ Con"/>
    <n v="61.63"/>
    <n v="5247.44"/>
    <n v="85.14"/>
    <n v="6.74"/>
    <n v="142.61000000000001"/>
    <n v="0"/>
    <n v="142.61000000000001"/>
    <n v="7"/>
    <n v="10"/>
    <n v="513"/>
    <n v="501"/>
    <n v="24"/>
    <n v="53"/>
    <n v="198"/>
    <n v="174.89"/>
    <n v="22.73"/>
    <n v="0"/>
    <n v="22.73"/>
    <n v="242.81"/>
    <n v="744.59"/>
    <n v="81.05"/>
    <x v="3"/>
    <m/>
    <m/>
    <n v="1014"/>
    <n v="77"/>
    <s v="CB"/>
    <x v="20"/>
  </r>
  <r>
    <d v="2018-11-24T00:00:00"/>
    <x v="8"/>
    <s v="Top Ups"/>
    <n v="45.1"/>
    <n v="2394.9299999999998"/>
    <n v="53.11"/>
    <n v="6.72"/>
    <n v="81.88"/>
    <n v="0"/>
    <n v="81.88"/>
    <n v="4"/>
    <n v="6"/>
    <n v="330"/>
    <n v="364"/>
    <n v="40"/>
    <n v="36"/>
    <n v="196"/>
    <n v="148.91999999999999"/>
    <n v="7.13"/>
    <n v="0.23"/>
    <n v="7.35"/>
    <n v="116.14"/>
    <n v="476.04"/>
    <n v="40.159999999999997"/>
    <x v="3"/>
    <m/>
    <m/>
    <n v="694"/>
    <n v="76"/>
    <s v="FB"/>
    <x v="20"/>
  </r>
  <r>
    <d v="2018-11-24T00:00:00"/>
    <x v="8"/>
    <s v="JM Match"/>
    <n v="119.35"/>
    <n v="4639.58"/>
    <n v="38.869999999999997"/>
    <n v="8.23"/>
    <n v="176.26"/>
    <n v="42.85"/>
    <n v="219.11"/>
    <n v="6"/>
    <n v="13"/>
    <n v="445"/>
    <n v="494"/>
    <n v="37"/>
    <n v="31"/>
    <n v="199"/>
    <n v="125.26"/>
    <n v="17.21"/>
    <n v="0.71"/>
    <n v="17.920000000000002"/>
    <n v="217.98"/>
    <n v="784.59"/>
    <n v="72.3"/>
    <x v="3"/>
    <m/>
    <m/>
    <n v="939"/>
    <n v="68"/>
    <s v="FB"/>
    <x v="20"/>
  </r>
  <r>
    <d v="2018-11-24T00:00:00"/>
    <x v="8"/>
    <s v="JM On"/>
    <n v="20.83"/>
    <n v="2440.4299999999998"/>
    <n v="117.2"/>
    <m/>
    <n v="175.71"/>
    <n v="42.85"/>
    <n v="218.56"/>
    <n v="6"/>
    <n v="8.23"/>
    <n v="179"/>
    <n v="202"/>
    <n v="20"/>
    <n v="20"/>
    <m/>
    <m/>
    <m/>
    <m/>
    <n v="14.3"/>
    <m/>
    <m/>
    <m/>
    <x v="3"/>
    <m/>
    <m/>
    <n v="381"/>
    <n v="40"/>
    <s v="FB"/>
    <x v="20"/>
  </r>
  <r>
    <d v="2018-11-24T00:00:00"/>
    <x v="10"/>
    <s v="Top Ups"/>
    <n v="45.1"/>
    <n v="2264.27"/>
    <n v="50.21"/>
    <n v="6.22"/>
    <n v="9.9600000000000009"/>
    <n v="0"/>
    <n v="9.9600000000000009"/>
    <n v="2"/>
    <n v="2"/>
    <n v="382"/>
    <n v="395"/>
    <n v="23"/>
    <n v="32"/>
    <n v="207"/>
    <n v="156.79"/>
    <n v="7.41"/>
    <n v="1.7"/>
    <n v="9.11"/>
    <n v="117.03"/>
    <n v="292.02"/>
    <n v="44.6"/>
    <x v="3"/>
    <m/>
    <m/>
    <n v="777"/>
    <n v="55"/>
    <s v="FB"/>
    <x v="20"/>
  </r>
  <r>
    <d v="2018-11-24T00:00:00"/>
    <x v="11"/>
    <s v="16s vs Derby"/>
    <n v="115.77"/>
    <n v="9014.18"/>
    <n v="77.86"/>
    <n v="9.1300000000000008"/>
    <n v="521.21"/>
    <n v="258"/>
    <n v="779.21"/>
    <n v="26"/>
    <n v="43"/>
    <n v="623"/>
    <n v="663"/>
    <n v="92"/>
    <n v="80"/>
    <n v="202"/>
    <n v="160.44999999999999"/>
    <n v="11.1"/>
    <n v="0"/>
    <n v="11.1"/>
    <n v="140.83000000000001"/>
    <n v="1799.78"/>
    <n v="131.47"/>
    <x v="3"/>
    <m/>
    <s v="Match"/>
    <n v="1286"/>
    <n v="172"/>
    <s v="FOR"/>
    <x v="20"/>
  </r>
  <r>
    <d v="2018-11-24T00:00:00"/>
    <x v="27"/>
    <s v="16s vs Derby"/>
    <n v="115.77"/>
    <n v="6824.01"/>
    <n v="58.95"/>
    <n v="7.93"/>
    <n v="264.95"/>
    <n v="39.47"/>
    <n v="304.42"/>
    <n v="10"/>
    <n v="18"/>
    <n v="587"/>
    <n v="626"/>
    <n v="34"/>
    <n v="47"/>
    <n v="201"/>
    <n v="139.9"/>
    <n v="23"/>
    <n v="0"/>
    <n v="23"/>
    <n v="251.29"/>
    <n v="1163.92"/>
    <n v="114.9"/>
    <x v="1"/>
    <m/>
    <s v="Match"/>
    <n v="1213"/>
    <n v="81"/>
    <s v="MID"/>
    <x v="20"/>
  </r>
  <r>
    <d v="2018-11-24T00:00:00"/>
    <x v="27"/>
    <s v="Extras"/>
    <n v="170.17"/>
    <n v="8984.67"/>
    <n v="52.83"/>
    <n v="7.93"/>
    <n v="285.73"/>
    <n v="39.47"/>
    <n v="325.2"/>
    <n v="13"/>
    <n v="20"/>
    <n v="873"/>
    <n v="943"/>
    <n v="55"/>
    <n v="65"/>
    <n v="201"/>
    <n v="139.27000000000001"/>
    <n v="25.02"/>
    <n v="0"/>
    <n v="25.02"/>
    <n v="331.37"/>
    <n v="1449.41"/>
    <n v="156.52000000000001"/>
    <x v="3"/>
    <m/>
    <m/>
    <n v="1816"/>
    <n v="120"/>
    <s v="MID"/>
    <x v="20"/>
  </r>
  <r>
    <d v="2018-11-24T00:00:00"/>
    <x v="13"/>
    <s v="16s vs Derby"/>
    <n v="115.77"/>
    <n v="10629.89"/>
    <n v="91.82"/>
    <n v="8.3699999999999992"/>
    <n v="299.56"/>
    <n v="59.65"/>
    <n v="359.21"/>
    <n v="19"/>
    <n v="27"/>
    <n v="877"/>
    <n v="917"/>
    <n v="89"/>
    <n v="96"/>
    <n v="199"/>
    <n v="168.4"/>
    <n v="56.92"/>
    <n v="0"/>
    <n v="56.92"/>
    <n v="449.98"/>
    <n v="1897.55"/>
    <n v="140.57"/>
    <x v="1"/>
    <m/>
    <s v="Match"/>
    <n v="1794"/>
    <n v="185"/>
    <s v="CB"/>
    <x v="20"/>
  </r>
  <r>
    <d v="2018-11-24T00:00:00"/>
    <x v="16"/>
    <s v="16s vs Derby"/>
    <n v="115.77"/>
    <n v="11145.14"/>
    <n v="96.27"/>
    <n v="8.4"/>
    <n v="250.55"/>
    <n v="43.58"/>
    <n v="294.13"/>
    <n v="4"/>
    <n v="23"/>
    <n v="822"/>
    <n v="825"/>
    <n v="54"/>
    <n v="73"/>
    <n v="205"/>
    <n v="167.3"/>
    <n v="36.5"/>
    <n v="1.1599999999999999"/>
    <n v="37.659999999999997"/>
    <n v="421.07"/>
    <n v="1758.19"/>
    <n v="164.33"/>
    <x v="1"/>
    <m/>
    <s v="Match"/>
    <n v="1647"/>
    <n v="127"/>
    <s v="MID"/>
    <x v="20"/>
  </r>
  <r>
    <d v="2018-11-24T00:00:00"/>
    <x v="24"/>
    <s v="16s vs Derby"/>
    <n v="115.77"/>
    <n v="4826.8999999999996"/>
    <n v="41.69"/>
    <n v="6.39"/>
    <n v="19.78"/>
    <n v="0"/>
    <n v="19.78"/>
    <n v="8"/>
    <n v="2"/>
    <n v="685"/>
    <n v="727"/>
    <n v="63"/>
    <n v="59"/>
    <n v="82"/>
    <n v="82"/>
    <n v="0"/>
    <n v="0"/>
    <n v="0"/>
    <n v="11.34"/>
    <n v="324.8"/>
    <n v="57.78"/>
    <x v="1"/>
    <m/>
    <s v="Match"/>
    <n v="1412"/>
    <n v="122"/>
    <s v="GK"/>
    <x v="20"/>
  </r>
  <r>
    <d v="2018-11-24T00:00:00"/>
    <x v="26"/>
    <s v="OC Top Ups"/>
    <n v="47.5"/>
    <n v="2650.93"/>
    <n v="55.81"/>
    <n v="6.05"/>
    <n v="9.26"/>
    <n v="0"/>
    <n v="9.26"/>
    <n v="6"/>
    <n v="1"/>
    <n v="361"/>
    <n v="405"/>
    <n v="32"/>
    <n v="23"/>
    <n v="208"/>
    <n v="164.58"/>
    <n v="6.38"/>
    <n v="0.2"/>
    <n v="6.57"/>
    <n v="138.1"/>
    <n v="336.39"/>
    <n v="52.32"/>
    <x v="3"/>
    <m/>
    <m/>
    <n v="766"/>
    <n v="55"/>
    <s v="MID"/>
    <x v="20"/>
  </r>
  <r>
    <d v="2018-11-24T00:00:00"/>
    <x v="26"/>
    <s v="Match + Extras"/>
    <n v="169.71"/>
    <n v="7571.1"/>
    <n v="44.61"/>
    <n v="8.91"/>
    <n v="199.85"/>
    <n v="83.64"/>
    <n v="283.49"/>
    <n v="15"/>
    <n v="20"/>
    <n v="800"/>
    <n v="878"/>
    <n v="68"/>
    <n v="51"/>
    <n v="208"/>
    <n v="137.87"/>
    <n v="11.23"/>
    <n v="0.2"/>
    <n v="11.43"/>
    <n v="289.31"/>
    <n v="990.89"/>
    <n v="132.68"/>
    <x v="3"/>
    <m/>
    <m/>
    <n v="1678"/>
    <n v="119"/>
    <s v="MID"/>
    <x v="20"/>
  </r>
  <r>
    <d v="2018-11-24T00:00:00"/>
    <x v="17"/>
    <s v="16s vs Derby"/>
    <n v="115.77"/>
    <n v="1553.84"/>
    <n v="13.42"/>
    <n v="5.17"/>
    <n v="0"/>
    <n v="0"/>
    <n v="0"/>
    <n v="6"/>
    <n v="0"/>
    <n v="253"/>
    <n v="258"/>
    <n v="20"/>
    <n v="22"/>
    <n v="193"/>
    <n v="105.34"/>
    <n v="4.5599999999999996"/>
    <n v="0"/>
    <n v="4.5599999999999996"/>
    <n v="100.6"/>
    <n v="82.79"/>
    <n v="27.26"/>
    <x v="3"/>
    <m/>
    <s v="Match"/>
    <n v="511"/>
    <n v="42"/>
    <s v="GK"/>
    <x v="20"/>
  </r>
  <r>
    <d v="2018-11-24T00:00:00"/>
    <x v="37"/>
    <s v="PW 14s Game"/>
    <n v="113.42"/>
    <n v="3096.69"/>
    <n v="27.3"/>
    <n v="6.89"/>
    <n v="20.37"/>
    <n v="0"/>
    <n v="20.37"/>
    <n v="1"/>
    <n v="3"/>
    <n v="443"/>
    <n v="485"/>
    <n v="24"/>
    <n v="13"/>
    <n v="205"/>
    <n v="132.74"/>
    <n v="9.9"/>
    <n v="0.55000000000000004"/>
    <n v="10.44"/>
    <n v="201.47"/>
    <n v="276.39999999999998"/>
    <n v="54.43"/>
    <x v="3"/>
    <m/>
    <m/>
    <n v="928"/>
    <n v="37"/>
    <s v="MID"/>
    <x v="20"/>
  </r>
  <r>
    <d v="2018-11-24T00:00:00"/>
    <x v="37"/>
    <s v="PW Session"/>
    <n v="163.02000000000001"/>
    <n v="7261.94"/>
    <n v="44.55"/>
    <n v="7.74"/>
    <n v="116.74"/>
    <n v="24.78"/>
    <n v="141.52000000000001"/>
    <n v="2"/>
    <n v="10"/>
    <n v="538"/>
    <n v="599"/>
    <n v="48"/>
    <n v="24"/>
    <n v="206"/>
    <n v="143.29"/>
    <n v="27.58"/>
    <n v="6.56"/>
    <n v="34.14"/>
    <n v="413.8"/>
    <n v="808.88"/>
    <n v="104.24"/>
    <x v="3"/>
    <m/>
    <m/>
    <n v="1137"/>
    <n v="72"/>
    <s v="MID"/>
    <x v="20"/>
  </r>
  <r>
    <d v="2018-11-24T00:00:00"/>
    <x v="37"/>
    <s v="PW Con"/>
    <n v="31.02"/>
    <n v="3417.21"/>
    <n v="110.16"/>
    <n v="7.74"/>
    <n v="96.37"/>
    <n v="24.78"/>
    <n v="121.15"/>
    <n v="1"/>
    <n v="7"/>
    <n v="87"/>
    <n v="104"/>
    <n v="24"/>
    <n v="11"/>
    <n v="206"/>
    <n v="185.94"/>
    <n v="16.79"/>
    <n v="6.01"/>
    <n v="22.8"/>
    <n v="186.23"/>
    <n v="532.48"/>
    <n v="44.38"/>
    <x v="3"/>
    <m/>
    <m/>
    <n v="191"/>
    <n v="35"/>
    <s v="MID"/>
    <x v="20"/>
  </r>
  <r>
    <d v="2018-11-24T00:00:00"/>
    <x v="22"/>
    <s v="16s vs Derby"/>
    <n v="115.77"/>
    <n v="7288.55"/>
    <n v="73.33"/>
    <n v="7.71"/>
    <n v="270.26"/>
    <n v="20.86"/>
    <n v="291.12"/>
    <n v="2"/>
    <n v="18"/>
    <n v="472"/>
    <n v="495"/>
    <n v="45"/>
    <n v="44"/>
    <n v="201"/>
    <n v="172.35"/>
    <n v="13.3"/>
    <n v="3.71"/>
    <n v="17.010000000000002"/>
    <n v="143.33000000000001"/>
    <n v="1118.3900000000001"/>
    <n v="85.2"/>
    <x v="1"/>
    <m/>
    <s v="Match"/>
    <n v="967"/>
    <n v="89"/>
    <s v="MID"/>
    <x v="20"/>
  </r>
  <r>
    <d v="2018-11-26T00:00:00"/>
    <x v="0"/>
    <s v="16s +Extras"/>
    <n v="101.66"/>
    <n v="5778.48"/>
    <n v="56.84"/>
    <n v="6.79"/>
    <n v="41.79"/>
    <n v="0"/>
    <n v="41.79"/>
    <n v="10"/>
    <n v="6"/>
    <n v="887"/>
    <n v="874"/>
    <n v="85"/>
    <n v="99"/>
    <n v="200"/>
    <n v="159.9"/>
    <n v="20.74"/>
    <n v="0"/>
    <n v="20.74"/>
    <n v="280.85000000000002"/>
    <n v="914.8"/>
    <n v="107.53"/>
    <x v="1"/>
    <m/>
    <s v="Training"/>
    <n v="1761"/>
    <n v="184"/>
    <s v="MID"/>
    <x v="21"/>
  </r>
  <r>
    <d v="2018-11-26T00:00:00"/>
    <x v="1"/>
    <s v="16s +Extras"/>
    <n v="101.66"/>
    <n v="3841.45"/>
    <n v="37.79"/>
    <n v="5.82"/>
    <n v="12.92"/>
    <n v="0"/>
    <n v="12.92"/>
    <n v="0"/>
    <n v="2"/>
    <n v="567"/>
    <n v="605"/>
    <n v="53"/>
    <n v="24"/>
    <n v="189"/>
    <n v="131.75"/>
    <n v="16.8"/>
    <n v="0"/>
    <n v="16.8"/>
    <n v="213.95"/>
    <n v="443.19"/>
    <n v="61.88"/>
    <x v="1"/>
    <m/>
    <s v="Training"/>
    <n v="1172"/>
    <n v="77"/>
    <s v="CB"/>
    <x v="21"/>
  </r>
  <r>
    <d v="2018-11-26T00:00:00"/>
    <x v="2"/>
    <s v="16s Session"/>
    <n v="70.86"/>
    <n v="4090.88"/>
    <n v="57.73"/>
    <n v="5.93"/>
    <n v="2.83"/>
    <n v="0"/>
    <n v="2.83"/>
    <n v="0"/>
    <n v="0"/>
    <n v="593"/>
    <n v="622"/>
    <n v="44"/>
    <n v="24"/>
    <n v="209"/>
    <n v="157.35"/>
    <n v="13.89"/>
    <n v="2.17"/>
    <n v="16.059999999999999"/>
    <n v="206.43"/>
    <n v="426.45"/>
    <n v="73.040000000000006"/>
    <x v="1"/>
    <m/>
    <s v="Training"/>
    <n v="1215"/>
    <n v="68"/>
    <s v="MID"/>
    <x v="21"/>
  </r>
  <r>
    <d v="2018-11-26T00:00:00"/>
    <x v="29"/>
    <s v="EE Rehab"/>
    <n v="19.12"/>
    <n v="2470.23"/>
    <n v="129.18"/>
    <n v="5.27"/>
    <n v="0"/>
    <n v="0"/>
    <n v="0"/>
    <n v="0"/>
    <n v="0"/>
    <n v="35"/>
    <n v="45"/>
    <n v="1"/>
    <n v="0"/>
    <n v="193"/>
    <n v="145.9"/>
    <n v="4.32"/>
    <n v="0"/>
    <n v="4.32"/>
    <n v="46.59"/>
    <n v="49.36"/>
    <n v="30.74"/>
    <x v="3"/>
    <m/>
    <m/>
    <n v="80"/>
    <n v="1"/>
    <e v="#N/A"/>
    <x v="21"/>
  </r>
  <r>
    <d v="2018-11-26T00:00:00"/>
    <x v="31"/>
    <s v="JL LJ Rehab"/>
    <n v="52.94"/>
    <n v="5320.95"/>
    <n v="100.51"/>
    <n v="6.38"/>
    <n v="285.81"/>
    <n v="0"/>
    <n v="285.81"/>
    <n v="5"/>
    <n v="13"/>
    <n v="204"/>
    <n v="235"/>
    <n v="31"/>
    <n v="7"/>
    <n v="203"/>
    <n v="156.35"/>
    <n v="11.96"/>
    <n v="1.6"/>
    <n v="13.56"/>
    <n v="161.35"/>
    <n v="579.4"/>
    <n v="62.06"/>
    <x v="3"/>
    <m/>
    <m/>
    <n v="439"/>
    <n v="38"/>
    <e v="#N/A"/>
    <x v="21"/>
  </r>
  <r>
    <d v="2018-11-26T00:00:00"/>
    <x v="5"/>
    <s v="16s +Extras"/>
    <n v="101.66"/>
    <n v="6615.43"/>
    <n v="65.069999999999993"/>
    <n v="6.9"/>
    <n v="41.8"/>
    <n v="0"/>
    <n v="41.8"/>
    <n v="16"/>
    <n v="5"/>
    <n v="885"/>
    <n v="926"/>
    <n v="101"/>
    <n v="99"/>
    <n v="205"/>
    <n v="164.32"/>
    <n v="31.25"/>
    <n v="0.02"/>
    <n v="31.26"/>
    <n v="336.29"/>
    <n v="1102.3499999999999"/>
    <n v="138.49"/>
    <x v="1"/>
    <m/>
    <s v="Training"/>
    <n v="1811"/>
    <n v="200"/>
    <s v="MID"/>
    <x v="21"/>
  </r>
  <r>
    <d v="2018-11-26T00:00:00"/>
    <x v="6"/>
    <s v="16s Session"/>
    <n v="70.86"/>
    <n v="4767.4799999999996"/>
    <n v="67.28"/>
    <n v="6.72"/>
    <n v="28.48"/>
    <n v="0"/>
    <n v="28.48"/>
    <n v="5"/>
    <n v="5"/>
    <n v="575"/>
    <n v="617"/>
    <n v="68"/>
    <n v="29"/>
    <n v="206"/>
    <n v="159.24"/>
    <n v="13.81"/>
    <n v="0.24"/>
    <n v="14.04"/>
    <n v="199.34"/>
    <n v="574.41999999999996"/>
    <n v="73.12"/>
    <x v="1"/>
    <m/>
    <s v="Training"/>
    <n v="1192"/>
    <n v="97"/>
    <s v="FB"/>
    <x v="21"/>
  </r>
  <r>
    <d v="2018-11-26T00:00:00"/>
    <x v="7"/>
    <s v="16s +Extras"/>
    <n v="101.66"/>
    <n v="5322.6"/>
    <n v="52.36"/>
    <n v="6.3"/>
    <n v="14.96"/>
    <n v="0"/>
    <n v="14.96"/>
    <n v="0"/>
    <n v="2"/>
    <n v="743"/>
    <n v="778"/>
    <n v="75"/>
    <n v="49"/>
    <n v="205"/>
    <n v="168.56"/>
    <n v="38.450000000000003"/>
    <n v="0.03"/>
    <n v="38.479999999999997"/>
    <n v="379.24"/>
    <n v="662.81"/>
    <n v="82.69"/>
    <x v="1"/>
    <m/>
    <s v="Training"/>
    <n v="1521"/>
    <n v="124"/>
    <s v="CB"/>
    <x v="21"/>
  </r>
  <r>
    <d v="2018-11-26T00:00:00"/>
    <x v="8"/>
    <s v="16s +Extras"/>
    <n v="101.66"/>
    <n v="7419.9"/>
    <n v="72.989999999999995"/>
    <n v="7.25"/>
    <n v="69.8"/>
    <n v="0.72"/>
    <n v="70.52"/>
    <n v="14"/>
    <n v="9"/>
    <n v="876"/>
    <n v="875"/>
    <n v="133"/>
    <n v="81"/>
    <n v="197"/>
    <n v="157"/>
    <n v="30.96"/>
    <n v="0.64"/>
    <n v="31.6"/>
    <n v="347.15"/>
    <n v="1282.53"/>
    <n v="117.69"/>
    <x v="1"/>
    <m/>
    <m/>
    <n v="1751"/>
    <n v="214"/>
    <s v="FB"/>
    <x v="21"/>
  </r>
  <r>
    <d v="2018-11-26T00:00:00"/>
    <x v="11"/>
    <s v="16s Session"/>
    <n v="70.86"/>
    <n v="3974.88"/>
    <n v="56.09"/>
    <n v="6.7"/>
    <n v="53.22"/>
    <n v="0"/>
    <n v="53.22"/>
    <n v="4"/>
    <n v="6"/>
    <n v="511"/>
    <n v="515"/>
    <n v="60"/>
    <n v="40"/>
    <n v="199"/>
    <n v="141.26"/>
    <n v="4.3"/>
    <n v="0"/>
    <n v="4.3"/>
    <n v="96.14"/>
    <n v="499.77"/>
    <n v="66.540000000000006"/>
    <x v="1"/>
    <m/>
    <s v="Training"/>
    <n v="1026"/>
    <n v="100"/>
    <s v="FOR"/>
    <x v="21"/>
  </r>
  <r>
    <d v="2018-11-26T00:00:00"/>
    <x v="23"/>
    <s v="JL LJ Rehab"/>
    <n v="52.94"/>
    <n v="4501.37"/>
    <n v="106.4"/>
    <n v="6.94"/>
    <n v="309.48"/>
    <n v="0"/>
    <n v="309.48"/>
    <n v="5"/>
    <n v="14"/>
    <n v="136"/>
    <n v="185"/>
    <n v="35"/>
    <n v="4"/>
    <n v="181"/>
    <n v="149.55000000000001"/>
    <n v="14.69"/>
    <n v="0.17"/>
    <n v="14.86"/>
    <n v="152.69999999999999"/>
    <n v="609.65"/>
    <n v="58.06"/>
    <x v="3"/>
    <m/>
    <s v="Training"/>
    <n v="321"/>
    <n v="39"/>
    <s v="CB"/>
    <x v="21"/>
  </r>
  <r>
    <d v="2018-11-26T00:00:00"/>
    <x v="12"/>
    <s v="16s +Extras"/>
    <n v="101.66"/>
    <n v="6949.42"/>
    <n v="68.36"/>
    <n v="6.67"/>
    <n v="41.18"/>
    <n v="0"/>
    <n v="41.18"/>
    <n v="3"/>
    <n v="5"/>
    <n v="791"/>
    <n v="818"/>
    <n v="73"/>
    <n v="68"/>
    <n v="198"/>
    <n v="151.79"/>
    <n v="28.68"/>
    <n v="4.2"/>
    <n v="32.880000000000003"/>
    <n v="357.36"/>
    <n v="1129.7"/>
    <n v="109.49"/>
    <x v="1"/>
    <m/>
    <s v="Training"/>
    <n v="1609"/>
    <n v="141"/>
    <s v="MID"/>
    <x v="21"/>
  </r>
  <r>
    <d v="2018-11-26T00:00:00"/>
    <x v="27"/>
    <s v="16s +Extras"/>
    <n v="101.66"/>
    <n v="6069.37"/>
    <n v="59.7"/>
    <n v="6.88"/>
    <n v="74.540000000000006"/>
    <n v="0"/>
    <n v="74.540000000000006"/>
    <n v="2"/>
    <n v="7"/>
    <n v="683"/>
    <n v="733"/>
    <n v="92"/>
    <n v="63"/>
    <n v="193"/>
    <n v="149.9"/>
    <n v="9.1199999999999992"/>
    <n v="0"/>
    <n v="9.1199999999999992"/>
    <n v="215.12"/>
    <n v="1051.1600000000001"/>
    <n v="111.02"/>
    <x v="1"/>
    <m/>
    <s v="Training"/>
    <n v="1416"/>
    <n v="155"/>
    <s v="MID"/>
    <x v="21"/>
  </r>
  <r>
    <d v="2018-11-26T00:00:00"/>
    <x v="13"/>
    <s v="16s Session"/>
    <n v="70.86"/>
    <n v="3708.69"/>
    <n v="52.34"/>
    <n v="6.33"/>
    <n v="29.73"/>
    <n v="0"/>
    <n v="29.73"/>
    <n v="7"/>
    <n v="5"/>
    <n v="619"/>
    <n v="645"/>
    <n v="84"/>
    <n v="55"/>
    <n v="191"/>
    <n v="149.08000000000001"/>
    <n v="7.87"/>
    <n v="0"/>
    <n v="7.87"/>
    <n v="159.9"/>
    <n v="510.79"/>
    <n v="60.41"/>
    <x v="1"/>
    <m/>
    <s v="Training"/>
    <n v="1264"/>
    <n v="139"/>
    <s v="CB"/>
    <x v="21"/>
  </r>
  <r>
    <d v="2018-11-26T00:00:00"/>
    <x v="14"/>
    <s v="16s +Extras"/>
    <n v="101.66"/>
    <n v="6226.04"/>
    <n v="61.24"/>
    <n v="6.76"/>
    <n v="38.229999999999997"/>
    <n v="0"/>
    <n v="38.229999999999997"/>
    <n v="12"/>
    <n v="4"/>
    <n v="820"/>
    <n v="865"/>
    <n v="105"/>
    <n v="90"/>
    <n v="200"/>
    <n v="160.75"/>
    <n v="31.1"/>
    <n v="5.82"/>
    <n v="36.92"/>
    <n v="399.99"/>
    <n v="979.3"/>
    <n v="111.88"/>
    <x v="1"/>
    <m/>
    <s v="Training"/>
    <n v="1685"/>
    <n v="195"/>
    <s v="FB"/>
    <x v="21"/>
  </r>
  <r>
    <d v="2018-11-26T00:00:00"/>
    <x v="15"/>
    <s v="16s Session"/>
    <n v="70.86"/>
    <n v="6337.5"/>
    <n v="89.72"/>
    <n v="6.92"/>
    <n v="141.59"/>
    <n v="0"/>
    <n v="141.59"/>
    <n v="5"/>
    <n v="11"/>
    <n v="420"/>
    <n v="452"/>
    <n v="44"/>
    <n v="20"/>
    <n v="206"/>
    <n v="169.56"/>
    <n v="34.770000000000003"/>
    <n v="1.1399999999999999"/>
    <n v="35.909999999999997"/>
    <n v="296.75"/>
    <n v="784.28"/>
    <n v="100.01"/>
    <x v="1"/>
    <m/>
    <s v="Training"/>
    <n v="872"/>
    <n v="64"/>
    <s v="MID"/>
    <x v="21"/>
  </r>
  <r>
    <d v="2018-11-26T00:00:00"/>
    <x v="15"/>
    <s v="MF Rehab"/>
    <n v="68.400000000000006"/>
    <n v="6582.2"/>
    <n v="96.33"/>
    <n v="6.92"/>
    <n v="141.59"/>
    <n v="0"/>
    <n v="141.59"/>
    <n v="5"/>
    <n v="11"/>
    <n v="422"/>
    <n v="453"/>
    <n v="44"/>
    <n v="20"/>
    <n v="206"/>
    <n v="175.61"/>
    <n v="37.119999999999997"/>
    <n v="1.1399999999999999"/>
    <n v="38.26"/>
    <n v="310.16000000000003"/>
    <n v="784.28"/>
    <n v="104.25"/>
    <x v="3"/>
    <m/>
    <s v="Training"/>
    <n v="875"/>
    <n v="64"/>
    <s v="MID"/>
    <x v="21"/>
  </r>
  <r>
    <d v="2018-11-26T00:00:00"/>
    <x v="16"/>
    <s v="16s Session"/>
    <n v="70.86"/>
    <n v="3850.11"/>
    <n v="54.33"/>
    <n v="6.17"/>
    <n v="28.78"/>
    <n v="0"/>
    <n v="28.78"/>
    <n v="1"/>
    <n v="4"/>
    <n v="557"/>
    <n v="607"/>
    <n v="55"/>
    <n v="15"/>
    <n v="199"/>
    <n v="157.04"/>
    <n v="7.67"/>
    <n v="0"/>
    <n v="7.67"/>
    <n v="187.87"/>
    <n v="447.79"/>
    <n v="64.63"/>
    <x v="1"/>
    <m/>
    <s v="Training"/>
    <n v="1164"/>
    <n v="70"/>
    <s v="MID"/>
    <x v="21"/>
  </r>
  <r>
    <d v="2018-11-26T00:00:00"/>
    <x v="26"/>
    <s v="16s +Extras"/>
    <n v="101.66"/>
    <n v="6959.43"/>
    <n v="68.459999999999994"/>
    <n v="6.89"/>
    <n v="58.31"/>
    <n v="0"/>
    <n v="58.31"/>
    <n v="9"/>
    <n v="7"/>
    <n v="799"/>
    <n v="841"/>
    <n v="97"/>
    <n v="73"/>
    <n v="214"/>
    <n v="167.59"/>
    <n v="31.43"/>
    <n v="4.41"/>
    <n v="35.840000000000003"/>
    <n v="377.58"/>
    <n v="1028.94"/>
    <n v="128.82"/>
    <x v="1"/>
    <m/>
    <s v="Training"/>
    <n v="1640"/>
    <n v="170"/>
    <s v="MID"/>
    <x v="21"/>
  </r>
  <r>
    <d v="2018-11-26T00:00:00"/>
    <x v="17"/>
    <s v="16s +Extras"/>
    <n v="101.66"/>
    <n v="4595.87"/>
    <n v="45.21"/>
    <n v="6.66"/>
    <n v="27.59"/>
    <n v="0"/>
    <n v="27.59"/>
    <n v="28"/>
    <n v="3"/>
    <n v="842"/>
    <n v="857"/>
    <n v="95"/>
    <n v="81"/>
    <n v="197"/>
    <n v="152.12"/>
    <n v="19.25"/>
    <n v="0.08"/>
    <n v="19.329999999999998"/>
    <n v="276.24"/>
    <n v="377.75"/>
    <n v="85.63"/>
    <x v="1"/>
    <m/>
    <s v="Training"/>
    <n v="1699"/>
    <n v="176"/>
    <s v="GK"/>
    <x v="21"/>
  </r>
  <r>
    <d v="2018-11-27T00:00:00"/>
    <x v="37"/>
    <s v="PW Con"/>
    <n v="32.82"/>
    <n v="3951.85"/>
    <n v="120.41"/>
    <n v="5.53"/>
    <n v="0.55000000000000004"/>
    <n v="0"/>
    <n v="0.55000000000000004"/>
    <n v="1"/>
    <n v="0"/>
    <n v="63"/>
    <n v="81"/>
    <n v="22"/>
    <n v="0"/>
    <n v="208"/>
    <n v="187.23"/>
    <n v="21.5"/>
    <n v="4.2699999999999996"/>
    <n v="25.77"/>
    <n v="203.26"/>
    <n v="298.61"/>
    <n v="52.99"/>
    <x v="3"/>
    <m/>
    <m/>
    <n v="144"/>
    <n v="22"/>
    <s v="MID"/>
    <x v="21"/>
  </r>
  <r>
    <d v="2018-11-27T00:00:00"/>
    <x v="37"/>
    <s v="PW Session"/>
    <n v="106.61"/>
    <n v="8080.53"/>
    <n v="75.790000000000006"/>
    <n v="6.09"/>
    <n v="24.49"/>
    <n v="0"/>
    <n v="24.49"/>
    <n v="6"/>
    <n v="3"/>
    <n v="589"/>
    <n v="618"/>
    <n v="64"/>
    <n v="34"/>
    <n v="208"/>
    <n v="126.86"/>
    <n v="21.95"/>
    <n v="4.2699999999999996"/>
    <n v="26.23"/>
    <n v="234.68"/>
    <n v="857.85"/>
    <n v="121.77"/>
    <x v="3"/>
    <m/>
    <m/>
    <n v="1207"/>
    <n v="98"/>
    <s v="MID"/>
    <x v="21"/>
  </r>
  <r>
    <d v="2018-11-28T00:00:00"/>
    <x v="0"/>
    <s v="16s Session"/>
    <n v="105.9"/>
    <n v="4977.42"/>
    <n v="47"/>
    <n v="8.2200000000000006"/>
    <n v="142.81"/>
    <n v="65.14"/>
    <n v="207.95"/>
    <n v="7"/>
    <n v="11"/>
    <n v="690"/>
    <n v="734"/>
    <n v="62"/>
    <n v="55"/>
    <n v="197"/>
    <n v="154.71"/>
    <n v="7.81"/>
    <n v="0"/>
    <n v="7.81"/>
    <n v="231.58"/>
    <n v="770.91"/>
    <n v="94.01"/>
    <x v="1"/>
    <m/>
    <s v="Training"/>
    <n v="1424"/>
    <n v="117"/>
    <s v="MID"/>
    <x v="21"/>
  </r>
  <r>
    <d v="2018-11-28T00:00:00"/>
    <x v="1"/>
    <s v="16s Session"/>
    <n v="105.9"/>
    <n v="5496.15"/>
    <n v="51.9"/>
    <n v="8.4700000000000006"/>
    <n v="139.74"/>
    <n v="99.65"/>
    <n v="239.39"/>
    <n v="8"/>
    <n v="15"/>
    <n v="665"/>
    <n v="739"/>
    <n v="60"/>
    <n v="35"/>
    <n v="188"/>
    <n v="141.38999999999999"/>
    <n v="16.14"/>
    <n v="0"/>
    <n v="16.14"/>
    <n v="255.04"/>
    <n v="816.9"/>
    <n v="96.94"/>
    <x v="1"/>
    <m/>
    <s v="Training"/>
    <n v="1404"/>
    <n v="95"/>
    <s v="CB"/>
    <x v="21"/>
  </r>
  <r>
    <d v="2018-11-28T00:00:00"/>
    <x v="2"/>
    <s v="16s Session"/>
    <n v="105.9"/>
    <n v="6403.86"/>
    <n v="61.24"/>
    <n v="8.26"/>
    <n v="191.16"/>
    <n v="98.76"/>
    <n v="289.92"/>
    <n v="3"/>
    <n v="15"/>
    <n v="700"/>
    <n v="748"/>
    <n v="65"/>
    <n v="34"/>
    <n v="209"/>
    <n v="154.24"/>
    <n v="14.71"/>
    <n v="0.52"/>
    <n v="15.22"/>
    <n v="255.33"/>
    <n v="957.24"/>
    <n v="111.11"/>
    <x v="1"/>
    <m/>
    <s v="Training"/>
    <n v="1448"/>
    <n v="99"/>
    <s v="MID"/>
    <x v="21"/>
  </r>
  <r>
    <d v="2018-11-28T00:00:00"/>
    <x v="31"/>
    <s v="JL Rehab"/>
    <n v="38.39"/>
    <n v="3434.83"/>
    <n v="89.48"/>
    <n v="7.2"/>
    <n v="311.86"/>
    <n v="3.56"/>
    <n v="315.42"/>
    <n v="10"/>
    <n v="12"/>
    <n v="244"/>
    <n v="285"/>
    <n v="58"/>
    <n v="58"/>
    <n v="197"/>
    <n v="164.53"/>
    <n v="12.63"/>
    <n v="0"/>
    <n v="12.63"/>
    <n v="136.80000000000001"/>
    <n v="784.49"/>
    <n v="49.24"/>
    <x v="3"/>
    <m/>
    <m/>
    <n v="529"/>
    <n v="116"/>
    <e v="#N/A"/>
    <x v="21"/>
  </r>
  <r>
    <d v="2018-11-28T00:00:00"/>
    <x v="5"/>
    <s v="16s Session"/>
    <n v="105.9"/>
    <n v="5854.44"/>
    <n v="57.99"/>
    <n v="8.85"/>
    <n v="236.29"/>
    <n v="188.47"/>
    <n v="424.76"/>
    <n v="21"/>
    <n v="23"/>
    <n v="584"/>
    <n v="665"/>
    <n v="79"/>
    <n v="53"/>
    <n v="199"/>
    <n v="145.88999999999999"/>
    <n v="8.32"/>
    <n v="0"/>
    <n v="8.32"/>
    <n v="200.76"/>
    <n v="1104.24"/>
    <n v="123.24"/>
    <x v="1"/>
    <m/>
    <s v="Training"/>
    <n v="1249"/>
    <n v="132"/>
    <s v="MID"/>
    <x v="21"/>
  </r>
  <r>
    <d v="2018-11-28T00:00:00"/>
    <x v="6"/>
    <s v="16s Session"/>
    <n v="105.9"/>
    <n v="6763.98"/>
    <n v="64.2"/>
    <n v="8.24"/>
    <n v="272.36"/>
    <n v="120.55"/>
    <n v="392.91"/>
    <n v="17"/>
    <n v="29"/>
    <n v="666"/>
    <n v="701"/>
    <n v="81"/>
    <n v="76"/>
    <n v="203"/>
    <n v="154.32"/>
    <n v="10.14"/>
    <n v="0"/>
    <n v="10.14"/>
    <n v="228.47"/>
    <n v="1040.57"/>
    <n v="113.42"/>
    <x v="1"/>
    <m/>
    <s v="Training"/>
    <n v="1367"/>
    <n v="157"/>
    <s v="FB"/>
    <x v="21"/>
  </r>
  <r>
    <d v="2018-11-28T00:00:00"/>
    <x v="7"/>
    <s v="16s Session"/>
    <n v="105.9"/>
    <n v="5504.39"/>
    <n v="51.98"/>
    <n v="7.59"/>
    <n v="230.57"/>
    <n v="26.66"/>
    <n v="257.23"/>
    <n v="9"/>
    <n v="19"/>
    <n v="661"/>
    <n v="701"/>
    <n v="82"/>
    <n v="63"/>
    <n v="197"/>
    <n v="160.75"/>
    <n v="21.56"/>
    <n v="0"/>
    <n v="21.56"/>
    <n v="289.89"/>
    <n v="929.59"/>
    <n v="104.13"/>
    <x v="1"/>
    <m/>
    <s v="Training"/>
    <n v="1362"/>
    <n v="145"/>
    <s v="CB"/>
    <x v="21"/>
  </r>
  <r>
    <d v="2018-11-28T00:00:00"/>
    <x v="8"/>
    <s v="16s Session"/>
    <n v="105.9"/>
    <n v="5961.43"/>
    <n v="56.29"/>
    <n v="8.15"/>
    <n v="276.33"/>
    <n v="96.53"/>
    <n v="372.86"/>
    <n v="16"/>
    <n v="24"/>
    <n v="676"/>
    <n v="728"/>
    <n v="104"/>
    <n v="68"/>
    <n v="192"/>
    <n v="154.19"/>
    <n v="24.2"/>
    <n v="0"/>
    <n v="24.2"/>
    <n v="320.99"/>
    <n v="1114.25"/>
    <n v="111.52"/>
    <x v="1"/>
    <m/>
    <s v="Training"/>
    <n v="1404"/>
    <n v="172"/>
    <s v="FB"/>
    <x v="21"/>
  </r>
  <r>
    <d v="2018-11-28T00:00:00"/>
    <x v="10"/>
    <s v="16s Session"/>
    <n v="105.9"/>
    <n v="5509.75"/>
    <n v="52.03"/>
    <n v="7.59"/>
    <n v="215.75"/>
    <n v="33.049999999999997"/>
    <n v="248.8"/>
    <n v="5"/>
    <n v="20"/>
    <n v="575"/>
    <n v="651"/>
    <n v="44"/>
    <n v="44"/>
    <n v="206"/>
    <n v="159.86000000000001"/>
    <n v="22.53"/>
    <n v="1.44"/>
    <n v="23.96"/>
    <n v="326.04000000000002"/>
    <n v="906.73"/>
    <n v="99.56"/>
    <x v="1"/>
    <m/>
    <s v="Training"/>
    <n v="1226"/>
    <n v="88"/>
    <s v="FB"/>
    <x v="21"/>
  </r>
  <r>
    <d v="2018-11-28T00:00:00"/>
    <x v="11"/>
    <s v="16s Session"/>
    <n v="105.9"/>
    <n v="5757.05"/>
    <n v="55.18"/>
    <n v="8.67"/>
    <n v="236.74"/>
    <n v="107.08"/>
    <n v="343.82"/>
    <n v="16"/>
    <n v="19"/>
    <n v="650"/>
    <n v="699"/>
    <n v="105"/>
    <n v="61"/>
    <n v="190"/>
    <n v="147.47"/>
    <n v="0.82"/>
    <n v="0"/>
    <n v="0.82"/>
    <n v="147.6"/>
    <n v="1090.24"/>
    <n v="109.81"/>
    <x v="1"/>
    <m/>
    <s v="Training"/>
    <n v="1349"/>
    <n v="166"/>
    <s v="FOR"/>
    <x v="21"/>
  </r>
  <r>
    <d v="2018-11-28T00:00:00"/>
    <x v="23"/>
    <s v="16s Session"/>
    <n v="105.9"/>
    <n v="4905.24"/>
    <n v="46.32"/>
    <n v="7.71"/>
    <n v="116.01"/>
    <n v="36.200000000000003"/>
    <n v="152.21"/>
    <n v="8"/>
    <n v="12"/>
    <n v="572"/>
    <n v="636"/>
    <n v="68"/>
    <n v="52"/>
    <n v="178"/>
    <n v="131.96"/>
    <n v="7.22"/>
    <n v="0"/>
    <n v="7.22"/>
    <n v="214.32"/>
    <n v="716.63"/>
    <n v="92.93"/>
    <x v="1"/>
    <m/>
    <s v="Training"/>
    <n v="1208"/>
    <n v="120"/>
    <s v="CB"/>
    <x v="21"/>
  </r>
  <r>
    <d v="2018-11-28T00:00:00"/>
    <x v="12"/>
    <s v="16s Session"/>
    <n v="105.9"/>
    <n v="6164.27"/>
    <n v="60.18"/>
    <n v="7.91"/>
    <n v="171.48"/>
    <n v="69.150000000000006"/>
    <n v="240.63"/>
    <n v="7"/>
    <n v="15"/>
    <n v="516"/>
    <n v="601"/>
    <n v="80"/>
    <n v="44"/>
    <n v="192"/>
    <n v="139.69"/>
    <n v="8.35"/>
    <n v="0.31"/>
    <n v="8.66"/>
    <n v="226.89"/>
    <n v="1088.31"/>
    <n v="98.33"/>
    <x v="1"/>
    <m/>
    <s v="Training"/>
    <n v="1117"/>
    <n v="124"/>
    <s v="MID"/>
    <x v="21"/>
  </r>
  <r>
    <d v="2018-11-28T00:00:00"/>
    <x v="27"/>
    <s v="16s Session"/>
    <n v="105.9"/>
    <n v="6473.91"/>
    <n v="61.13"/>
    <n v="8.75"/>
    <n v="143.83000000000001"/>
    <n v="144.11000000000001"/>
    <n v="287.94"/>
    <n v="1"/>
    <n v="12"/>
    <n v="587"/>
    <n v="635"/>
    <n v="55"/>
    <n v="48"/>
    <n v="191"/>
    <n v="148.57"/>
    <n v="2.0299999999999998"/>
    <n v="0"/>
    <n v="2.0299999999999998"/>
    <n v="199.59"/>
    <n v="998.97"/>
    <n v="114.57"/>
    <x v="1"/>
    <m/>
    <s v="Training"/>
    <n v="1222"/>
    <n v="103"/>
    <s v="MID"/>
    <x v="21"/>
  </r>
  <r>
    <d v="2018-11-28T00:00:00"/>
    <x v="13"/>
    <s v="16s Session"/>
    <n v="105.9"/>
    <n v="6338.99"/>
    <n v="60.05"/>
    <n v="7.84"/>
    <n v="222.2"/>
    <n v="78.739999999999995"/>
    <n v="300.94"/>
    <n v="10"/>
    <n v="21"/>
    <n v="694"/>
    <n v="741"/>
    <n v="75"/>
    <n v="63"/>
    <n v="191"/>
    <n v="153.76"/>
    <n v="10.99"/>
    <n v="0"/>
    <n v="10.99"/>
    <n v="272.07"/>
    <n v="926.07"/>
    <n v="93.99"/>
    <x v="1"/>
    <m/>
    <s v="Training"/>
    <n v="1435"/>
    <n v="138"/>
    <s v="CB"/>
    <x v="21"/>
  </r>
  <r>
    <d v="2018-11-28T00:00:00"/>
    <x v="14"/>
    <s v="16s Session"/>
    <n v="105.9"/>
    <n v="5331.06"/>
    <n v="50.34"/>
    <n v="7.68"/>
    <n v="223.45"/>
    <n v="47.19"/>
    <n v="270.64"/>
    <n v="28"/>
    <n v="17"/>
    <n v="671"/>
    <n v="736"/>
    <n v="77"/>
    <n v="64"/>
    <n v="188"/>
    <n v="139.66999999999999"/>
    <n v="3.3"/>
    <n v="0"/>
    <n v="3.3"/>
    <n v="102.5"/>
    <n v="843.42"/>
    <n v="111.12"/>
    <x v="1"/>
    <m/>
    <s v="Training"/>
    <n v="1407"/>
    <n v="141"/>
    <s v="FB"/>
    <x v="21"/>
  </r>
  <r>
    <d v="2018-11-28T00:00:00"/>
    <x v="15"/>
    <s v="MF Con AVG"/>
    <n v="63.13"/>
    <n v="5044.04"/>
    <n v="79.91"/>
    <n v="8.15"/>
    <n v="103.29"/>
    <n v="31.08"/>
    <n v="134.37"/>
    <n v="3"/>
    <n v="8"/>
    <n v="564"/>
    <n v="596"/>
    <n v="49"/>
    <n v="30"/>
    <n v="208"/>
    <n v="185.21"/>
    <n v="43.12"/>
    <n v="1.55"/>
    <n v="44.66"/>
    <n v="347.43"/>
    <n v="859.68"/>
    <n v="99.38"/>
    <x v="6"/>
    <m/>
    <m/>
    <n v="1160"/>
    <n v="79"/>
    <s v="MID"/>
    <x v="21"/>
  </r>
  <r>
    <d v="2018-11-28T00:00:00"/>
    <x v="16"/>
    <s v="16s Session"/>
    <n v="105.9"/>
    <n v="7030.88"/>
    <n v="66.739999999999995"/>
    <n v="8.4600000000000009"/>
    <n v="148.94999999999999"/>
    <n v="128.19"/>
    <n v="277.14"/>
    <n v="2"/>
    <n v="12"/>
    <n v="631"/>
    <n v="673"/>
    <n v="61"/>
    <n v="36"/>
    <n v="194"/>
    <n v="158.24"/>
    <n v="8.43"/>
    <n v="0"/>
    <n v="8.43"/>
    <n v="278.94"/>
    <n v="1067.49"/>
    <n v="119.17"/>
    <x v="1"/>
    <m/>
    <s v="Training"/>
    <n v="1304"/>
    <n v="97"/>
    <s v="MID"/>
    <x v="21"/>
  </r>
  <r>
    <d v="2018-11-28T00:00:00"/>
    <x v="26"/>
    <s v="16s Session"/>
    <n v="105.9"/>
    <n v="6056.02"/>
    <n v="62.08"/>
    <n v="8.35"/>
    <n v="197.22"/>
    <n v="107.59"/>
    <n v="304.81"/>
    <n v="11"/>
    <n v="16"/>
    <n v="555"/>
    <n v="671"/>
    <n v="76"/>
    <n v="33"/>
    <n v="214"/>
    <n v="146.12"/>
    <n v="8.4700000000000006"/>
    <n v="0.91"/>
    <n v="9.3699999999999992"/>
    <n v="190.57"/>
    <n v="1026.5"/>
    <n v="101.84"/>
    <x v="1"/>
    <m/>
    <s v="Training"/>
    <n v="1226"/>
    <n v="109"/>
    <s v="MID"/>
    <x v="21"/>
  </r>
  <r>
    <d v="2018-11-29T00:00:00"/>
    <x v="37"/>
    <s v="PW Session"/>
    <n v="40.729999999999997"/>
    <n v="4067.08"/>
    <n v="99.86"/>
    <n v="5.33"/>
    <n v="0"/>
    <n v="0"/>
    <n v="0"/>
    <n v="0"/>
    <n v="0"/>
    <n v="110"/>
    <n v="132"/>
    <n v="20"/>
    <n v="6"/>
    <n v="207"/>
    <n v="186.36"/>
    <n v="22.67"/>
    <n v="7.08"/>
    <n v="29.75"/>
    <n v="247.96"/>
    <n v="252.71"/>
    <n v="52.42"/>
    <x v="3"/>
    <m/>
    <m/>
    <n v="242"/>
    <n v="26"/>
    <s v="MID"/>
    <x v="21"/>
  </r>
  <r>
    <d v="2018-11-30T00:00:00"/>
    <x v="1"/>
    <s v="16s Session"/>
    <n v="83.63"/>
    <n v="4460.78"/>
    <n v="53.34"/>
    <n v="7.87"/>
    <n v="83.21"/>
    <n v="22.27"/>
    <n v="105.48"/>
    <n v="3"/>
    <n v="8"/>
    <n v="585"/>
    <n v="647"/>
    <n v="60"/>
    <n v="37"/>
    <n v="189"/>
    <n v="147.15"/>
    <n v="13.91"/>
    <n v="0"/>
    <n v="13.91"/>
    <n v="227.92"/>
    <n v="779.58"/>
    <n v="78.83"/>
    <x v="1"/>
    <m/>
    <s v="Training"/>
    <n v="1232"/>
    <n v="97"/>
    <s v="CB"/>
    <x v="21"/>
  </r>
  <r>
    <d v="2018-11-30T00:00:00"/>
    <x v="2"/>
    <s v="16s Session"/>
    <n v="83.63"/>
    <n v="4689.5"/>
    <n v="56.07"/>
    <n v="7.11"/>
    <n v="126.05"/>
    <n v="2.12"/>
    <n v="128.16999999999999"/>
    <n v="1"/>
    <n v="14"/>
    <n v="610"/>
    <n v="674"/>
    <n v="67"/>
    <n v="34"/>
    <n v="203"/>
    <n v="162.19"/>
    <n v="16.43"/>
    <n v="0"/>
    <n v="16.43"/>
    <n v="247.33"/>
    <n v="659.38"/>
    <n v="81.16"/>
    <x v="1"/>
    <m/>
    <s v="Training"/>
    <n v="1284"/>
    <n v="101"/>
    <s v="MID"/>
    <x v="21"/>
  </r>
  <r>
    <d v="2018-11-30T00:00:00"/>
    <x v="4"/>
    <s v="16s Session"/>
    <n v="83.63"/>
    <n v="3744.98"/>
    <n v="44.78"/>
    <n v="6.58"/>
    <n v="10.63"/>
    <n v="0"/>
    <n v="10.63"/>
    <n v="14"/>
    <n v="1"/>
    <n v="710"/>
    <n v="738"/>
    <n v="113"/>
    <n v="116"/>
    <n v="168"/>
    <n v="132.54"/>
    <n v="0"/>
    <n v="0"/>
    <n v="0"/>
    <n v="107.47"/>
    <n v="465.53"/>
    <n v="66.08"/>
    <x v="1"/>
    <m/>
    <s v="Training"/>
    <n v="1448"/>
    <n v="229"/>
    <s v="GK"/>
    <x v="21"/>
  </r>
  <r>
    <d v="2018-11-30T00:00:00"/>
    <x v="5"/>
    <s v="16s Session"/>
    <n v="83.63"/>
    <n v="4259.7299999999996"/>
    <n v="51.21"/>
    <n v="7.74"/>
    <n v="152.41"/>
    <n v="17.57"/>
    <n v="169.98"/>
    <n v="16"/>
    <n v="16"/>
    <n v="546"/>
    <n v="583"/>
    <n v="71"/>
    <n v="50"/>
    <n v="194"/>
    <n v="143.66999999999999"/>
    <n v="5.35"/>
    <n v="0"/>
    <n v="5.35"/>
    <n v="143.61000000000001"/>
    <n v="767.44"/>
    <n v="90.14"/>
    <x v="1"/>
    <m/>
    <s v="Training"/>
    <n v="1129"/>
    <n v="121"/>
    <s v="MID"/>
    <x v="21"/>
  </r>
  <r>
    <d v="2018-11-30T00:00:00"/>
    <x v="6"/>
    <s v="16s Session"/>
    <n v="83.63"/>
    <n v="5132.1899999999996"/>
    <n v="61.37"/>
    <n v="7.59"/>
    <n v="267.64999999999998"/>
    <n v="33.15"/>
    <n v="300.8"/>
    <n v="8"/>
    <n v="24"/>
    <n v="525"/>
    <n v="575"/>
    <n v="61"/>
    <n v="43"/>
    <n v="197"/>
    <n v="153.83000000000001"/>
    <n v="5.74"/>
    <n v="0"/>
    <n v="5.74"/>
    <n v="188.07"/>
    <n v="811.36"/>
    <n v="75.94"/>
    <x v="1"/>
    <m/>
    <s v="Training"/>
    <n v="1100"/>
    <n v="104"/>
    <s v="FB"/>
    <x v="21"/>
  </r>
  <r>
    <d v="2018-11-30T00:00:00"/>
    <x v="7"/>
    <s v="16s Session"/>
    <n v="83.63"/>
    <n v="4345.7299999999996"/>
    <n v="51.96"/>
    <n v="6.22"/>
    <n v="34.35"/>
    <n v="0"/>
    <n v="34.35"/>
    <n v="6"/>
    <n v="6"/>
    <n v="573"/>
    <n v="636"/>
    <n v="75"/>
    <n v="46"/>
    <n v="203"/>
    <n v="165.27"/>
    <n v="17.899999999999999"/>
    <n v="0"/>
    <n v="17.899999999999999"/>
    <n v="263.14"/>
    <n v="579.59"/>
    <n v="72.72"/>
    <x v="1"/>
    <m/>
    <s v="Training"/>
    <n v="1209"/>
    <n v="121"/>
    <s v="CB"/>
    <x v="21"/>
  </r>
  <r>
    <d v="2018-11-30T00:00:00"/>
    <x v="8"/>
    <s v="16s Session"/>
    <n v="83.63"/>
    <n v="4956.2299999999996"/>
    <n v="59.26"/>
    <n v="8.01"/>
    <n v="252.25"/>
    <n v="30.16"/>
    <n v="282.41000000000003"/>
    <n v="8"/>
    <n v="26"/>
    <n v="568"/>
    <n v="671"/>
    <n v="72"/>
    <n v="42"/>
    <n v="191"/>
    <n v="144.46"/>
    <n v="6.85"/>
    <n v="0"/>
    <n v="6.85"/>
    <n v="186.01"/>
    <n v="931.18"/>
    <n v="85.62"/>
    <x v="1"/>
    <m/>
    <s v="Training"/>
    <n v="1239"/>
    <n v="114"/>
    <s v="FB"/>
    <x v="21"/>
  </r>
  <r>
    <d v="2018-11-30T00:00:00"/>
    <x v="10"/>
    <s v="16s Session"/>
    <n v="83.63"/>
    <n v="4461.0600000000004"/>
    <n v="53.34"/>
    <n v="7.38"/>
    <n v="172.93"/>
    <n v="3.6"/>
    <n v="176.53"/>
    <n v="1"/>
    <n v="20"/>
    <n v="541"/>
    <n v="593"/>
    <n v="33"/>
    <n v="44"/>
    <n v="203"/>
    <n v="159"/>
    <n v="14.21"/>
    <n v="0.47"/>
    <n v="14.68"/>
    <n v="238.34"/>
    <n v="726.96"/>
    <n v="72.86"/>
    <x v="1"/>
    <m/>
    <s v="Training"/>
    <n v="1134"/>
    <n v="77"/>
    <s v="FB"/>
    <x v="21"/>
  </r>
  <r>
    <d v="2018-11-30T00:00:00"/>
    <x v="11"/>
    <s v="16s Session"/>
    <n v="83.63"/>
    <n v="4569.6000000000004"/>
    <n v="54.64"/>
    <n v="7.79"/>
    <n v="170.61"/>
    <n v="32.83"/>
    <n v="203.44"/>
    <n v="8"/>
    <n v="16"/>
    <n v="531"/>
    <n v="565"/>
    <n v="62"/>
    <n v="51"/>
    <n v="185"/>
    <n v="134.18"/>
    <n v="0"/>
    <n v="0"/>
    <n v="0"/>
    <n v="103.33"/>
    <n v="726.92"/>
    <n v="77.510000000000005"/>
    <x v="1"/>
    <m/>
    <s v="Training"/>
    <n v="1096"/>
    <n v="113"/>
    <s v="FOR"/>
    <x v="21"/>
  </r>
  <r>
    <d v="2018-11-30T00:00:00"/>
    <x v="12"/>
    <s v="16s Session"/>
    <n v="83.63"/>
    <n v="4456.1899999999996"/>
    <n v="53.28"/>
    <n v="7.44"/>
    <n v="102.09"/>
    <n v="8.66"/>
    <n v="110.75"/>
    <n v="4"/>
    <n v="10"/>
    <n v="500"/>
    <n v="500"/>
    <n v="52"/>
    <n v="39"/>
    <n v="192"/>
    <n v="140.63999999999999"/>
    <n v="9.3000000000000007"/>
    <n v="0.19"/>
    <n v="9.49"/>
    <n v="193.51"/>
    <n v="692.04"/>
    <n v="77.06"/>
    <x v="1"/>
    <m/>
    <s v="Training"/>
    <n v="1000"/>
    <n v="91"/>
    <s v="MID"/>
    <x v="21"/>
  </r>
  <r>
    <d v="2018-11-30T00:00:00"/>
    <x v="27"/>
    <s v="16s Session"/>
    <n v="83.63"/>
    <n v="3937.08"/>
    <n v="47.08"/>
    <n v="7.2"/>
    <n v="63.79"/>
    <n v="1.43"/>
    <n v="65.22"/>
    <n v="0"/>
    <n v="6"/>
    <n v="475"/>
    <n v="519"/>
    <n v="50"/>
    <n v="33"/>
    <n v="192"/>
    <n v="150.27000000000001"/>
    <n v="4.3"/>
    <n v="0"/>
    <n v="4.3"/>
    <n v="167.17"/>
    <n v="605.24"/>
    <n v="68.48"/>
    <x v="1"/>
    <m/>
    <s v="Training"/>
    <n v="994"/>
    <n v="83"/>
    <s v="MID"/>
    <x v="21"/>
  </r>
  <r>
    <d v="2018-11-30T00:00:00"/>
    <x v="13"/>
    <s v="16s Session"/>
    <n v="83.63"/>
    <n v="4500.79"/>
    <n v="53.82"/>
    <n v="6.49"/>
    <n v="24.57"/>
    <n v="0"/>
    <n v="24.57"/>
    <n v="3"/>
    <n v="5"/>
    <n v="632"/>
    <n v="706"/>
    <n v="85"/>
    <n v="59"/>
    <n v="190"/>
    <n v="147.85"/>
    <n v="1.97"/>
    <n v="0"/>
    <n v="1.97"/>
    <n v="171.12"/>
    <n v="656.96"/>
    <n v="66.44"/>
    <x v="1"/>
    <m/>
    <s v="Training"/>
    <n v="1338"/>
    <n v="144"/>
    <s v="CB"/>
    <x v="21"/>
  </r>
  <r>
    <d v="2018-11-30T00:00:00"/>
    <x v="14"/>
    <s v="16s Session"/>
    <n v="83.63"/>
    <n v="3982.24"/>
    <n v="47.62"/>
    <n v="7.84"/>
    <n v="147.71"/>
    <n v="16.920000000000002"/>
    <n v="164.63"/>
    <n v="3"/>
    <n v="13"/>
    <n v="512"/>
    <n v="568"/>
    <n v="56"/>
    <n v="43"/>
    <n v="194"/>
    <n v="141.74"/>
    <n v="8.56"/>
    <n v="0.15"/>
    <n v="8.7100000000000009"/>
    <n v="181.68"/>
    <n v="669.57"/>
    <n v="73.19"/>
    <x v="1"/>
    <m/>
    <s v="Training"/>
    <n v="1080"/>
    <n v="99"/>
    <s v="FB"/>
    <x v="21"/>
  </r>
  <r>
    <d v="2018-11-30T00:00:00"/>
    <x v="15"/>
    <s v="MF Con"/>
    <n v="63.13"/>
    <n v="5044.04"/>
    <n v="79.91"/>
    <n v="8.15"/>
    <n v="103.29"/>
    <n v="31.08"/>
    <n v="134.37"/>
    <n v="3"/>
    <n v="8"/>
    <n v="564"/>
    <n v="596"/>
    <n v="49"/>
    <n v="30"/>
    <n v="208"/>
    <n v="185.21"/>
    <n v="43.12"/>
    <n v="1.55"/>
    <n v="44.66"/>
    <n v="347.43"/>
    <n v="859.68"/>
    <n v="99.38"/>
    <x v="3"/>
    <m/>
    <m/>
    <n v="1160"/>
    <n v="79"/>
    <s v="MID"/>
    <x v="21"/>
  </r>
  <r>
    <d v="2018-11-30T00:00:00"/>
    <x v="16"/>
    <s v="16s Session"/>
    <n v="83.63"/>
    <n v="4646.74"/>
    <n v="55.56"/>
    <n v="6.9"/>
    <n v="62.71"/>
    <n v="0"/>
    <n v="62.71"/>
    <n v="3"/>
    <n v="10"/>
    <n v="605"/>
    <n v="664"/>
    <n v="79"/>
    <n v="37"/>
    <n v="196"/>
    <n v="160.25"/>
    <n v="10.98"/>
    <n v="0"/>
    <n v="10.98"/>
    <n v="240.96"/>
    <n v="680.89"/>
    <n v="85.18"/>
    <x v="1"/>
    <m/>
    <s v="Training"/>
    <n v="1269"/>
    <n v="116"/>
    <s v="MID"/>
    <x v="21"/>
  </r>
  <r>
    <d v="2018-11-30T00:00:00"/>
    <x v="26"/>
    <s v="16s Session"/>
    <n v="83.63"/>
    <n v="4710.3"/>
    <n v="56.32"/>
    <n v="6.91"/>
    <n v="149.66999999999999"/>
    <n v="0"/>
    <n v="149.66999999999999"/>
    <n v="4"/>
    <n v="18"/>
    <n v="480"/>
    <n v="554"/>
    <n v="45"/>
    <n v="39"/>
    <n v="207"/>
    <n v="153.49"/>
    <n v="11.12"/>
    <n v="0.04"/>
    <n v="11.16"/>
    <n v="193.27"/>
    <n v="619.14"/>
    <n v="77.62"/>
    <x v="1"/>
    <m/>
    <s v="Training"/>
    <n v="1034"/>
    <n v="84"/>
    <s v="MID"/>
    <x v="21"/>
  </r>
  <r>
    <d v="2018-12-01T00:00:00"/>
    <x v="2"/>
    <s v="16s Match"/>
    <n v="116.96"/>
    <n v="11645.02"/>
    <n v="99.57"/>
    <n v="7.71"/>
    <n v="310.43"/>
    <n v="20.87"/>
    <n v="331.3"/>
    <n v="10"/>
    <n v="24"/>
    <n v="940"/>
    <n v="965"/>
    <n v="71"/>
    <n v="75"/>
    <n v="211"/>
    <n v="175.89"/>
    <n v="55.88"/>
    <n v="3.66"/>
    <n v="59.54"/>
    <n v="510.87"/>
    <n v="1770.39"/>
    <n v="172.47"/>
    <x v="1"/>
    <m/>
    <s v="Match"/>
    <n v="1905"/>
    <n v="146"/>
    <s v="MID"/>
    <x v="21"/>
  </r>
  <r>
    <d v="2018-12-01T00:00:00"/>
    <x v="5"/>
    <s v="16s Match"/>
    <n v="116.96"/>
    <n v="10661.42"/>
    <n v="91.16"/>
    <n v="8.64"/>
    <n v="542.72"/>
    <n v="151.65"/>
    <n v="694.37"/>
    <n v="27"/>
    <n v="45"/>
    <n v="860"/>
    <n v="880"/>
    <n v="91"/>
    <n v="110"/>
    <n v="205"/>
    <n v="169.47"/>
    <n v="37.6"/>
    <n v="0.14000000000000001"/>
    <n v="37.74"/>
    <n v="398.98"/>
    <n v="2172.4299999999998"/>
    <n v="179.4"/>
    <x v="1"/>
    <m/>
    <s v="Match"/>
    <n v="1740"/>
    <n v="201"/>
    <s v="MID"/>
    <x v="21"/>
  </r>
  <r>
    <d v="2018-12-01T00:00:00"/>
    <x v="6"/>
    <s v="16s Match"/>
    <n v="116.96"/>
    <n v="11884.84"/>
    <n v="101.62"/>
    <n v="8.11"/>
    <n v="637.69000000000005"/>
    <n v="119.94"/>
    <n v="757.63"/>
    <n v="13"/>
    <n v="52"/>
    <n v="746"/>
    <n v="762"/>
    <n v="71"/>
    <n v="74"/>
    <n v="212"/>
    <n v="168.43"/>
    <n v="38.15"/>
    <n v="4.79"/>
    <n v="42.94"/>
    <n v="430.57"/>
    <n v="2171.84"/>
    <n v="148.34"/>
    <x v="1"/>
    <m/>
    <s v="Match"/>
    <n v="1508"/>
    <n v="145"/>
    <s v="FB"/>
    <x v="21"/>
  </r>
  <r>
    <d v="2018-12-01T00:00:00"/>
    <x v="7"/>
    <s v="JQ Session"/>
    <n v="81.58"/>
    <n v="6292.57"/>
    <n v="77.14"/>
    <n v="7.46"/>
    <n v="161.55000000000001"/>
    <n v="9.34"/>
    <n v="170.89"/>
    <n v="6"/>
    <n v="15"/>
    <n v="580"/>
    <n v="657"/>
    <n v="85"/>
    <n v="50"/>
    <n v="208"/>
    <n v="178.45"/>
    <n v="45.59"/>
    <n v="0.45"/>
    <n v="46.04"/>
    <n v="375.59"/>
    <n v="1067.92"/>
    <n v="99.73"/>
    <x v="3"/>
    <m/>
    <m/>
    <n v="1237"/>
    <n v="135"/>
    <s v="CB"/>
    <x v="21"/>
  </r>
  <r>
    <d v="2018-12-01T00:00:00"/>
    <x v="8"/>
    <s v="16s Match"/>
    <n v="116.96"/>
    <n v="2827.88"/>
    <n v="31.48"/>
    <n v="7.77"/>
    <n v="88.87"/>
    <n v="9.41"/>
    <n v="98.28"/>
    <n v="4"/>
    <n v="9"/>
    <n v="293"/>
    <n v="299"/>
    <n v="34"/>
    <n v="27"/>
    <n v="195"/>
    <n v="119.44"/>
    <n v="9.74"/>
    <n v="0.01"/>
    <n v="9.75"/>
    <n v="129.87"/>
    <n v="447.16"/>
    <n v="42.87"/>
    <x v="1"/>
    <m/>
    <s v="Match"/>
    <n v="592"/>
    <n v="61"/>
    <s v="FB"/>
    <x v="21"/>
  </r>
  <r>
    <d v="2018-12-01T00:00:00"/>
    <x v="10"/>
    <s v="16s Match"/>
    <n v="116.96"/>
    <n v="9755.81"/>
    <n v="83.41"/>
    <n v="7.81"/>
    <n v="300.58999999999997"/>
    <n v="21.92"/>
    <n v="322.51"/>
    <n v="8"/>
    <n v="25"/>
    <n v="824"/>
    <n v="833"/>
    <n v="57"/>
    <n v="71"/>
    <n v="208"/>
    <n v="168.17"/>
    <n v="47.36"/>
    <n v="2.06"/>
    <n v="49.42"/>
    <n v="468.19"/>
    <n v="1570.77"/>
    <n v="148.18"/>
    <x v="1"/>
    <m/>
    <s v="Match"/>
    <n v="1657"/>
    <n v="128"/>
    <s v="FB"/>
    <x v="21"/>
  </r>
  <r>
    <d v="2018-12-01T00:00:00"/>
    <x v="11"/>
    <s v="16s Match"/>
    <n v="116.96"/>
    <n v="9104.56"/>
    <n v="78.37"/>
    <n v="9.2799999999999994"/>
    <n v="495.88"/>
    <n v="170.05"/>
    <n v="665.93"/>
    <n v="30"/>
    <n v="41"/>
    <n v="682"/>
    <n v="687"/>
    <n v="98"/>
    <n v="102"/>
    <n v="209"/>
    <n v="170.56"/>
    <n v="18.579999999999998"/>
    <n v="0.17"/>
    <n v="18.75"/>
    <n v="191.98"/>
    <n v="1660.37"/>
    <n v="130.91"/>
    <x v="1"/>
    <m/>
    <s v="Match"/>
    <n v="1369"/>
    <n v="200"/>
    <s v="FOR"/>
    <x v="21"/>
  </r>
  <r>
    <d v="2018-12-01T00:00:00"/>
    <x v="23"/>
    <s v="PW 14S SESSION"/>
    <n v="83.78"/>
    <n v="633.98"/>
    <n v="17.149999999999999"/>
    <n v="3.66"/>
    <n v="0"/>
    <n v="0"/>
    <n v="0"/>
    <n v="5"/>
    <n v="0"/>
    <n v="157"/>
    <n v="141"/>
    <n v="2"/>
    <n v="0"/>
    <n v="188"/>
    <n v="137.96"/>
    <n v="3.52"/>
    <n v="1.47"/>
    <n v="4.99"/>
    <n v="95"/>
    <n v="5.45"/>
    <n v="34.93"/>
    <x v="3"/>
    <m/>
    <m/>
    <n v="298"/>
    <n v="2"/>
    <s v="CB"/>
    <x v="21"/>
  </r>
  <r>
    <d v="2018-12-01T00:00:00"/>
    <x v="23"/>
    <s v="14s Session"/>
    <n v="90"/>
    <n v="2618.34"/>
    <n v="29.15"/>
    <n v="7.73"/>
    <n v="165.66"/>
    <n v="19.739999999999998"/>
    <n v="185.4"/>
    <n v="10"/>
    <n v="8"/>
    <n v="282"/>
    <n v="264"/>
    <n v="14"/>
    <n v="1"/>
    <n v="188"/>
    <n v="135.25"/>
    <n v="16.13"/>
    <n v="3.13"/>
    <n v="19.260000000000002"/>
    <n v="236.97"/>
    <n v="383.11"/>
    <n v="81.569999999999993"/>
    <x v="3"/>
    <m/>
    <m/>
    <n v="546"/>
    <n v="15"/>
    <s v="CB"/>
    <x v="21"/>
  </r>
  <r>
    <d v="2018-12-01T00:00:00"/>
    <x v="27"/>
    <s v="16s Match"/>
    <n v="116.96"/>
    <n v="10946.17"/>
    <n v="93.59"/>
    <n v="8.26"/>
    <n v="489.78"/>
    <n v="100"/>
    <n v="589.78"/>
    <n v="12"/>
    <n v="33"/>
    <n v="802"/>
    <n v="809"/>
    <n v="70"/>
    <n v="98"/>
    <n v="204"/>
    <n v="169.73"/>
    <n v="38.799999999999997"/>
    <n v="0.02"/>
    <n v="38.82"/>
    <n v="421.59"/>
    <n v="2172.4499999999998"/>
    <n v="167.05"/>
    <x v="1"/>
    <m/>
    <s v="Match"/>
    <n v="1611"/>
    <n v="168"/>
    <s v="MID"/>
    <x v="21"/>
  </r>
  <r>
    <d v="2018-12-01T00:00:00"/>
    <x v="13"/>
    <s v="16s Match"/>
    <n v="116.96"/>
    <n v="10791.35"/>
    <n v="92.27"/>
    <n v="7.92"/>
    <n v="417.39"/>
    <n v="62.06"/>
    <n v="479.45"/>
    <n v="15"/>
    <n v="27"/>
    <n v="955"/>
    <n v="1001"/>
    <n v="107"/>
    <n v="115"/>
    <n v="199"/>
    <n v="171.24"/>
    <n v="57.82"/>
    <n v="0"/>
    <n v="57.82"/>
    <n v="477.39"/>
    <n v="1970.08"/>
    <n v="135.94"/>
    <x v="1"/>
    <m/>
    <s v="Match"/>
    <n v="1956"/>
    <n v="222"/>
    <s v="CB"/>
    <x v="21"/>
  </r>
  <r>
    <d v="2018-12-01T00:00:00"/>
    <x v="14"/>
    <s v="16s Match"/>
    <n v="116.96"/>
    <n v="5154.43"/>
    <n v="44.07"/>
    <n v="7.85"/>
    <n v="262.17"/>
    <n v="68.58"/>
    <n v="330.75"/>
    <n v="7"/>
    <n v="18"/>
    <n v="472"/>
    <n v="515"/>
    <n v="41"/>
    <n v="48"/>
    <n v="198"/>
    <n v="127.22"/>
    <n v="23.51"/>
    <n v="1.31"/>
    <n v="24.82"/>
    <n v="253.34"/>
    <n v="902.85"/>
    <n v="85.54"/>
    <x v="1"/>
    <m/>
    <s v="Match"/>
    <n v="987"/>
    <n v="89"/>
    <s v="FB"/>
    <x v="21"/>
  </r>
  <r>
    <d v="2018-12-01T00:00:00"/>
    <x v="16"/>
    <s v="16s Match"/>
    <n v="116.96"/>
    <n v="10348.469999999999"/>
    <n v="88.48"/>
    <n v="7.18"/>
    <n v="250.02"/>
    <n v="1.43"/>
    <n v="251.45"/>
    <n v="4"/>
    <n v="20"/>
    <n v="792"/>
    <n v="811"/>
    <n v="66"/>
    <n v="51"/>
    <n v="201"/>
    <n v="161.19999999999999"/>
    <n v="28.35"/>
    <n v="0.08"/>
    <n v="28.44"/>
    <n v="372.71"/>
    <n v="1506.76"/>
    <n v="147.91"/>
    <x v="1"/>
    <m/>
    <s v="Match"/>
    <n v="1603"/>
    <n v="117"/>
    <s v="MID"/>
    <x v="21"/>
  </r>
  <r>
    <d v="2018-12-01T00:00:00"/>
    <x v="26"/>
    <s v="16s Match"/>
    <n v="116.96"/>
    <n v="7747.27"/>
    <n v="89.56"/>
    <n v="7.97"/>
    <n v="260.87"/>
    <n v="40.65"/>
    <n v="301.52"/>
    <n v="11"/>
    <n v="20"/>
    <n v="566"/>
    <n v="598"/>
    <n v="47"/>
    <n v="54"/>
    <n v="203"/>
    <n v="157.11000000000001"/>
    <n v="7.47"/>
    <n v="0"/>
    <n v="7.47"/>
    <n v="121.45"/>
    <n v="1147.44"/>
    <n v="120.51"/>
    <x v="1"/>
    <m/>
    <s v="Match"/>
    <n v="1164"/>
    <n v="101"/>
    <s v="MID"/>
    <x v="21"/>
  </r>
  <r>
    <d v="2018-12-01T00:00:00"/>
    <x v="37"/>
    <s v="PW 14S SESSION"/>
    <n v="83.78"/>
    <n v="1176.56"/>
    <n v="14.08"/>
    <n v="2.16"/>
    <n v="0"/>
    <n v="0"/>
    <n v="0"/>
    <n v="2"/>
    <n v="0"/>
    <n v="286"/>
    <n v="270"/>
    <n v="0"/>
    <n v="0"/>
    <n v="201"/>
    <n v="151.5"/>
    <n v="12.02"/>
    <n v="0.12"/>
    <n v="12.13"/>
    <n v="206.12"/>
    <n v="0.59"/>
    <n v="65.209999999999994"/>
    <x v="3"/>
    <m/>
    <m/>
    <n v="556"/>
    <n v="0"/>
    <s v="MID"/>
    <x v="21"/>
  </r>
  <r>
    <d v="2018-12-01T00:00:00"/>
    <x v="37"/>
    <s v="PW Session"/>
    <n v="130.97999999999999"/>
    <n v="5788.91"/>
    <n v="44.28"/>
    <n v="5.95"/>
    <n v="39.94"/>
    <n v="0"/>
    <n v="39.94"/>
    <n v="2"/>
    <n v="2"/>
    <n v="425"/>
    <n v="440"/>
    <n v="26"/>
    <n v="5"/>
    <n v="201"/>
    <n v="158.72"/>
    <n v="35.35"/>
    <n v="0.12"/>
    <n v="35.47"/>
    <n v="412.29"/>
    <n v="533.74"/>
    <n v="127.14"/>
    <x v="3"/>
    <m/>
    <m/>
    <n v="865"/>
    <n v="31"/>
    <s v="MID"/>
    <x v="21"/>
  </r>
  <r>
    <d v="2018-12-02T00:00:00"/>
    <x v="23"/>
    <s v="Entire Session"/>
    <n v="78.11"/>
    <n v="6642.79"/>
    <n v="85.17"/>
    <n v="8.0299999999999994"/>
    <n v="248.96"/>
    <n v="60.91"/>
    <n v="309.87"/>
    <n v="14"/>
    <n v="18"/>
    <n v="444"/>
    <n v="463"/>
    <n v="49"/>
    <n v="57"/>
    <n v="191"/>
    <n v="156.5"/>
    <n v="33.08"/>
    <n v="8.85"/>
    <n v="41.93"/>
    <n v="372.33"/>
    <n v="1162.18"/>
    <n v="107.44"/>
    <x v="1"/>
    <m/>
    <s v="Training"/>
    <n v="907"/>
    <n v="106"/>
    <s v="CB"/>
    <x v="21"/>
  </r>
  <r>
    <d v="2018-12-03T00:00:00"/>
    <x v="0"/>
    <s v="16s Session + Extra"/>
    <n v="91.3"/>
    <n v="4959.5"/>
    <n v="54.32"/>
    <n v="6.3"/>
    <n v="19.149999999999999"/>
    <n v="0"/>
    <n v="19.149999999999999"/>
    <n v="9"/>
    <n v="4"/>
    <n v="801"/>
    <n v="820"/>
    <n v="113"/>
    <n v="116"/>
    <n v="200"/>
    <n v="169.42"/>
    <n v="30.06"/>
    <n v="0"/>
    <n v="30.06"/>
    <n v="332.67"/>
    <n v="840.74"/>
    <n v="96.6"/>
    <x v="1"/>
    <m/>
    <s v="Training"/>
    <n v="1621"/>
    <n v="229"/>
    <s v="MID"/>
    <x v="22"/>
  </r>
  <r>
    <d v="2018-12-03T00:00:00"/>
    <x v="2"/>
    <s v="16s Session"/>
    <n v="68.599999999999994"/>
    <n v="3763.32"/>
    <n v="54.86"/>
    <n v="6.53"/>
    <n v="12.82"/>
    <n v="0"/>
    <n v="12.82"/>
    <n v="4"/>
    <n v="2"/>
    <n v="592"/>
    <n v="604"/>
    <n v="56"/>
    <n v="36"/>
    <n v="208"/>
    <n v="158.21"/>
    <n v="13.25"/>
    <n v="0.59"/>
    <n v="13.83"/>
    <n v="189.18"/>
    <n v="450.22"/>
    <n v="70.900000000000006"/>
    <x v="1"/>
    <m/>
    <s v="Training"/>
    <n v="1196"/>
    <n v="92"/>
    <s v="MID"/>
    <x v="22"/>
  </r>
  <r>
    <d v="2018-12-03T00:00:00"/>
    <x v="29"/>
    <s v="EE Session"/>
    <n v="30.85"/>
    <n v="4401.8100000000004"/>
    <n v="142.68"/>
    <n v="5.76"/>
    <n v="5.55"/>
    <n v="0"/>
    <n v="5.55"/>
    <n v="1"/>
    <n v="0"/>
    <n v="74"/>
    <n v="78"/>
    <n v="11"/>
    <n v="6"/>
    <n v="197"/>
    <n v="168.77"/>
    <n v="15.07"/>
    <n v="0"/>
    <n v="15.07"/>
    <n v="128.13999999999999"/>
    <n v="235.78"/>
    <n v="68.58"/>
    <x v="3"/>
    <m/>
    <s v="Training"/>
    <n v="152"/>
    <n v="17"/>
    <e v="#N/A"/>
    <x v="22"/>
  </r>
  <r>
    <d v="2018-12-03T00:00:00"/>
    <x v="4"/>
    <s v="16s Session + Extra"/>
    <n v="91.3"/>
    <n v="4609.32"/>
    <n v="50.49"/>
    <n v="6.67"/>
    <n v="58.47"/>
    <n v="0"/>
    <n v="58.47"/>
    <n v="10"/>
    <n v="4"/>
    <n v="848"/>
    <n v="866"/>
    <n v="119"/>
    <n v="87"/>
    <n v="191"/>
    <n v="156.94999999999999"/>
    <n v="8.5299999999999994"/>
    <n v="0"/>
    <n v="8.5299999999999994"/>
    <n v="241.13"/>
    <n v="495.56"/>
    <n v="75.91"/>
    <x v="1"/>
    <m/>
    <s v="Training"/>
    <n v="1714"/>
    <n v="206"/>
    <s v="GK"/>
    <x v="22"/>
  </r>
  <r>
    <d v="2018-12-03T00:00:00"/>
    <x v="31"/>
    <s v="JL Con"/>
    <n v="67.17"/>
    <n v="6947.94"/>
    <n v="103.44"/>
    <n v="6.88"/>
    <n v="118.4"/>
    <n v="0"/>
    <n v="118.4"/>
    <n v="1"/>
    <n v="4"/>
    <n v="367"/>
    <n v="399"/>
    <n v="50"/>
    <n v="29"/>
    <n v="209"/>
    <n v="164.01"/>
    <n v="14.82"/>
    <n v="4.46"/>
    <n v="19.28"/>
    <n v="242.27"/>
    <n v="686.53"/>
    <n v="87.15"/>
    <x v="3"/>
    <m/>
    <m/>
    <n v="766"/>
    <n v="79"/>
    <e v="#N/A"/>
    <x v="22"/>
  </r>
  <r>
    <d v="2018-12-03T00:00:00"/>
    <x v="5"/>
    <s v="16s Session"/>
    <n v="68.599999999999994"/>
    <n v="3202.96"/>
    <n v="53.86"/>
    <n v="6.69"/>
    <n v="37.86"/>
    <n v="0"/>
    <n v="37.86"/>
    <n v="19"/>
    <n v="5"/>
    <n v="484"/>
    <n v="526"/>
    <n v="74"/>
    <n v="66"/>
    <n v="203"/>
    <n v="163.24"/>
    <n v="15.91"/>
    <n v="0"/>
    <n v="15.91"/>
    <n v="186.48"/>
    <n v="581.15"/>
    <n v="78.510000000000005"/>
    <x v="1"/>
    <m/>
    <s v="Training"/>
    <n v="1010"/>
    <n v="140"/>
    <s v="MID"/>
    <x v="22"/>
  </r>
  <r>
    <d v="2018-12-03T00:00:00"/>
    <x v="6"/>
    <s v="16s Session"/>
    <n v="68.599999999999994"/>
    <n v="4201.6099999999997"/>
    <n v="61.25"/>
    <n v="7.12"/>
    <n v="36.979999999999997"/>
    <n v="0.71"/>
    <n v="37.69"/>
    <n v="5"/>
    <n v="4"/>
    <n v="577"/>
    <n v="642"/>
    <n v="64"/>
    <n v="59"/>
    <n v="204"/>
    <n v="154.69"/>
    <n v="9.51"/>
    <n v="0"/>
    <n v="9.51"/>
    <n v="167.24"/>
    <n v="582"/>
    <n v="69.45"/>
    <x v="1"/>
    <m/>
    <s v="Training"/>
    <n v="1219"/>
    <n v="123"/>
    <s v="FB"/>
    <x v="22"/>
  </r>
  <r>
    <d v="2018-12-03T00:00:00"/>
    <x v="7"/>
    <s v="16s Session + Extra"/>
    <n v="91.3"/>
    <n v="5042.3100000000004"/>
    <n v="55.23"/>
    <n v="6.29"/>
    <n v="21.28"/>
    <n v="0"/>
    <n v="21.28"/>
    <n v="10"/>
    <n v="4"/>
    <n v="758"/>
    <n v="815"/>
    <n v="101"/>
    <n v="82"/>
    <n v="203"/>
    <n v="171.22"/>
    <n v="39.020000000000003"/>
    <n v="0"/>
    <n v="39.020000000000003"/>
    <n v="357.51"/>
    <n v="774.24"/>
    <n v="88.05"/>
    <x v="1"/>
    <m/>
    <s v="Training"/>
    <n v="1573"/>
    <n v="183"/>
    <s v="CB"/>
    <x v="22"/>
  </r>
  <r>
    <d v="2018-12-03T00:00:00"/>
    <x v="8"/>
    <s v="16s Session + Extra"/>
    <n v="91.3"/>
    <n v="5938.77"/>
    <n v="65.05"/>
    <n v="6.36"/>
    <n v="31.77"/>
    <n v="0"/>
    <n v="31.77"/>
    <n v="21"/>
    <n v="4"/>
    <n v="737"/>
    <n v="787"/>
    <n v="127"/>
    <n v="95"/>
    <n v="198"/>
    <n v="158.87"/>
    <n v="32.21"/>
    <n v="0.46"/>
    <n v="32.67"/>
    <n v="325.2"/>
    <n v="1131.76"/>
    <n v="110.07"/>
    <x v="1"/>
    <m/>
    <s v="Training"/>
    <n v="1524"/>
    <n v="222"/>
    <s v="FB"/>
    <x v="22"/>
  </r>
  <r>
    <d v="2018-12-03T00:00:00"/>
    <x v="10"/>
    <s v="16s Session"/>
    <n v="68.599999999999994"/>
    <n v="3136.37"/>
    <n v="47.06"/>
    <n v="6.25"/>
    <n v="7.69"/>
    <n v="0"/>
    <n v="7.69"/>
    <n v="5"/>
    <n v="1"/>
    <n v="502"/>
    <n v="514"/>
    <n v="48"/>
    <n v="40"/>
    <n v="205"/>
    <n v="156.44"/>
    <n v="14.97"/>
    <n v="1.1000000000000001"/>
    <n v="16.07"/>
    <n v="200.63"/>
    <n v="416.68"/>
    <n v="59.96"/>
    <x v="1"/>
    <m/>
    <s v="Training"/>
    <n v="1016"/>
    <n v="88"/>
    <s v="FB"/>
    <x v="22"/>
  </r>
  <r>
    <d v="2018-12-03T00:00:00"/>
    <x v="11"/>
    <s v="16s Session"/>
    <n v="68.599999999999994"/>
    <n v="3718.38"/>
    <n v="54.2"/>
    <n v="6.84"/>
    <n v="38.14"/>
    <n v="0"/>
    <n v="38.14"/>
    <n v="8"/>
    <n v="4"/>
    <n v="489"/>
    <n v="544"/>
    <n v="66"/>
    <n v="58"/>
    <n v="199"/>
    <n v="149.26"/>
    <n v="4.24"/>
    <n v="0"/>
    <n v="4.24"/>
    <n v="108.11"/>
    <n v="516.30999999999995"/>
    <n v="75.34"/>
    <x v="1"/>
    <m/>
    <s v="Training"/>
    <n v="1033"/>
    <n v="124"/>
    <s v="FOR"/>
    <x v="22"/>
  </r>
  <r>
    <d v="2018-12-03T00:00:00"/>
    <x v="27"/>
    <s v="16s Session"/>
    <n v="68.599999999999994"/>
    <n v="2890.74"/>
    <n v="42.14"/>
    <n v="5.35"/>
    <n v="0"/>
    <n v="0"/>
    <n v="0"/>
    <n v="0"/>
    <n v="0"/>
    <n v="466"/>
    <n v="511"/>
    <n v="55"/>
    <n v="37"/>
    <n v="192"/>
    <n v="148.15"/>
    <n v="2.57"/>
    <n v="0"/>
    <n v="2.57"/>
    <n v="132.41999999999999"/>
    <n v="385.05"/>
    <n v="62.53"/>
    <x v="1"/>
    <m/>
    <s v="Training"/>
    <n v="977"/>
    <n v="92"/>
    <s v="MID"/>
    <x v="22"/>
  </r>
  <r>
    <d v="2018-12-03T00:00:00"/>
    <x v="13"/>
    <s v="16s Session"/>
    <n v="68.599999999999994"/>
    <n v="3432.2"/>
    <n v="52.31"/>
    <n v="5.92"/>
    <n v="2.82"/>
    <n v="0"/>
    <n v="2.82"/>
    <n v="5"/>
    <n v="0"/>
    <n v="530"/>
    <n v="609"/>
    <n v="105"/>
    <n v="71"/>
    <n v="183"/>
    <n v="146.47"/>
    <n v="2.75"/>
    <n v="0"/>
    <n v="2.75"/>
    <n v="137.91999999999999"/>
    <n v="527.86"/>
    <n v="55.66"/>
    <x v="1"/>
    <m/>
    <m/>
    <n v="1139"/>
    <n v="176"/>
    <s v="CB"/>
    <x v="22"/>
  </r>
  <r>
    <d v="2018-12-03T00:00:00"/>
    <x v="15"/>
    <s v="MF Session"/>
    <n v="92.99"/>
    <n v="7026.17"/>
    <n v="75.56"/>
    <n v="6.07"/>
    <n v="34.99"/>
    <n v="0"/>
    <n v="34.99"/>
    <n v="1"/>
    <n v="3"/>
    <n v="508"/>
    <n v="575"/>
    <n v="58"/>
    <n v="29"/>
    <n v="211"/>
    <n v="182.05"/>
    <n v="38.25"/>
    <n v="12.86"/>
    <n v="51.11"/>
    <n v="466.56"/>
    <n v="599.83000000000004"/>
    <n v="110.28"/>
    <x v="3"/>
    <m/>
    <s v="Training"/>
    <n v="1083"/>
    <n v="87"/>
    <s v="MID"/>
    <x v="22"/>
  </r>
  <r>
    <d v="2018-12-03T00:00:00"/>
    <x v="16"/>
    <s v="16s Session"/>
    <n v="68.599999999999994"/>
    <n v="3560.47"/>
    <n v="51.9"/>
    <n v="6.24"/>
    <n v="8.32"/>
    <n v="0"/>
    <n v="8.32"/>
    <n v="3"/>
    <n v="1"/>
    <n v="556"/>
    <n v="607"/>
    <n v="62"/>
    <n v="34"/>
    <n v="203"/>
    <n v="160.96"/>
    <n v="14.07"/>
    <n v="0.34"/>
    <n v="14.41"/>
    <n v="211.92"/>
    <n v="451.68"/>
    <n v="63.31"/>
    <x v="1"/>
    <m/>
    <s v="Training"/>
    <n v="1163"/>
    <n v="96"/>
    <s v="MID"/>
    <x v="22"/>
  </r>
  <r>
    <d v="2018-12-03T00:00:00"/>
    <x v="24"/>
    <s v="16s Session + Extra"/>
    <n v="91.3"/>
    <n v="3547.77"/>
    <n v="38.86"/>
    <n v="5.52"/>
    <n v="0.55000000000000004"/>
    <n v="0"/>
    <n v="0.55000000000000004"/>
    <n v="14"/>
    <n v="0"/>
    <n v="740"/>
    <n v="765"/>
    <n v="152"/>
    <n v="152"/>
    <n v="192"/>
    <n v="159.27000000000001"/>
    <n v="21.84"/>
    <n v="0.37"/>
    <n v="22.21"/>
    <n v="313.79000000000002"/>
    <n v="453.58"/>
    <n v="56.13"/>
    <x v="3"/>
    <m/>
    <s v="Training"/>
    <n v="1505"/>
    <n v="304"/>
    <s v="GK"/>
    <x v="22"/>
  </r>
  <r>
    <d v="2018-12-03T00:00:00"/>
    <x v="26"/>
    <s v="16s Session + Extra"/>
    <n v="91.3"/>
    <n v="6008.19"/>
    <n v="65.989999999999995"/>
    <n v="6.26"/>
    <n v="16.71"/>
    <n v="0"/>
    <n v="16.71"/>
    <n v="10"/>
    <n v="1"/>
    <n v="763"/>
    <n v="791"/>
    <n v="91"/>
    <n v="77"/>
    <n v="211"/>
    <n v="171.79"/>
    <n v="34.380000000000003"/>
    <n v="2.58"/>
    <n v="36.96"/>
    <n v="358.46"/>
    <n v="890.08"/>
    <n v="112.41"/>
    <x v="1"/>
    <m/>
    <s v="Training"/>
    <n v="1554"/>
    <n v="168"/>
    <s v="MID"/>
    <x v="22"/>
  </r>
  <r>
    <d v="2018-12-04T00:00:00"/>
    <x v="1"/>
    <s v="15s Session"/>
    <n v="68.11"/>
    <n v="3590.46"/>
    <n v="52.72"/>
    <n v="7.72"/>
    <n v="78.03"/>
    <n v="8.91"/>
    <n v="86.94"/>
    <n v="8"/>
    <n v="9"/>
    <n v="547"/>
    <n v="586"/>
    <n v="59"/>
    <n v="42"/>
    <n v="187"/>
    <n v="152.16"/>
    <n v="22.55"/>
    <n v="0"/>
    <n v="22.55"/>
    <n v="220.99"/>
    <n v="539.22"/>
    <n v="60.33"/>
    <x v="1"/>
    <m/>
    <s v="Training"/>
    <n v="1133"/>
    <n v="101"/>
    <s v="CB"/>
    <x v="22"/>
  </r>
  <r>
    <d v="2018-12-04T00:00:00"/>
    <x v="2"/>
    <s v="16s Session "/>
    <n v="123.61"/>
    <n v="6780.8"/>
    <n v="61.71"/>
    <n v="6.82"/>
    <n v="172.41"/>
    <n v="0"/>
    <n v="172.41"/>
    <n v="10"/>
    <n v="21"/>
    <n v="847"/>
    <n v="886"/>
    <n v="100"/>
    <n v="60"/>
    <n v="208"/>
    <n v="159.27000000000001"/>
    <n v="25.6"/>
    <n v="1.05"/>
    <n v="26.65"/>
    <n v="324.39"/>
    <n v="1131.04"/>
    <n v="115.88"/>
    <x v="1"/>
    <m/>
    <s v="Training"/>
    <n v="1733"/>
    <n v="160"/>
    <s v="MID"/>
    <x v="22"/>
  </r>
  <r>
    <d v="2018-12-04T00:00:00"/>
    <x v="4"/>
    <s v="15s Session"/>
    <n v="68.11"/>
    <n v="2644.35"/>
    <n v="38.83"/>
    <n v="5.83"/>
    <n v="2.84"/>
    <n v="0"/>
    <n v="2.84"/>
    <n v="6"/>
    <n v="0"/>
    <n v="462"/>
    <n v="510"/>
    <n v="56"/>
    <n v="40"/>
    <n v="169"/>
    <n v="141.91"/>
    <n v="0"/>
    <n v="0"/>
    <n v="0"/>
    <n v="90.49"/>
    <n v="226.99"/>
    <n v="44.23"/>
    <x v="1"/>
    <m/>
    <s v="Training"/>
    <n v="972"/>
    <n v="96"/>
    <s v="GK"/>
    <x v="22"/>
  </r>
  <r>
    <d v="2018-12-04T00:00:00"/>
    <x v="5"/>
    <s v="15s Session"/>
    <n v="68.11"/>
    <n v="3631.78"/>
    <n v="53.33"/>
    <n v="7.73"/>
    <n v="98.59"/>
    <n v="13.7"/>
    <n v="112.29"/>
    <n v="14"/>
    <n v="12"/>
    <n v="505"/>
    <n v="538"/>
    <n v="61"/>
    <n v="51"/>
    <n v="199"/>
    <n v="150.76"/>
    <n v="8.7100000000000009"/>
    <n v="0"/>
    <n v="8.7100000000000009"/>
    <n v="155.16"/>
    <n v="598.59"/>
    <n v="80.92"/>
    <x v="1"/>
    <m/>
    <s v="Training"/>
    <n v="1043"/>
    <n v="112"/>
    <s v="MID"/>
    <x v="22"/>
  </r>
  <r>
    <d v="2018-12-04T00:00:00"/>
    <x v="6"/>
    <s v="16s Session "/>
    <n v="123.61"/>
    <n v="8197.77"/>
    <n v="66.319999999999993"/>
    <n v="7.88"/>
    <n v="296.72000000000003"/>
    <n v="33.729999999999997"/>
    <n v="330.45"/>
    <n v="11"/>
    <n v="27"/>
    <n v="814"/>
    <n v="875"/>
    <n v="106"/>
    <n v="70"/>
    <n v="210"/>
    <n v="157.33000000000001"/>
    <n v="25.11"/>
    <n v="1.4"/>
    <n v="26.51"/>
    <n v="340.53"/>
    <n v="1237.83"/>
    <n v="113.52"/>
    <x v="1"/>
    <m/>
    <s v="Training"/>
    <n v="1689"/>
    <n v="176"/>
    <s v="FB"/>
    <x v="22"/>
  </r>
  <r>
    <d v="2018-12-04T00:00:00"/>
    <x v="8"/>
    <s v="15s Session"/>
    <n v="68.11"/>
    <n v="3989.09"/>
    <n v="61.91"/>
    <n v="8.19"/>
    <n v="104.5"/>
    <n v="12"/>
    <n v="116.5"/>
    <n v="6"/>
    <n v="9"/>
    <n v="476"/>
    <n v="524"/>
    <n v="80"/>
    <n v="65"/>
    <n v="192"/>
    <n v="149.65"/>
    <n v="9.8699999999999992"/>
    <n v="0"/>
    <n v="9.8699999999999992"/>
    <n v="169.88"/>
    <n v="712.67"/>
    <n v="70.03"/>
    <x v="1"/>
    <m/>
    <s v="Training"/>
    <n v="1000"/>
    <n v="145"/>
    <s v="FB"/>
    <x v="22"/>
  </r>
  <r>
    <d v="2018-12-04T00:00:00"/>
    <x v="10"/>
    <s v="15s Session"/>
    <n v="68.11"/>
    <n v="4194.8100000000004"/>
    <n v="61.59"/>
    <n v="7.06"/>
    <n v="92.39"/>
    <n v="2.11"/>
    <n v="94.5"/>
    <n v="4"/>
    <n v="9"/>
    <n v="526"/>
    <n v="553"/>
    <n v="53"/>
    <n v="40"/>
    <n v="207"/>
    <n v="165.23"/>
    <n v="19.23"/>
    <n v="3.43"/>
    <n v="22.66"/>
    <n v="249.88"/>
    <n v="721.9"/>
    <n v="71.040000000000006"/>
    <x v="1"/>
    <m/>
    <s v="Training"/>
    <n v="1079"/>
    <n v="93"/>
    <s v="FB"/>
    <x v="22"/>
  </r>
  <r>
    <d v="2018-12-04T00:00:00"/>
    <x v="11"/>
    <s v="16s Session "/>
    <n v="123.61"/>
    <n v="7870.85"/>
    <n v="66.599999999999994"/>
    <n v="8.1999999999999993"/>
    <n v="228.97"/>
    <n v="34.65"/>
    <n v="263.62"/>
    <n v="23"/>
    <n v="20"/>
    <n v="811"/>
    <n v="832"/>
    <n v="106"/>
    <n v="96"/>
    <n v="211"/>
    <n v="150.96"/>
    <n v="22.13"/>
    <n v="0.31"/>
    <n v="22.44"/>
    <n v="272.05"/>
    <n v="1225.24"/>
    <n v="138.69999999999999"/>
    <x v="1"/>
    <m/>
    <s v="Training"/>
    <n v="1643"/>
    <n v="202"/>
    <s v="FOR"/>
    <x v="22"/>
  </r>
  <r>
    <d v="2018-12-04T00:00:00"/>
    <x v="23"/>
    <s v="15s Session"/>
    <n v="68.11"/>
    <n v="2924.12"/>
    <n v="45.38"/>
    <n v="6.65"/>
    <n v="63.83"/>
    <n v="0"/>
    <n v="63.83"/>
    <n v="7"/>
    <n v="10"/>
    <n v="412"/>
    <n v="454"/>
    <n v="45"/>
    <n v="42"/>
    <n v="176"/>
    <n v="130.91"/>
    <n v="6.49"/>
    <n v="0"/>
    <n v="6.49"/>
    <n v="133.94999999999999"/>
    <n v="414.99"/>
    <n v="54.21"/>
    <x v="1"/>
    <m/>
    <s v="Training"/>
    <n v="866"/>
    <n v="87"/>
    <s v="CB"/>
    <x v="22"/>
  </r>
  <r>
    <d v="2018-12-04T00:00:00"/>
    <x v="27"/>
    <s v="15s Session"/>
    <n v="68.11"/>
    <n v="3286.53"/>
    <n v="48.26"/>
    <n v="7.52"/>
    <n v="93.17"/>
    <n v="7.27"/>
    <n v="100.44"/>
    <n v="4"/>
    <n v="8"/>
    <n v="480"/>
    <n v="497"/>
    <n v="55"/>
    <n v="41"/>
    <n v="195"/>
    <n v="147.46"/>
    <n v="1.58"/>
    <n v="0"/>
    <n v="1.58"/>
    <n v="130.4"/>
    <n v="534.70000000000005"/>
    <n v="62.58"/>
    <x v="1"/>
    <m/>
    <s v="Training"/>
    <n v="977"/>
    <n v="96"/>
    <s v="MID"/>
    <x v="22"/>
  </r>
  <r>
    <d v="2018-12-04T00:00:00"/>
    <x v="13"/>
    <s v="16s Session "/>
    <n v="123.61"/>
    <n v="7286.45"/>
    <n v="65.58"/>
    <n v="6.88"/>
    <n v="98.46"/>
    <n v="0"/>
    <n v="98.46"/>
    <n v="21"/>
    <n v="12"/>
    <n v="857"/>
    <n v="866"/>
    <n v="112"/>
    <n v="126"/>
    <n v="193"/>
    <n v="150.47"/>
    <n v="17.27"/>
    <n v="0"/>
    <n v="17.27"/>
    <n v="272.44"/>
    <n v="1111.1600000000001"/>
    <n v="104.27"/>
    <x v="1"/>
    <m/>
    <s v="Training"/>
    <n v="1723"/>
    <n v="238"/>
    <s v="CB"/>
    <x v="22"/>
  </r>
  <r>
    <d v="2018-12-04T00:00:00"/>
    <x v="16"/>
    <s v="16s Session "/>
    <n v="123.61"/>
    <n v="7945.11"/>
    <n v="64.27"/>
    <n v="7.68"/>
    <n v="141.35"/>
    <n v="9.4499999999999993"/>
    <n v="150.80000000000001"/>
    <n v="5"/>
    <n v="14"/>
    <n v="853"/>
    <n v="916"/>
    <n v="111"/>
    <n v="79"/>
    <n v="201"/>
    <n v="157.83000000000001"/>
    <n v="29.05"/>
    <n v="0.28000000000000003"/>
    <n v="29.33"/>
    <n v="367.19"/>
    <n v="1183.8900000000001"/>
    <n v="128.88"/>
    <x v="1"/>
    <m/>
    <s v="Training"/>
    <n v="1769"/>
    <n v="190"/>
    <s v="MID"/>
    <x v="22"/>
  </r>
  <r>
    <d v="2018-12-04T00:00:00"/>
    <x v="24"/>
    <s v="16s Session "/>
    <n v="123.61"/>
    <n v="4419.79"/>
    <n v="35.9"/>
    <n v="6.25"/>
    <n v="8.0399999999999991"/>
    <n v="0"/>
    <n v="8.0399999999999991"/>
    <n v="10"/>
    <n v="0"/>
    <n v="859"/>
    <n v="924"/>
    <n v="121"/>
    <n v="90"/>
    <n v="183"/>
    <n v="140.16999999999999"/>
    <n v="4.84"/>
    <n v="0"/>
    <n v="4.84"/>
    <n v="250.2"/>
    <n v="321.42"/>
    <n v="63.73"/>
    <x v="1"/>
    <m/>
    <s v="Training"/>
    <n v="1783"/>
    <n v="211"/>
    <s v="GK"/>
    <x v="22"/>
  </r>
  <r>
    <d v="2018-12-04T00:00:00"/>
    <x v="26"/>
    <s v="15s Session"/>
    <n v="68.11"/>
    <n v="3780.43"/>
    <n v="55.51"/>
    <n v="7.67"/>
    <n v="92.1"/>
    <n v="13.01"/>
    <n v="105.11"/>
    <n v="5"/>
    <n v="7"/>
    <n v="453"/>
    <n v="469"/>
    <n v="41"/>
    <n v="38"/>
    <n v="205"/>
    <n v="147.52000000000001"/>
    <n v="9.58"/>
    <n v="0"/>
    <n v="9.58"/>
    <n v="142.62"/>
    <n v="575.87"/>
    <n v="70.849999999999994"/>
    <x v="1"/>
    <m/>
    <s v="Training"/>
    <n v="922"/>
    <n v="79"/>
    <s v="MID"/>
    <x v="22"/>
  </r>
  <r>
    <d v="2018-12-04T00:00:00"/>
    <x v="17"/>
    <s v="16s Session "/>
    <n v="123.61"/>
    <n v="4444.8100000000004"/>
    <n v="37.28"/>
    <n v="5.77"/>
    <n v="2.2599999999999998"/>
    <n v="0"/>
    <n v="2.2599999999999998"/>
    <n v="10"/>
    <n v="0"/>
    <n v="828"/>
    <n v="911"/>
    <n v="88"/>
    <n v="80"/>
    <n v="196"/>
    <n v="135.88"/>
    <n v="3.75"/>
    <n v="0.01"/>
    <n v="3.76"/>
    <n v="207.08"/>
    <n v="304.25"/>
    <n v="69.98"/>
    <x v="1"/>
    <m/>
    <s v="Training"/>
    <n v="1739"/>
    <n v="168"/>
    <s v="GK"/>
    <x v="22"/>
  </r>
  <r>
    <d v="2018-12-04T00:00:00"/>
    <x v="20"/>
    <s v="16s Session "/>
    <n v="123.61"/>
    <n v="6927.85"/>
    <n v="56.05"/>
    <n v="6.95"/>
    <n v="161.26"/>
    <n v="0"/>
    <n v="161.26"/>
    <n v="19"/>
    <n v="19"/>
    <n v="749"/>
    <n v="776"/>
    <n v="102"/>
    <n v="105"/>
    <n v="195"/>
    <n v="147.77000000000001"/>
    <n v="17.13"/>
    <n v="0"/>
    <n v="17.13"/>
    <n v="283.77"/>
    <n v="1316.6"/>
    <n v="127.28"/>
    <x v="1"/>
    <m/>
    <s v="Training"/>
    <n v="1525"/>
    <n v="207"/>
    <e v="#N/A"/>
    <x v="22"/>
  </r>
  <r>
    <d v="2018-12-05T00:00:00"/>
    <x v="0"/>
    <s v="JQ Con"/>
    <n v="69"/>
    <n v="6445.14"/>
    <n v="93.41"/>
    <n v="8.0299999999999994"/>
    <n v="189.24"/>
    <n v="22.2"/>
    <n v="211.44"/>
    <n v="2"/>
    <n v="8"/>
    <n v="376"/>
    <n v="398"/>
    <n v="43"/>
    <n v="51"/>
    <n v="195"/>
    <n v="158.56"/>
    <n v="9.1199999999999992"/>
    <n v="0"/>
    <n v="9.1199999999999992"/>
    <n v="184.47"/>
    <n v="820.84"/>
    <n v="96.34"/>
    <x v="3"/>
    <m/>
    <m/>
    <n v="774"/>
    <n v="94"/>
    <s v="MID"/>
    <x v="22"/>
  </r>
  <r>
    <d v="2018-12-05T00:00:00"/>
    <x v="29"/>
    <s v="EE Rehab"/>
    <n v="27.81"/>
    <n v="3634.66"/>
    <n v="130.68"/>
    <n v="6.99"/>
    <n v="57.25"/>
    <n v="0"/>
    <n v="57.25"/>
    <n v="2"/>
    <n v="4"/>
    <n v="145"/>
    <n v="151"/>
    <n v="15"/>
    <n v="4"/>
    <n v="196"/>
    <n v="170.61"/>
    <n v="14.14"/>
    <n v="0"/>
    <n v="14.14"/>
    <n v="118.65"/>
    <n v="349.6"/>
    <n v="57.8"/>
    <x v="3"/>
    <m/>
    <m/>
    <n v="296"/>
    <n v="19"/>
    <e v="#N/A"/>
    <x v="22"/>
  </r>
  <r>
    <d v="2018-12-05T00:00:00"/>
    <x v="7"/>
    <s v="JQ Con"/>
    <n v="69"/>
    <n v="6388.64"/>
    <n v="92.59"/>
    <n v="8.1300000000000008"/>
    <n v="213.11"/>
    <n v="27.6"/>
    <n v="240.71"/>
    <n v="3"/>
    <n v="11"/>
    <n v="394"/>
    <n v="418"/>
    <n v="42"/>
    <n v="23"/>
    <n v="195"/>
    <n v="161.1"/>
    <n v="12.89"/>
    <n v="0"/>
    <n v="12.89"/>
    <n v="199.99"/>
    <n v="810.41"/>
    <n v="89.73"/>
    <x v="3"/>
    <m/>
    <m/>
    <n v="812"/>
    <n v="65"/>
    <s v="CB"/>
    <x v="22"/>
  </r>
  <r>
    <d v="2018-12-05T00:00:00"/>
    <x v="15"/>
    <s v="MF Con"/>
    <n v="62.01"/>
    <n v="5801.27"/>
    <n v="93.56"/>
    <n v="8.18"/>
    <n v="132.16"/>
    <n v="33.56"/>
    <n v="165.72"/>
    <n v="0"/>
    <n v="8"/>
    <n v="307"/>
    <n v="356"/>
    <n v="22"/>
    <n v="19"/>
    <n v="203"/>
    <n v="173.11"/>
    <n v="26.59"/>
    <n v="0"/>
    <n v="26.59"/>
    <n v="253.67"/>
    <n v="616"/>
    <n v="94.14"/>
    <x v="3"/>
    <m/>
    <m/>
    <n v="663"/>
    <n v="41"/>
    <s v="MID"/>
    <x v="22"/>
  </r>
  <r>
    <d v="2018-12-06T00:00:00"/>
    <x v="4"/>
    <s v="Entire Session"/>
    <n v="93.47"/>
    <n v="6244.6"/>
    <n v="68.17"/>
    <n v="6.39"/>
    <n v="291.67"/>
    <n v="0"/>
    <n v="291.67"/>
    <n v="9"/>
    <n v="15"/>
    <n v="277"/>
    <n v="298"/>
    <n v="37"/>
    <n v="31"/>
    <n v="153"/>
    <n v="113.13"/>
    <n v="0"/>
    <n v="0"/>
    <n v="0"/>
    <n v="4.5999999999999996"/>
    <n v="668.32"/>
    <n v="73.400000000000006"/>
    <x v="1"/>
    <m/>
    <m/>
    <n v="575"/>
    <n v="68"/>
    <s v="GK"/>
    <x v="22"/>
  </r>
  <r>
    <d v="2018-12-07T00:00:00"/>
    <x v="0"/>
    <s v="Entire Session - Live"/>
    <n v="84.88"/>
    <n v="4575.53"/>
    <n v="53.91"/>
    <n v="7.27"/>
    <n v="59.83"/>
    <n v="1.44"/>
    <n v="61.27"/>
    <n v="14"/>
    <n v="6"/>
    <n v="710"/>
    <n v="728"/>
    <n v="88"/>
    <n v="74"/>
    <n v="195"/>
    <n v="158.6"/>
    <n v="9.8699999999999992"/>
    <n v="0"/>
    <n v="9.8699999999999992"/>
    <n v="221.61"/>
    <n v="646.46"/>
    <n v="83.18"/>
    <x v="1"/>
    <m/>
    <s v="Match"/>
    <n v="1438"/>
    <n v="162"/>
    <s v="MID"/>
    <x v="22"/>
  </r>
  <r>
    <d v="2018-12-07T00:00:00"/>
    <x v="1"/>
    <s v="Entire Session - Live"/>
    <n v="84.88"/>
    <n v="4981.17"/>
    <n v="58.69"/>
    <n v="7.2"/>
    <n v="76.239999999999995"/>
    <n v="4.26"/>
    <n v="80.5"/>
    <n v="9"/>
    <n v="8"/>
    <n v="664"/>
    <n v="712"/>
    <n v="66"/>
    <n v="64"/>
    <n v="189"/>
    <n v="155.91999999999999"/>
    <n v="30.81"/>
    <n v="0"/>
    <n v="30.81"/>
    <n v="298.05"/>
    <n v="670.69"/>
    <n v="84.97"/>
    <x v="1"/>
    <m/>
    <s v="Match"/>
    <n v="1376"/>
    <n v="130"/>
    <s v="CB"/>
    <x v="22"/>
  </r>
  <r>
    <d v="2018-12-07T00:00:00"/>
    <x v="4"/>
    <s v="Entire Session - Live"/>
    <n v="84.88"/>
    <n v="3800.48"/>
    <n v="44.78"/>
    <n v="5.86"/>
    <n v="6.26"/>
    <n v="0"/>
    <n v="6.26"/>
    <n v="14"/>
    <n v="1"/>
    <n v="654"/>
    <n v="711"/>
    <n v="73"/>
    <n v="67"/>
    <n v="190"/>
    <n v="154.5"/>
    <n v="5.73"/>
    <n v="0"/>
    <n v="5.73"/>
    <n v="207.43"/>
    <n v="273.49"/>
    <n v="69.319999999999993"/>
    <x v="1"/>
    <m/>
    <s v="Match"/>
    <n v="1365"/>
    <n v="140"/>
    <s v="GK"/>
    <x v="22"/>
  </r>
  <r>
    <d v="2018-12-07T00:00:00"/>
    <x v="5"/>
    <s v="Entire Session - Live"/>
    <n v="84.88"/>
    <n v="4393.17"/>
    <n v="51.76"/>
    <n v="6.56"/>
    <n v="26.45"/>
    <n v="0"/>
    <n v="26.45"/>
    <n v="12"/>
    <n v="5"/>
    <n v="617"/>
    <n v="688"/>
    <n v="66"/>
    <n v="58"/>
    <n v="201"/>
    <n v="151.82"/>
    <n v="11.98"/>
    <n v="0"/>
    <n v="11.98"/>
    <n v="194.16"/>
    <n v="574.32000000000005"/>
    <n v="98.74"/>
    <x v="1"/>
    <m/>
    <s v="Match"/>
    <n v="1305"/>
    <n v="124"/>
    <s v="MID"/>
    <x v="22"/>
  </r>
  <r>
    <d v="2018-12-07T00:00:00"/>
    <x v="6"/>
    <s v="Entire Session - Live"/>
    <n v="84.88"/>
    <n v="5202.3900000000003"/>
    <n v="61.29"/>
    <n v="7.58"/>
    <n v="119.26"/>
    <n v="23.34"/>
    <n v="142.6"/>
    <n v="15"/>
    <n v="11"/>
    <n v="630"/>
    <n v="689"/>
    <n v="77"/>
    <n v="59"/>
    <n v="211"/>
    <n v="161.41"/>
    <n v="19.96"/>
    <n v="3.35"/>
    <n v="23.31"/>
    <n v="263.68"/>
    <n v="772.13"/>
    <n v="95.87"/>
    <x v="1"/>
    <m/>
    <s v="Match"/>
    <n v="1319"/>
    <n v="136"/>
    <s v="FB"/>
    <x v="22"/>
  </r>
  <r>
    <d v="2018-12-07T00:00:00"/>
    <x v="7"/>
    <s v="Entire Session - Live"/>
    <n v="84.88"/>
    <n v="4490.3"/>
    <n v="52.9"/>
    <n v="6.92"/>
    <n v="32.39"/>
    <n v="0"/>
    <n v="32.39"/>
    <n v="13"/>
    <n v="2"/>
    <n v="615"/>
    <n v="653"/>
    <n v="88"/>
    <n v="72"/>
    <n v="203"/>
    <n v="166.5"/>
    <n v="22.92"/>
    <n v="0"/>
    <n v="22.92"/>
    <n v="282.56"/>
    <n v="640.54"/>
    <n v="77.2"/>
    <x v="1"/>
    <m/>
    <s v="Match"/>
    <n v="1268"/>
    <n v="160"/>
    <s v="CB"/>
    <x v="22"/>
  </r>
  <r>
    <d v="2018-12-07T00:00:00"/>
    <x v="8"/>
    <s v="Entire Session - Live"/>
    <n v="84.88"/>
    <n v="5080.5"/>
    <n v="59.86"/>
    <n v="6.9"/>
    <n v="119.04"/>
    <n v="0"/>
    <n v="119.04"/>
    <n v="11"/>
    <n v="12"/>
    <n v="643"/>
    <n v="681"/>
    <n v="101"/>
    <n v="76"/>
    <n v="193"/>
    <n v="150.13999999999999"/>
    <n v="16.75"/>
    <n v="0"/>
    <n v="16.75"/>
    <n v="230.19"/>
    <n v="828.84"/>
    <n v="88.47"/>
    <x v="1"/>
    <m/>
    <s v="Match"/>
    <n v="1324"/>
    <n v="177"/>
    <s v="FB"/>
    <x v="22"/>
  </r>
  <r>
    <d v="2018-12-07T00:00:00"/>
    <x v="10"/>
    <s v="Entire Session - Live"/>
    <n v="84.88"/>
    <n v="4767.6499999999996"/>
    <n v="56.17"/>
    <n v="6.54"/>
    <n v="40.869999999999997"/>
    <n v="0"/>
    <n v="40.869999999999997"/>
    <n v="8"/>
    <n v="4"/>
    <n v="649"/>
    <n v="671"/>
    <n v="77"/>
    <n v="54"/>
    <n v="203"/>
    <n v="163.24"/>
    <n v="22.02"/>
    <n v="0.65"/>
    <n v="22.67"/>
    <n v="283.43"/>
    <n v="707.06"/>
    <n v="85.2"/>
    <x v="1"/>
    <m/>
    <s v="Match"/>
    <n v="1320"/>
    <n v="131"/>
    <s v="FB"/>
    <x v="22"/>
  </r>
  <r>
    <d v="2018-12-07T00:00:00"/>
    <x v="11"/>
    <s v="Entire Session - Live"/>
    <n v="84.88"/>
    <n v="4171.6899999999996"/>
    <n v="49.15"/>
    <n v="7.07"/>
    <n v="79.14"/>
    <n v="1.41"/>
    <n v="80.55"/>
    <n v="15"/>
    <n v="8"/>
    <n v="564"/>
    <n v="588"/>
    <n v="59"/>
    <n v="55"/>
    <n v="205"/>
    <n v="146.94999999999999"/>
    <n v="8.43"/>
    <n v="0"/>
    <n v="8.43"/>
    <n v="169.28"/>
    <n v="603.54"/>
    <n v="72.59"/>
    <x v="1"/>
    <m/>
    <s v="Match"/>
    <n v="1152"/>
    <n v="114"/>
    <s v="FOR"/>
    <x v="22"/>
  </r>
  <r>
    <d v="2018-12-07T00:00:00"/>
    <x v="27"/>
    <s v="Entire Session - Live"/>
    <n v="84.88"/>
    <n v="3537.17"/>
    <n v="41.67"/>
    <n v="6.28"/>
    <n v="25.45"/>
    <n v="0"/>
    <n v="25.45"/>
    <n v="6"/>
    <n v="2"/>
    <n v="496"/>
    <n v="558"/>
    <n v="56"/>
    <n v="45"/>
    <n v="192"/>
    <n v="153.65"/>
    <n v="7.17"/>
    <n v="0"/>
    <n v="7.17"/>
    <n v="187.8"/>
    <n v="472.04"/>
    <n v="63.9"/>
    <x v="1"/>
    <m/>
    <s v="Match"/>
    <n v="1054"/>
    <n v="101"/>
    <s v="MID"/>
    <x v="22"/>
  </r>
  <r>
    <d v="2018-12-07T00:00:00"/>
    <x v="16"/>
    <s v="Entire Session - Live"/>
    <n v="84.88"/>
    <n v="4281.53"/>
    <n v="50.44"/>
    <n v="6.74"/>
    <n v="44.52"/>
    <n v="0"/>
    <n v="44.52"/>
    <n v="4"/>
    <n v="6"/>
    <n v="632"/>
    <n v="701"/>
    <n v="73"/>
    <n v="43"/>
    <n v="200"/>
    <n v="160.79"/>
    <n v="17.52"/>
    <n v="0.05"/>
    <n v="17.579999999999998"/>
    <n v="261.32"/>
    <n v="619.24"/>
    <n v="85.88"/>
    <x v="1"/>
    <m/>
    <s v="Match"/>
    <n v="1333"/>
    <n v="116"/>
    <s v="MID"/>
    <x v="22"/>
  </r>
  <r>
    <d v="2018-12-07T00:00:00"/>
    <x v="26"/>
    <s v="Entire Session - Live"/>
    <n v="84.88"/>
    <n v="4551.04"/>
    <n v="53.62"/>
    <n v="6.95"/>
    <n v="42.37"/>
    <n v="0"/>
    <n v="42.37"/>
    <n v="5"/>
    <n v="5"/>
    <n v="730"/>
    <n v="734"/>
    <n v="60"/>
    <n v="57"/>
    <n v="208"/>
    <n v="165.34"/>
    <n v="22.61"/>
    <n v="0.22"/>
    <n v="22.83"/>
    <n v="272.81"/>
    <n v="528.97"/>
    <n v="83.54"/>
    <x v="1"/>
    <m/>
    <s v="Match"/>
    <n v="1464"/>
    <n v="117"/>
    <s v="MID"/>
    <x v="22"/>
  </r>
  <r>
    <d v="2018-12-08T00:00:00"/>
    <x v="1"/>
    <s v="16s vs Southampton"/>
    <n v="185.31"/>
    <n v="10354.25"/>
    <n v="56.63"/>
    <n v="8.67"/>
    <n v="359.01"/>
    <n v="95.94"/>
    <n v="454.95"/>
    <n v="10"/>
    <n v="31"/>
    <n v="1001"/>
    <n v="1115"/>
    <n v="94"/>
    <n v="54"/>
    <n v="181"/>
    <n v="109.18"/>
    <n v="1.2"/>
    <n v="0"/>
    <n v="1.2"/>
    <n v="72.040000000000006"/>
    <n v="1429.97"/>
    <n v="146.03"/>
    <x v="3"/>
    <m/>
    <s v="Match"/>
    <n v="2116"/>
    <n v="148"/>
    <s v="CB"/>
    <x v="22"/>
  </r>
  <r>
    <d v="2018-12-08T00:00:00"/>
    <x v="1"/>
    <s v="15s Training"/>
    <n v="63.37"/>
    <n v="3513.22"/>
    <n v="56.01"/>
    <n v="8.67"/>
    <n v="149.19"/>
    <n v="77.099999999999994"/>
    <n v="226.29"/>
    <n v="5"/>
    <n v="14"/>
    <n v="342"/>
    <n v="385"/>
    <n v="46"/>
    <n v="16"/>
    <n v="152"/>
    <n v="113.64"/>
    <n v="0"/>
    <n v="0"/>
    <n v="0"/>
    <n v="0.92"/>
    <n v="505.99"/>
    <n v="46.64"/>
    <x v="8"/>
    <m/>
    <s v="Training"/>
    <n v="727"/>
    <n v="62"/>
    <s v="CB"/>
    <x v="22"/>
  </r>
  <r>
    <d v="2018-12-08T00:00:00"/>
    <x v="4"/>
    <s v="16s vs Southampton"/>
    <n v="185.31"/>
    <n v="6358.8"/>
    <n v="34.31"/>
    <n v="7.21"/>
    <n v="132.58000000000001"/>
    <n v="2.13"/>
    <n v="134.71"/>
    <n v="12"/>
    <n v="9"/>
    <n v="1043"/>
    <n v="1047"/>
    <n v="100"/>
    <n v="61"/>
    <n v="185"/>
    <n v="130.28"/>
    <n v="2.76"/>
    <n v="0"/>
    <n v="2.76"/>
    <n v="253.74"/>
    <n v="774.99"/>
    <n v="98.65"/>
    <x v="3"/>
    <m/>
    <s v="Match"/>
    <n v="2090"/>
    <n v="161"/>
    <s v="GK"/>
    <x v="22"/>
  </r>
  <r>
    <d v="2018-12-08T00:00:00"/>
    <x v="4"/>
    <s v="GK Training"/>
    <n v="63.37"/>
    <n v="3444.33"/>
    <n v="54.35"/>
    <n v="6.21"/>
    <n v="102.48"/>
    <n v="0"/>
    <n v="102.48"/>
    <n v="8"/>
    <n v="6"/>
    <n v="521"/>
    <n v="530"/>
    <n v="65"/>
    <n v="37"/>
    <n v="185"/>
    <n v="150.9"/>
    <n v="2.69"/>
    <n v="0"/>
    <n v="2.69"/>
    <n v="135.79"/>
    <n v="596.29"/>
    <n v="53.75"/>
    <x v="8"/>
    <m/>
    <s v="Training"/>
    <n v="1051"/>
    <n v="102"/>
    <s v="GK"/>
    <x v="22"/>
  </r>
  <r>
    <d v="2018-12-08T00:00:00"/>
    <x v="5"/>
    <s v="16s vs Southampton"/>
    <n v="185.31"/>
    <n v="10403.27"/>
    <n v="78.819999999999993"/>
    <n v="8.16"/>
    <n v="572.59"/>
    <n v="47.72"/>
    <n v="620.30999999999995"/>
    <n v="47"/>
    <n v="39"/>
    <n v="804"/>
    <n v="815"/>
    <n v="82"/>
    <n v="93"/>
    <n v="207"/>
    <n v="160.09"/>
    <n v="45.74"/>
    <n v="0.39"/>
    <n v="46.13"/>
    <n v="427.88"/>
    <n v="1995.79"/>
    <n v="188.94"/>
    <x v="3"/>
    <m/>
    <s v="Match"/>
    <n v="1619"/>
    <n v="175"/>
    <s v="MID"/>
    <x v="22"/>
  </r>
  <r>
    <d v="2018-12-08T00:00:00"/>
    <x v="6"/>
    <s v="16s vs Southampton"/>
    <n v="185.31"/>
    <n v="12467.02"/>
    <n v="92.57"/>
    <n v="8.6199999999999992"/>
    <n v="444.6"/>
    <n v="171.43"/>
    <n v="616.03"/>
    <n v="20"/>
    <n v="42"/>
    <n v="816"/>
    <n v="829"/>
    <n v="64"/>
    <n v="89"/>
    <n v="208"/>
    <n v="161.63"/>
    <n v="13.92"/>
    <n v="0.87"/>
    <n v="14.79"/>
    <n v="150.46"/>
    <n v="1951.91"/>
    <n v="158.44999999999999"/>
    <x v="3"/>
    <m/>
    <s v="Match"/>
    <n v="1645"/>
    <n v="153"/>
    <s v="FB"/>
    <x v="22"/>
  </r>
  <r>
    <d v="2018-12-08T00:00:00"/>
    <x v="7"/>
    <s v="16s vs Southampton"/>
    <n v="185.31"/>
    <n v="6111.52"/>
    <n v="70.650000000000006"/>
    <n v="7.81"/>
    <n v="117.31"/>
    <n v="28.6"/>
    <n v="145.91"/>
    <n v="6"/>
    <n v="9"/>
    <n v="596"/>
    <n v="590"/>
    <n v="48"/>
    <n v="57"/>
    <n v="201"/>
    <n v="166.99"/>
    <n v="29.33"/>
    <n v="0"/>
    <n v="29.33"/>
    <n v="263.86"/>
    <n v="918.35"/>
    <n v="98.18"/>
    <x v="3"/>
    <m/>
    <s v="Match"/>
    <n v="1186"/>
    <n v="105"/>
    <s v="CB"/>
    <x v="22"/>
  </r>
  <r>
    <d v="2018-12-08T00:00:00"/>
    <x v="8"/>
    <s v="16s vs Southampton"/>
    <n v="185.31"/>
    <n v="10234.69"/>
    <n v="55.4"/>
    <n v="8.5"/>
    <n v="947.78"/>
    <n v="89.2"/>
    <n v="1036.98"/>
    <n v="26"/>
    <n v="52"/>
    <n v="916"/>
    <n v="1017"/>
    <n v="126"/>
    <n v="58"/>
    <n v="193"/>
    <n v="131.94999999999999"/>
    <n v="10.99"/>
    <n v="0"/>
    <n v="10.99"/>
    <n v="316.7"/>
    <n v="2281.46"/>
    <n v="151.38999999999999"/>
    <x v="3"/>
    <m/>
    <s v="Match"/>
    <n v="1933"/>
    <n v="184"/>
    <s v="FB"/>
    <x v="22"/>
  </r>
  <r>
    <d v="2018-12-08T00:00:00"/>
    <x v="10"/>
    <s v="16s vs Southampton"/>
    <n v="185.31"/>
    <n v="12063.85"/>
    <n v="92.77"/>
    <n v="7.39"/>
    <n v="423.51"/>
    <n v="6.45"/>
    <n v="429.96"/>
    <n v="9"/>
    <n v="27"/>
    <n v="885"/>
    <n v="915"/>
    <n v="60"/>
    <n v="57"/>
    <n v="205"/>
    <n v="172.48"/>
    <n v="62.51"/>
    <n v="2.72"/>
    <n v="65.22"/>
    <n v="579.69000000000005"/>
    <n v="1994.45"/>
    <n v="177.24"/>
    <x v="3"/>
    <m/>
    <s v="Match"/>
    <n v="1800"/>
    <n v="117"/>
    <s v="FB"/>
    <x v="22"/>
  </r>
  <r>
    <d v="2018-12-08T00:00:00"/>
    <x v="11"/>
    <s v="16s vs Southampton"/>
    <n v="185.31"/>
    <n v="9602.8799999999992"/>
    <n v="72.83"/>
    <n v="9.09"/>
    <n v="563.71"/>
    <n v="294.08999999999997"/>
    <n v="857.8"/>
    <n v="29"/>
    <n v="52"/>
    <n v="653"/>
    <n v="700"/>
    <n v="88"/>
    <n v="92"/>
    <n v="211"/>
    <n v="166.82"/>
    <n v="21.79"/>
    <n v="0.48"/>
    <n v="22.27"/>
    <n v="237.98"/>
    <n v="1790.21"/>
    <n v="137.55000000000001"/>
    <x v="3"/>
    <m/>
    <s v="Match"/>
    <n v="1353"/>
    <n v="180"/>
    <s v="FOR"/>
    <x v="22"/>
  </r>
  <r>
    <d v="2018-12-08T00:00:00"/>
    <x v="23"/>
    <s v="16s vs Southampton"/>
    <n v="185.31"/>
    <n v="11365.73"/>
    <n v="85.32"/>
    <n v="7.71"/>
    <n v="319.93"/>
    <n v="25.99"/>
    <n v="345.92"/>
    <n v="19"/>
    <n v="31"/>
    <n v="856"/>
    <n v="884"/>
    <n v="78"/>
    <n v="88"/>
    <n v="190"/>
    <n v="160.22"/>
    <n v="43.05"/>
    <n v="9.85"/>
    <n v="52.9"/>
    <n v="451.94"/>
    <n v="1749.4"/>
    <n v="175.61"/>
    <x v="3"/>
    <m/>
    <s v="Match"/>
    <n v="1740"/>
    <n v="166"/>
    <s v="CB"/>
    <x v="22"/>
  </r>
  <r>
    <d v="2018-12-08T00:00:00"/>
    <x v="27"/>
    <s v="16s vs Southampton"/>
    <n v="185.31"/>
    <n v="9318.92"/>
    <n v="70.89"/>
    <n v="8.4700000000000006"/>
    <n v="382.55"/>
    <n v="28.27"/>
    <n v="410.82"/>
    <n v="7"/>
    <n v="24"/>
    <n v="722"/>
    <n v="718"/>
    <n v="53"/>
    <n v="91"/>
    <n v="207"/>
    <n v="171.23"/>
    <n v="47.87"/>
    <n v="0.48"/>
    <n v="48.35"/>
    <n v="432.96"/>
    <n v="1754.56"/>
    <n v="154"/>
    <x v="3"/>
    <m/>
    <s v="Match"/>
    <n v="1440"/>
    <n v="144"/>
    <s v="MID"/>
    <x v="22"/>
  </r>
  <r>
    <d v="2018-12-08T00:00:00"/>
    <x v="15"/>
    <s v="MF Conditioning"/>
    <n v="61.68"/>
    <n v="6376.85"/>
    <n v="103.38"/>
    <n v="6.31"/>
    <n v="77.95"/>
    <n v="0"/>
    <n v="77.95"/>
    <n v="0"/>
    <n v="4"/>
    <n v="393"/>
    <n v="416"/>
    <n v="20"/>
    <n v="9"/>
    <n v="213"/>
    <n v="181.35"/>
    <n v="26.53"/>
    <n v="7.41"/>
    <n v="33.950000000000003"/>
    <n v="310.81"/>
    <n v="684.88"/>
    <n v="97.78"/>
    <x v="3"/>
    <m/>
    <s v="CONDITIONING"/>
    <n v="809"/>
    <n v="29"/>
    <s v="MID"/>
    <x v="22"/>
  </r>
  <r>
    <d v="2018-12-08T00:00:00"/>
    <x v="16"/>
    <s v="16s vs Southampton"/>
    <n v="185.31"/>
    <n v="12240.61"/>
    <n v="92.73"/>
    <n v="8.11"/>
    <n v="486.89"/>
    <n v="50.59"/>
    <n v="537.48"/>
    <n v="10"/>
    <n v="36"/>
    <n v="820"/>
    <n v="861"/>
    <n v="76"/>
    <n v="73"/>
    <n v="205"/>
    <n v="166.98"/>
    <n v="48.67"/>
    <n v="0.18"/>
    <n v="48.85"/>
    <n v="493.57"/>
    <n v="1995.24"/>
    <n v="163.24"/>
    <x v="3"/>
    <m/>
    <s v="Match"/>
    <n v="1681"/>
    <n v="149"/>
    <s v="MID"/>
    <x v="22"/>
  </r>
  <r>
    <d v="2018-12-08T00:00:00"/>
    <x v="26"/>
    <s v="16s vs Southampton"/>
    <n v="185.31"/>
    <n v="10021.43"/>
    <n v="55.53"/>
    <n v="8.3699999999999992"/>
    <n v="431.48"/>
    <n v="124.62"/>
    <n v="556.1"/>
    <n v="26"/>
    <n v="36"/>
    <n v="831"/>
    <n v="932"/>
    <n v="94"/>
    <n v="54"/>
    <n v="217"/>
    <n v="153.41"/>
    <n v="31.93"/>
    <n v="4.3600000000000003"/>
    <n v="36.29"/>
    <n v="482.28"/>
    <n v="1537.84"/>
    <n v="158.68"/>
    <x v="3"/>
    <m/>
    <s v="Match"/>
    <n v="1763"/>
    <n v="148"/>
    <s v="MID"/>
    <x v="22"/>
  </r>
  <r>
    <d v="2018-12-08T00:00:00"/>
    <x v="26"/>
    <s v="15s Training"/>
    <n v="63.37"/>
    <n v="4339.1499999999996"/>
    <n v="71.87"/>
    <n v="8.23"/>
    <n v="235.54"/>
    <n v="65.03"/>
    <n v="300.57"/>
    <n v="14"/>
    <n v="17"/>
    <n v="314"/>
    <n v="390"/>
    <n v="57"/>
    <n v="19"/>
    <n v="201"/>
    <n v="166.11"/>
    <n v="7.55"/>
    <n v="0"/>
    <n v="7.55"/>
    <n v="177.32"/>
    <n v="771.83"/>
    <n v="64.12"/>
    <x v="8"/>
    <m/>
    <s v="Training"/>
    <n v="704"/>
    <n v="76"/>
    <s v="MID"/>
    <x v="22"/>
  </r>
  <r>
    <d v="2018-12-08T00:00:00"/>
    <x v="17"/>
    <s v="16s vs Southampton"/>
    <n v="185.31"/>
    <n v="6623.05"/>
    <n v="50.2"/>
    <n v="6.48"/>
    <n v="12.83"/>
    <n v="0"/>
    <n v="12.83"/>
    <n v="6"/>
    <n v="1"/>
    <n v="732"/>
    <n v="793"/>
    <n v="41"/>
    <n v="47"/>
    <n v="194"/>
    <n v="141"/>
    <n v="11.65"/>
    <n v="0"/>
    <n v="11.65"/>
    <n v="262.17"/>
    <n v="306.83999999999997"/>
    <n v="69.489999999999995"/>
    <x v="3"/>
    <m/>
    <s v="Match"/>
    <n v="1525"/>
    <n v="88"/>
    <s v="GK"/>
    <x v="22"/>
  </r>
  <r>
    <d v="2018-12-08T00:00:00"/>
    <x v="20"/>
    <s v="16s vs Southampton"/>
    <n v="185.31"/>
    <n v="11371.92"/>
    <n v="86.54"/>
    <n v="7.5"/>
    <n v="199.28"/>
    <n v="12.25"/>
    <n v="211.53"/>
    <n v="17"/>
    <n v="15"/>
    <n v="842"/>
    <n v="890"/>
    <n v="71"/>
    <n v="106"/>
    <n v="199"/>
    <n v="164.09"/>
    <n v="59.85"/>
    <n v="0"/>
    <n v="59.85"/>
    <n v="493.41"/>
    <n v="1777.04"/>
    <n v="200.45"/>
    <x v="3"/>
    <m/>
    <s v="Match"/>
    <n v="1732"/>
    <n v="177"/>
    <e v="#N/A"/>
    <x v="22"/>
  </r>
  <r>
    <d v="2018-12-10T00:00:00"/>
    <x v="0"/>
    <s v="16s Training"/>
    <n v="81.73"/>
    <n v="4100.62"/>
    <n v="57.23"/>
    <n v="7.52"/>
    <n v="47.71"/>
    <n v="12.27"/>
    <n v="59.98"/>
    <n v="10"/>
    <n v="5"/>
    <n v="656"/>
    <n v="679"/>
    <n v="84"/>
    <n v="80"/>
    <n v="201"/>
    <n v="167.5"/>
    <n v="22.24"/>
    <n v="0"/>
    <n v="22.24"/>
    <n v="253.04"/>
    <n v="704.63"/>
    <n v="77.28"/>
    <x v="1"/>
    <m/>
    <s v="Training"/>
    <n v="1335"/>
    <n v="164"/>
    <s v="MID"/>
    <x v="23"/>
  </r>
  <r>
    <d v="2018-12-10T00:00:00"/>
    <x v="2"/>
    <s v="16s Training"/>
    <n v="81.73"/>
    <n v="3859.26"/>
    <n v="53.96"/>
    <n v="7.29"/>
    <n v="41.72"/>
    <n v="2.87"/>
    <n v="44.59"/>
    <n v="2"/>
    <n v="3"/>
    <n v="632"/>
    <n v="647"/>
    <n v="50"/>
    <n v="33"/>
    <n v="210"/>
    <n v="165.98"/>
    <n v="19.239999999999998"/>
    <n v="0.45"/>
    <n v="19.690000000000001"/>
    <n v="235.24"/>
    <n v="478.43"/>
    <n v="68.05"/>
    <x v="1"/>
    <m/>
    <s v="Training"/>
    <n v="1279"/>
    <n v="83"/>
    <s v="MID"/>
    <x v="23"/>
  </r>
  <r>
    <d v="2018-12-10T00:00:00"/>
    <x v="29"/>
    <s v="EE Rehab"/>
    <n v="47.87"/>
    <n v="5556.27"/>
    <n v="116.08"/>
    <n v="8.27"/>
    <n v="99.4"/>
    <n v="73.66"/>
    <n v="173.06"/>
    <n v="4"/>
    <n v="9"/>
    <n v="145"/>
    <n v="162"/>
    <n v="12"/>
    <n v="2"/>
    <n v="197"/>
    <n v="161.55000000000001"/>
    <n v="16.87"/>
    <n v="0"/>
    <n v="16.87"/>
    <n v="159.22999999999999"/>
    <n v="471.43"/>
    <n v="79.010000000000005"/>
    <x v="3"/>
    <m/>
    <s v="REHAB"/>
    <n v="307"/>
    <n v="14"/>
    <e v="#N/A"/>
    <x v="23"/>
  </r>
  <r>
    <d v="2018-12-10T00:00:00"/>
    <x v="3"/>
    <s v="HB Rehab"/>
    <n v="35.18"/>
    <n v="4452.1400000000003"/>
    <n v="126.56"/>
    <n v="5.93"/>
    <n v="4.5599999999999996"/>
    <n v="0"/>
    <n v="4.5599999999999996"/>
    <n v="0"/>
    <n v="1"/>
    <n v="62"/>
    <n v="77"/>
    <n v="3"/>
    <n v="0"/>
    <n v="198"/>
    <n v="172.49"/>
    <n v="16.63"/>
    <n v="1.18"/>
    <n v="17.8"/>
    <n v="165.54"/>
    <n v="134.88"/>
    <n v="49.88"/>
    <x v="3"/>
    <m/>
    <s v="REHAB"/>
    <n v="139"/>
    <n v="3"/>
    <s v="FOR"/>
    <x v="23"/>
  </r>
  <r>
    <d v="2018-12-10T00:00:00"/>
    <x v="4"/>
    <s v="GK Training"/>
    <n v="81.73"/>
    <n v="3979.41"/>
    <n v="49.96"/>
    <n v="7.35"/>
    <n v="21.51"/>
    <n v="5.01"/>
    <n v="26.52"/>
    <n v="7"/>
    <n v="2"/>
    <n v="716"/>
    <n v="750"/>
    <n v="89"/>
    <n v="73"/>
    <n v="187"/>
    <n v="155.43"/>
    <n v="6.88"/>
    <n v="0"/>
    <n v="6.88"/>
    <n v="200.62"/>
    <n v="435.24"/>
    <n v="70.58"/>
    <x v="1"/>
    <m/>
    <s v="Training"/>
    <n v="1466"/>
    <n v="162"/>
    <s v="GK"/>
    <x v="23"/>
  </r>
  <r>
    <d v="2018-12-10T00:00:00"/>
    <x v="5"/>
    <s v="16s Training"/>
    <n v="81.73"/>
    <n v="3319.48"/>
    <n v="52.52"/>
    <n v="6.98"/>
    <n v="20.57"/>
    <n v="0"/>
    <n v="20.57"/>
    <n v="10"/>
    <n v="2"/>
    <n v="466"/>
    <n v="485"/>
    <n v="41"/>
    <n v="36"/>
    <n v="201"/>
    <n v="155.87"/>
    <n v="9.3800000000000008"/>
    <n v="0"/>
    <n v="9.3800000000000008"/>
    <n v="156.28"/>
    <n v="416.91"/>
    <n v="65.45"/>
    <x v="1"/>
    <m/>
    <s v="Training"/>
    <n v="951"/>
    <n v="77"/>
    <s v="MID"/>
    <x v="23"/>
  </r>
  <r>
    <d v="2018-12-10T00:00:00"/>
    <x v="6"/>
    <s v="16s Training"/>
    <n v="81.73"/>
    <n v="4364.8900000000003"/>
    <n v="61.76"/>
    <n v="6.88"/>
    <n v="63.75"/>
    <n v="0"/>
    <n v="63.75"/>
    <n v="4"/>
    <n v="5"/>
    <n v="474"/>
    <n v="490"/>
    <n v="52"/>
    <n v="47"/>
    <n v="199"/>
    <n v="150.46"/>
    <n v="9.44"/>
    <n v="0"/>
    <n v="9.44"/>
    <n v="147.37"/>
    <n v="495.29"/>
    <n v="63.8"/>
    <x v="1"/>
    <m/>
    <s v="Training"/>
    <n v="964"/>
    <n v="99"/>
    <s v="FB"/>
    <x v="23"/>
  </r>
  <r>
    <d v="2018-12-10T00:00:00"/>
    <x v="7"/>
    <s v="16s Training"/>
    <n v="81.73"/>
    <n v="4271.04"/>
    <n v="52.31"/>
    <n v="7.43"/>
    <n v="59.45"/>
    <n v="11.52"/>
    <n v="70.97"/>
    <n v="6"/>
    <n v="7"/>
    <n v="611"/>
    <n v="688"/>
    <n v="66"/>
    <n v="67"/>
    <n v="203"/>
    <n v="166.83"/>
    <n v="25.73"/>
    <n v="0"/>
    <n v="25.73"/>
    <n v="278.89999999999998"/>
    <n v="653.76"/>
    <n v="73.05"/>
    <x v="1"/>
    <m/>
    <s v="Training"/>
    <n v="1299"/>
    <n v="133"/>
    <s v="CB"/>
    <x v="23"/>
  </r>
  <r>
    <d v="2018-12-10T00:00:00"/>
    <x v="8"/>
    <s v="16s Training"/>
    <n v="81.73"/>
    <n v="5222.6000000000004"/>
    <n v="63.91"/>
    <n v="6.98"/>
    <n v="78.599999999999994"/>
    <n v="0"/>
    <n v="78.599999999999994"/>
    <n v="6"/>
    <n v="8"/>
    <n v="636"/>
    <n v="664"/>
    <n v="67"/>
    <n v="54"/>
    <n v="197"/>
    <n v="152.72"/>
    <n v="19.47"/>
    <n v="0.68"/>
    <n v="20.16"/>
    <n v="245.2"/>
    <n v="853.59"/>
    <n v="82.99"/>
    <x v="1"/>
    <m/>
    <s v="Training"/>
    <n v="1300"/>
    <n v="121"/>
    <s v="FB"/>
    <x v="23"/>
  </r>
  <r>
    <d v="2018-12-10T00:00:00"/>
    <x v="10"/>
    <s v="16s Training"/>
    <n v="81.73"/>
    <n v="3269.15"/>
    <n v="48.6"/>
    <n v="7.54"/>
    <n v="15.84"/>
    <n v="0.75"/>
    <n v="16.59"/>
    <n v="2"/>
    <n v="1"/>
    <n v="468"/>
    <n v="506"/>
    <n v="37"/>
    <n v="25"/>
    <n v="205"/>
    <n v="157.38999999999999"/>
    <n v="13.8"/>
    <n v="1.26"/>
    <n v="15.06"/>
    <n v="190.3"/>
    <n v="367.95"/>
    <n v="55.75"/>
    <x v="1"/>
    <m/>
    <s v="Training"/>
    <n v="974"/>
    <n v="62"/>
    <s v="FB"/>
    <x v="23"/>
  </r>
  <r>
    <d v="2018-12-10T00:00:00"/>
    <x v="11"/>
    <s v="16s Training"/>
    <n v="81.73"/>
    <n v="3095.82"/>
    <n v="47.57"/>
    <n v="7.21"/>
    <n v="50.92"/>
    <n v="2.13"/>
    <n v="53.05"/>
    <n v="10"/>
    <n v="3"/>
    <n v="507"/>
    <n v="545"/>
    <n v="49"/>
    <n v="37"/>
    <n v="198"/>
    <n v="132.31"/>
    <n v="3.81"/>
    <n v="0"/>
    <n v="3.81"/>
    <n v="71.959999999999994"/>
    <n v="329.58"/>
    <n v="66.91"/>
    <x v="1"/>
    <m/>
    <s v="Training"/>
    <n v="1052"/>
    <n v="86"/>
    <s v="FOR"/>
    <x v="23"/>
  </r>
  <r>
    <d v="2018-12-10T00:00:00"/>
    <x v="23"/>
    <s v="16s Training"/>
    <n v="81.73"/>
    <n v="2870.81"/>
    <n v="44.76"/>
    <n v="6.38"/>
    <n v="13.88"/>
    <n v="0"/>
    <n v="13.88"/>
    <n v="2"/>
    <n v="2"/>
    <n v="385"/>
    <n v="416"/>
    <n v="45"/>
    <n v="40"/>
    <n v="178"/>
    <n v="134.19"/>
    <n v="6.56"/>
    <n v="0"/>
    <n v="6.56"/>
    <n v="140.91999999999999"/>
    <n v="353.56"/>
    <n v="48.11"/>
    <x v="1"/>
    <m/>
    <s v="Training"/>
    <n v="801"/>
    <n v="85"/>
    <s v="CB"/>
    <x v="23"/>
  </r>
  <r>
    <d v="2018-12-10T00:00:00"/>
    <x v="12"/>
    <s v="LW Rehab"/>
    <n v="20.440000000000001"/>
    <n v="2240.7399999999998"/>
    <n v="109.63"/>
    <n v="5.18"/>
    <n v="0"/>
    <n v="0"/>
    <n v="0"/>
    <n v="0"/>
    <n v="0"/>
    <n v="77"/>
    <n v="82"/>
    <n v="7"/>
    <n v="3"/>
    <n v="177"/>
    <n v="143.77000000000001"/>
    <n v="1.77"/>
    <n v="0"/>
    <n v="1.77"/>
    <n v="50.85"/>
    <n v="37.409999999999997"/>
    <n v="30.65"/>
    <x v="3"/>
    <m/>
    <s v="REHAB"/>
    <n v="159"/>
    <n v="10"/>
    <s v="MID"/>
    <x v="23"/>
  </r>
  <r>
    <d v="2018-12-10T00:00:00"/>
    <x v="27"/>
    <s v="16s Training"/>
    <n v="81.73"/>
    <n v="2957.98"/>
    <n v="44.57"/>
    <n v="6.87"/>
    <n v="32.07"/>
    <n v="0"/>
    <n v="32.07"/>
    <n v="2"/>
    <n v="5"/>
    <n v="413"/>
    <n v="447"/>
    <n v="33"/>
    <n v="43"/>
    <n v="193"/>
    <n v="146.84"/>
    <n v="5.65"/>
    <n v="0"/>
    <n v="5.65"/>
    <n v="128.91999999999999"/>
    <n v="369.98"/>
    <n v="49.93"/>
    <x v="1"/>
    <m/>
    <s v="Training"/>
    <n v="860"/>
    <n v="76"/>
    <s v="MID"/>
    <x v="23"/>
  </r>
  <r>
    <d v="2018-12-10T00:00:00"/>
    <x v="13"/>
    <s v="16s Training"/>
    <n v="81.73"/>
    <n v="4287.83"/>
    <n v="59.84"/>
    <n v="7.36"/>
    <n v="39.46"/>
    <n v="5.07"/>
    <n v="44.53"/>
    <n v="8"/>
    <n v="2"/>
    <n v="599"/>
    <n v="634"/>
    <n v="81"/>
    <n v="76"/>
    <n v="192"/>
    <n v="148.84"/>
    <n v="15.13"/>
    <n v="0"/>
    <n v="15.13"/>
    <n v="174.83"/>
    <n v="675.31"/>
    <n v="62.91"/>
    <x v="1"/>
    <m/>
    <s v="Training"/>
    <n v="1233"/>
    <n v="157"/>
    <s v="CB"/>
    <x v="23"/>
  </r>
  <r>
    <d v="2018-12-10T00:00:00"/>
    <x v="14"/>
    <s v="16s Training"/>
    <n v="81.73"/>
    <n v="3267.17"/>
    <n v="49.76"/>
    <n v="6.33"/>
    <n v="14.47"/>
    <n v="0"/>
    <n v="14.47"/>
    <n v="4"/>
    <n v="1"/>
    <n v="474"/>
    <n v="519"/>
    <n v="48"/>
    <n v="56"/>
    <n v="201"/>
    <n v="149.05000000000001"/>
    <n v="12.14"/>
    <n v="3.71"/>
    <n v="15.85"/>
    <n v="193.75"/>
    <n v="412.03"/>
    <n v="58.47"/>
    <x v="1"/>
    <m/>
    <s v="Training"/>
    <n v="993"/>
    <n v="104"/>
    <s v="FB"/>
    <x v="23"/>
  </r>
  <r>
    <d v="2018-12-10T00:00:00"/>
    <x v="15"/>
    <s v="MF Session"/>
    <n v="74.59"/>
    <n v="6928.42"/>
    <n v="92.89"/>
    <n v="6.23"/>
    <n v="23.95"/>
    <n v="0"/>
    <n v="23.95"/>
    <n v="3"/>
    <n v="1"/>
    <n v="399"/>
    <n v="452"/>
    <n v="48"/>
    <n v="43"/>
    <n v="205"/>
    <n v="149.69999999999999"/>
    <n v="6.54"/>
    <n v="0.05"/>
    <n v="6.59"/>
    <n v="135.72"/>
    <n v="669.19"/>
    <n v="106.64"/>
    <x v="3"/>
    <m/>
    <s v="CONDITIONING"/>
    <n v="851"/>
    <n v="91"/>
    <s v="MID"/>
    <x v="23"/>
  </r>
  <r>
    <d v="2018-12-10T00:00:00"/>
    <x v="16"/>
    <s v="16s Training"/>
    <n v="81.73"/>
    <n v="3480.31"/>
    <n v="50.61"/>
    <n v="7.09"/>
    <n v="40.479999999999997"/>
    <n v="1.41"/>
    <n v="41.89"/>
    <n v="0"/>
    <n v="4"/>
    <n v="453"/>
    <n v="498"/>
    <n v="24"/>
    <n v="24"/>
    <n v="203"/>
    <n v="157.35"/>
    <n v="10.8"/>
    <n v="0.38"/>
    <n v="11.17"/>
    <n v="195.17"/>
    <n v="423.61"/>
    <n v="58.03"/>
    <x v="1"/>
    <m/>
    <s v="Training"/>
    <n v="951"/>
    <n v="48"/>
    <s v="MID"/>
    <x v="23"/>
  </r>
  <r>
    <d v="2018-12-10T00:00:00"/>
    <x v="26"/>
    <s v="16s Training"/>
    <n v="81.73"/>
    <n v="4574.05"/>
    <n v="63.31"/>
    <n v="7.61"/>
    <n v="37.5"/>
    <n v="6.51"/>
    <n v="44.01"/>
    <n v="7"/>
    <n v="5"/>
    <n v="557"/>
    <n v="608"/>
    <n v="58"/>
    <n v="60"/>
    <n v="212"/>
    <n v="167.9"/>
    <n v="19.02"/>
    <n v="3.5"/>
    <n v="22.53"/>
    <n v="262.56"/>
    <n v="628.15"/>
    <n v="82.82"/>
    <x v="1"/>
    <m/>
    <s v="Training"/>
    <n v="1165"/>
    <n v="118"/>
    <s v="MID"/>
    <x v="23"/>
  </r>
  <r>
    <d v="2018-12-10T00:00:00"/>
    <x v="17"/>
    <s v="GK Training"/>
    <n v="81.73"/>
    <n v="3575.74"/>
    <n v="43.75"/>
    <n v="8.2799999999999994"/>
    <n v="17.96"/>
    <n v="21.58"/>
    <n v="39.54"/>
    <n v="5"/>
    <n v="2"/>
    <n v="654"/>
    <n v="710"/>
    <n v="33"/>
    <n v="36"/>
    <n v="189"/>
    <n v="142.38"/>
    <n v="2.35"/>
    <n v="0"/>
    <s v="POOR TRACE"/>
    <n v="130.19"/>
    <n v="265.95999999999998"/>
    <n v="56.85"/>
    <x v="1"/>
    <m/>
    <s v="Training"/>
    <n v="1364"/>
    <n v="69"/>
    <s v="GK"/>
    <x v="23"/>
  </r>
  <r>
    <d v="2018-12-10T00:00:00"/>
    <x v="21"/>
    <s v="TH Rehab"/>
    <n v="51.11"/>
    <n v="5960.16"/>
    <n v="116.61"/>
    <n v="8.1999999999999993"/>
    <n v="72.260000000000005"/>
    <n v="34.96"/>
    <n v="107.22"/>
    <n v="0"/>
    <n v="6"/>
    <n v="161"/>
    <n v="186"/>
    <n v="6"/>
    <n v="7"/>
    <n v="182"/>
    <n v="152.51"/>
    <n v="3.77"/>
    <n v="0"/>
    <n v="3.77"/>
    <n v="131.54"/>
    <n v="302.45999999999998"/>
    <n v="68.92"/>
    <x v="3"/>
    <m/>
    <s v="REHAB"/>
    <n v="347"/>
    <n v="13"/>
    <s v="MID"/>
    <x v="23"/>
  </r>
  <r>
    <d v="2018-12-11T00:00:00"/>
    <x v="1"/>
    <s v="16S TRAINInG"/>
    <n v="100.36"/>
    <n v="4929.2700000000004"/>
    <n v="49.12"/>
    <n v="6.08"/>
    <n v="15"/>
    <n v="0"/>
    <n v="15"/>
    <n v="6"/>
    <n v="1"/>
    <n v="652"/>
    <n v="758"/>
    <n v="61"/>
    <n v="35"/>
    <n v="177"/>
    <n v="135.54"/>
    <n v="9.06"/>
    <n v="0"/>
    <n v="9.06"/>
    <n v="196.78"/>
    <n v="403.1"/>
    <n v="75.650000000000006"/>
    <x v="1"/>
    <m/>
    <s v="Training"/>
    <n v="1410"/>
    <n v="96"/>
    <s v="CB"/>
    <x v="23"/>
  </r>
  <r>
    <d v="2018-12-11T00:00:00"/>
    <x v="4"/>
    <s v="16S TRAINInG"/>
    <n v="100.36"/>
    <n v="4066.99"/>
    <n v="40.520000000000003"/>
    <n v="5.88"/>
    <n v="4.49"/>
    <n v="0"/>
    <n v="4.49"/>
    <n v="24"/>
    <n v="1"/>
    <n v="902"/>
    <n v="915"/>
    <n v="131"/>
    <n v="86"/>
    <n v="183"/>
    <n v="146.88"/>
    <n v="0.25"/>
    <n v="0"/>
    <n v="0.25"/>
    <n v="186.33"/>
    <n v="361.14"/>
    <n v="81.59"/>
    <x v="1"/>
    <m/>
    <s v="Training"/>
    <n v="1817"/>
    <n v="217"/>
    <s v="GK"/>
    <x v="23"/>
  </r>
  <r>
    <d v="2018-12-11T00:00:00"/>
    <x v="8"/>
    <s v="16S TRAINInG"/>
    <n v="100.36"/>
    <n v="5594.21"/>
    <n v="55.74"/>
    <n v="7.36"/>
    <n v="225.89"/>
    <n v="5.8"/>
    <n v="231.69"/>
    <n v="9"/>
    <n v="22"/>
    <n v="697"/>
    <n v="814"/>
    <n v="116"/>
    <n v="58"/>
    <n v="189"/>
    <n v="148.29"/>
    <n v="13.95"/>
    <n v="0"/>
    <n v="13.95"/>
    <n v="242.68"/>
    <n v="968.43"/>
    <n v="93.54"/>
    <x v="1"/>
    <m/>
    <s v="Training"/>
    <n v="1511"/>
    <n v="174"/>
    <s v="FB"/>
    <x v="23"/>
  </r>
  <r>
    <d v="2018-12-11T00:00:00"/>
    <x v="23"/>
    <s v="16S TRAINInG"/>
    <n v="100.36"/>
    <n v="5403.34"/>
    <n v="53.84"/>
    <n v="5.31"/>
    <n v="0"/>
    <n v="0"/>
    <n v="0"/>
    <n v="14"/>
    <n v="0"/>
    <n v="600"/>
    <n v="672"/>
    <n v="83"/>
    <n v="56"/>
    <n v="176"/>
    <n v="134.97999999999999"/>
    <n v="9.14"/>
    <n v="0"/>
    <n v="9.14"/>
    <n v="221.87"/>
    <n v="463.26"/>
    <n v="91.28"/>
    <x v="1"/>
    <m/>
    <s v="Training"/>
    <n v="1272"/>
    <n v="139"/>
    <s v="CB"/>
    <x v="23"/>
  </r>
  <r>
    <d v="2018-12-11T00:00:00"/>
    <x v="27"/>
    <s v="16S TRAINInG"/>
    <n v="100.36"/>
    <n v="3662.29"/>
    <n v="36.49"/>
    <n v="5.29"/>
    <n v="0"/>
    <n v="0"/>
    <n v="0"/>
    <n v="3"/>
    <n v="0"/>
    <n v="528"/>
    <n v="583"/>
    <n v="65"/>
    <n v="65"/>
    <n v="182"/>
    <n v="137.96"/>
    <n v="0.19"/>
    <n v="0"/>
    <n v="0.19"/>
    <n v="140.97"/>
    <n v="376.05"/>
    <n v="67.38"/>
    <x v="1"/>
    <m/>
    <s v="Training"/>
    <n v="1111"/>
    <n v="130"/>
    <s v="MID"/>
    <x v="23"/>
  </r>
  <r>
    <d v="2018-12-11T00:00:00"/>
    <x v="13"/>
    <s v="16S TRAINInG"/>
    <n v="100.36"/>
    <n v="5338.07"/>
    <n v="53.29"/>
    <n v="5.61"/>
    <n v="1.66"/>
    <n v="0"/>
    <n v="1.66"/>
    <n v="9"/>
    <n v="0"/>
    <n v="699"/>
    <n v="800"/>
    <n v="88"/>
    <n v="63"/>
    <n v="180"/>
    <n v="140.13"/>
    <n v="0.51"/>
    <n v="0"/>
    <n v="0.51"/>
    <n v="175.13"/>
    <n v="496.2"/>
    <n v="70"/>
    <x v="1"/>
    <m/>
    <s v="Training"/>
    <n v="1499"/>
    <n v="151"/>
    <s v="CB"/>
    <x v="23"/>
  </r>
  <r>
    <d v="2018-12-11T00:00:00"/>
    <x v="14"/>
    <s v="16S TRAINInG"/>
    <n v="100.36"/>
    <n v="4193.47"/>
    <n v="41.79"/>
    <n v="7.28"/>
    <n v="176.73"/>
    <n v="2.16"/>
    <n v="178.89"/>
    <n v="12"/>
    <n v="19"/>
    <n v="553"/>
    <n v="632"/>
    <n v="96"/>
    <n v="52"/>
    <n v="197"/>
    <n v="148.51"/>
    <n v="14.53"/>
    <n v="0.63"/>
    <n v="15.16"/>
    <n v="202.93"/>
    <n v="592.29999999999995"/>
    <n v="81.52"/>
    <x v="1"/>
    <m/>
    <s v="Training"/>
    <n v="1185"/>
    <n v="148"/>
    <s v="FB"/>
    <x v="23"/>
  </r>
  <r>
    <d v="2018-12-11T00:00:00"/>
    <x v="37"/>
    <s v="PW Conditioning"/>
    <n v="53.41"/>
    <n v="2579.5700000000002"/>
    <n v="48.3"/>
    <n v="6.7"/>
    <n v="86.37"/>
    <n v="0"/>
    <n v="86.37"/>
    <n v="9"/>
    <n v="10"/>
    <n v="301"/>
    <n v="334"/>
    <n v="57"/>
    <n v="45"/>
    <n v="208"/>
    <n v="173.16"/>
    <n v="18.87"/>
    <n v="4.5"/>
    <n v="23.37"/>
    <n v="238.44"/>
    <n v="605.62"/>
    <n v="52.56"/>
    <x v="3"/>
    <m/>
    <s v="Training"/>
    <n v="635"/>
    <n v="102"/>
    <s v="MID"/>
    <x v="23"/>
  </r>
  <r>
    <d v="2018-12-11T00:00:00"/>
    <x v="20"/>
    <s v="16S TRAINInG"/>
    <n v="100.36"/>
    <n v="3926.65"/>
    <n v="39.130000000000003"/>
    <n v="5.6"/>
    <n v="0.56000000000000005"/>
    <n v="0"/>
    <n v="0.56000000000000005"/>
    <n v="6"/>
    <n v="0"/>
    <n v="521"/>
    <n v="603"/>
    <n v="98"/>
    <n v="80"/>
    <n v="183"/>
    <n v="140.29"/>
    <n v="2.02"/>
    <n v="0"/>
    <n v="2.02"/>
    <n v="172.53"/>
    <n v="472.54"/>
    <n v="77.61"/>
    <x v="1"/>
    <m/>
    <s v="Training"/>
    <n v="1124"/>
    <n v="178"/>
    <e v="#N/A"/>
    <x v="23"/>
  </r>
  <r>
    <d v="2018-12-12T00:00:00"/>
    <x v="0"/>
    <s v="16s Trainng"/>
    <n v="114.3"/>
    <n v="6726.55"/>
    <n v="58.85"/>
    <n v="8.67"/>
    <n v="119.77"/>
    <n v="94.88"/>
    <n v="214.65"/>
    <n v="8"/>
    <n v="10"/>
    <n v="755"/>
    <n v="801"/>
    <n v="85"/>
    <n v="85"/>
    <n v="202"/>
    <n v="152.80000000000001"/>
    <n v="21.3"/>
    <n v="0"/>
    <n v="21.3"/>
    <n v="292.14999999999998"/>
    <n v="1174.48"/>
    <n v="109.89"/>
    <x v="1"/>
    <n v="-3"/>
    <s v="Training"/>
    <n v="1556"/>
    <n v="170"/>
    <s v="MID"/>
    <x v="23"/>
  </r>
  <r>
    <d v="2018-12-12T00:00:00"/>
    <x v="1"/>
    <s v="BD Conditioning"/>
    <n v="52.59"/>
    <n v="5457.16"/>
    <n v="103.76"/>
    <n v="7.56"/>
    <n v="314.04000000000002"/>
    <n v="17.350000000000001"/>
    <n v="331.39"/>
    <n v="2"/>
    <n v="14"/>
    <n v="123"/>
    <n v="134"/>
    <n v="20"/>
    <n v="4"/>
    <n v="196"/>
    <n v="152.26"/>
    <n v="19.670000000000002"/>
    <n v="2.1800000000000002"/>
    <n v="21.85"/>
    <n v="191.16"/>
    <n v="551.51"/>
    <n v="80.03"/>
    <x v="3"/>
    <m/>
    <s v="CONDITIONING"/>
    <n v="257"/>
    <n v="24"/>
    <s v="CB"/>
    <x v="23"/>
  </r>
  <r>
    <d v="2018-12-12T00:00:00"/>
    <x v="2"/>
    <s v="16s Trainng"/>
    <n v="114.3"/>
    <n v="7204.1"/>
    <n v="64.03"/>
    <n v="8.66"/>
    <n v="250.81"/>
    <n v="102.7"/>
    <n v="353.51"/>
    <n v="10"/>
    <n v="19"/>
    <n v="690"/>
    <n v="790"/>
    <n v="109"/>
    <n v="61"/>
    <n v="203"/>
    <n v="160.24"/>
    <n v="21.51"/>
    <n v="0"/>
    <n v="21.51"/>
    <n v="318"/>
    <n v="1247.54"/>
    <n v="112.2"/>
    <x v="1"/>
    <n v="-3"/>
    <s v="Training"/>
    <n v="1480"/>
    <n v="170"/>
    <s v="MID"/>
    <x v="23"/>
  </r>
  <r>
    <d v="2018-12-12T00:00:00"/>
    <x v="3"/>
    <s v="HB Conditioning"/>
    <n v="46.75"/>
    <n v="5019.43"/>
    <n v="107.37"/>
    <n v="6.55"/>
    <n v="46.07"/>
    <n v="0"/>
    <n v="46.07"/>
    <n v="2"/>
    <n v="5"/>
    <n v="88"/>
    <n v="113"/>
    <n v="18"/>
    <n v="7"/>
    <n v="192"/>
    <n v="138.84"/>
    <n v="6.56"/>
    <n v="0"/>
    <n v="6.56"/>
    <n v="99.37"/>
    <n v="272.2"/>
    <n v="54.7"/>
    <x v="3"/>
    <m/>
    <s v="CONDITIONING"/>
    <n v="201"/>
    <n v="25"/>
    <s v="FOR"/>
    <x v="23"/>
  </r>
  <r>
    <d v="2018-12-12T00:00:00"/>
    <x v="4"/>
    <s v="GK  Training"/>
    <n v="114.3"/>
    <n v="4880.24"/>
    <n v="46.64"/>
    <n v="5.93"/>
    <n v="1.17"/>
    <n v="0"/>
    <n v="1.17"/>
    <n v="8"/>
    <n v="0"/>
    <n v="765"/>
    <n v="791"/>
    <n v="77"/>
    <n v="93"/>
    <n v="176"/>
    <n v="117.52"/>
    <n v="0"/>
    <n v="0"/>
    <s v="POOR TRACE"/>
    <n v="59.46"/>
    <n v="417.92"/>
    <n v="79.5"/>
    <x v="1"/>
    <n v="-3"/>
    <s v="Training"/>
    <n v="1556"/>
    <n v="170"/>
    <s v="GK"/>
    <x v="23"/>
  </r>
  <r>
    <d v="2018-12-12T00:00:00"/>
    <x v="5"/>
    <s v="16s Trainng"/>
    <n v="114.3"/>
    <n v="6903.39"/>
    <n v="60.4"/>
    <n v="9.02"/>
    <n v="369.97"/>
    <n v="127.55"/>
    <n v="497.52"/>
    <n v="31"/>
    <n v="26"/>
    <n v="694"/>
    <n v="730"/>
    <n v="104"/>
    <n v="89"/>
    <n v="202"/>
    <n v="151.99"/>
    <n v="21.59"/>
    <n v="0"/>
    <n v="21.59"/>
    <n v="279.45"/>
    <n v="1397.76"/>
    <n v="136.12"/>
    <x v="1"/>
    <n v="-3"/>
    <s v="Training"/>
    <n v="1424"/>
    <n v="193"/>
    <s v="MID"/>
    <x v="23"/>
  </r>
  <r>
    <d v="2018-12-12T00:00:00"/>
    <x v="6"/>
    <s v="16s Trainng"/>
    <n v="114.3"/>
    <n v="8349.17"/>
    <n v="74.73"/>
    <n v="9"/>
    <n v="367.94"/>
    <n v="148.53"/>
    <n v="516.47"/>
    <n v="17"/>
    <n v="30"/>
    <n v="638"/>
    <n v="724"/>
    <n v="137"/>
    <n v="83"/>
    <n v="206"/>
    <n v="159.69"/>
    <n v="19.329999999999998"/>
    <n v="0.42"/>
    <n v="19.739999999999998"/>
    <n v="307.31"/>
    <n v="1642.26"/>
    <n v="118.33"/>
    <x v="1"/>
    <n v="-3"/>
    <s v="Training"/>
    <n v="1362"/>
    <n v="220"/>
    <s v="FB"/>
    <x v="23"/>
  </r>
  <r>
    <d v="2018-12-12T00:00:00"/>
    <x v="7"/>
    <s v="16s Trainng"/>
    <n v="114.3"/>
    <n v="6540.28"/>
    <n v="57.22"/>
    <n v="8.67"/>
    <n v="182.32"/>
    <n v="126.72"/>
    <n v="309.04000000000002"/>
    <n v="14"/>
    <n v="17"/>
    <n v="780"/>
    <n v="823"/>
    <n v="114"/>
    <n v="80"/>
    <n v="199"/>
    <n v="161.35"/>
    <n v="25.89"/>
    <n v="0"/>
    <n v="25.89"/>
    <n v="336.29"/>
    <n v="1235.53"/>
    <n v="105.3"/>
    <x v="1"/>
    <n v="-3"/>
    <s v="Training"/>
    <n v="1603"/>
    <n v="194"/>
    <s v="CB"/>
    <x v="23"/>
  </r>
  <r>
    <d v="2018-12-12T00:00:00"/>
    <x v="8"/>
    <s v="16s Trainng"/>
    <n v="114.3"/>
    <n v="7738.15"/>
    <n v="67.7"/>
    <n v="9.09"/>
    <n v="281.76"/>
    <n v="142.53"/>
    <n v="424.29"/>
    <n v="14"/>
    <n v="28"/>
    <n v="748"/>
    <n v="806"/>
    <n v="124"/>
    <n v="90"/>
    <n v="190"/>
    <n v="152.85"/>
    <n v="26.23"/>
    <n v="0"/>
    <n v="26.23"/>
    <n v="332.52"/>
    <n v="1610.06"/>
    <n v="121.82"/>
    <x v="1"/>
    <n v="-3"/>
    <s v="Training"/>
    <n v="1554"/>
    <n v="214"/>
    <s v="FB"/>
    <x v="23"/>
  </r>
  <r>
    <d v="2018-12-12T00:00:00"/>
    <x v="10"/>
    <s v="16s Trainng"/>
    <n v="114.3"/>
    <n v="6766.95"/>
    <n v="59.21"/>
    <n v="8.18"/>
    <n v="241.74"/>
    <n v="90.18"/>
    <n v="331.92"/>
    <n v="7"/>
    <n v="17"/>
    <n v="792"/>
    <n v="894"/>
    <n v="104"/>
    <n v="45"/>
    <n v="205"/>
    <n v="163.27000000000001"/>
    <n v="32.44"/>
    <n v="2.3199999999999998"/>
    <n v="34.76"/>
    <n v="396.99"/>
    <n v="1229.8399999999999"/>
    <n v="111.55"/>
    <x v="1"/>
    <n v="-3"/>
    <s v="Training"/>
    <n v="1686"/>
    <n v="149"/>
    <s v="FB"/>
    <x v="23"/>
  </r>
  <r>
    <d v="2018-12-12T00:00:00"/>
    <x v="11"/>
    <s v="16s Trainng"/>
    <n v="114.3"/>
    <n v="7018.66"/>
    <n v="61.41"/>
    <n v="9.3800000000000008"/>
    <n v="281.41000000000003"/>
    <n v="134.63999999999999"/>
    <n v="416.05"/>
    <n v="20"/>
    <n v="27"/>
    <n v="642"/>
    <n v="702"/>
    <n v="108"/>
    <n v="82"/>
    <n v="199"/>
    <n v="155.02000000000001"/>
    <n v="9.4499999999999993"/>
    <n v="0"/>
    <n v="9.4499999999999993"/>
    <n v="242.05"/>
    <n v="1321.69"/>
    <n v="108.35"/>
    <x v="1"/>
    <n v="-3"/>
    <s v="Training"/>
    <n v="1344"/>
    <n v="190"/>
    <s v="FOR"/>
    <x v="23"/>
  </r>
  <r>
    <d v="2018-12-12T00:00:00"/>
    <x v="23"/>
    <s v="16s Trainng"/>
    <n v="114.3"/>
    <n v="7252.07"/>
    <n v="63.45"/>
    <n v="8.57"/>
    <n v="155.08000000000001"/>
    <n v="101.73"/>
    <n v="256.81"/>
    <n v="12"/>
    <n v="15"/>
    <n v="680"/>
    <n v="688"/>
    <n v="117"/>
    <n v="115"/>
    <n v="180"/>
    <n v="142.97"/>
    <n v="34.64"/>
    <n v="0"/>
    <n v="34.64"/>
    <n v="364.15"/>
    <n v="1251.5"/>
    <n v="113.74"/>
    <x v="1"/>
    <n v="-3"/>
    <s v="Training"/>
    <n v="1368"/>
    <n v="232"/>
    <s v="CB"/>
    <x v="23"/>
  </r>
  <r>
    <d v="2018-12-12T00:00:00"/>
    <x v="12"/>
    <s v="LW Conditioning"/>
    <n v="42.68"/>
    <n v="4978.99"/>
    <n v="116.66"/>
    <n v="7.46"/>
    <n v="142.59"/>
    <n v="5.03"/>
    <n v="147.62"/>
    <n v="1"/>
    <n v="7"/>
    <n v="85"/>
    <n v="93"/>
    <n v="11"/>
    <n v="1"/>
    <n v="82"/>
    <n v="82"/>
    <n v="0"/>
    <n v="0"/>
    <n v="0"/>
    <n v="11.22"/>
    <n v="459.9"/>
    <n v="65.95"/>
    <x v="3"/>
    <m/>
    <s v="CONDITIONING"/>
    <n v="178"/>
    <n v="12"/>
    <s v="MID"/>
    <x v="23"/>
  </r>
  <r>
    <d v="2018-12-12T00:00:00"/>
    <x v="27"/>
    <s v="16s Trainng"/>
    <n v="114.3"/>
    <n v="6235.1"/>
    <n v="54.55"/>
    <n v="9.42"/>
    <n v="235.28"/>
    <n v="151.99"/>
    <n v="387.27"/>
    <n v="6"/>
    <n v="17"/>
    <n v="574"/>
    <n v="634"/>
    <n v="87"/>
    <n v="74"/>
    <n v="203"/>
    <n v="151.61000000000001"/>
    <n v="18.149999999999999"/>
    <n v="0"/>
    <n v="18.149999999999999"/>
    <n v="270.68"/>
    <n v="1185.05"/>
    <n v="101.66"/>
    <x v="1"/>
    <n v="-3"/>
    <s v="Training"/>
    <n v="1208"/>
    <n v="161"/>
    <s v="MID"/>
    <x v="23"/>
  </r>
  <r>
    <d v="2018-12-12T00:00:00"/>
    <x v="14"/>
    <s v="16s Trainng"/>
    <n v="114.3"/>
    <n v="6979.42"/>
    <n v="61.06"/>
    <n v="8.5299999999999994"/>
    <n v="193.6"/>
    <n v="108.44"/>
    <n v="302.04000000000002"/>
    <n v="21"/>
    <n v="18"/>
    <n v="752"/>
    <n v="761"/>
    <n v="139"/>
    <n v="130"/>
    <n v="182"/>
    <n v="134.81"/>
    <n v="1.94"/>
    <n v="0"/>
    <s v="POOR TRACE"/>
    <n v="174.34"/>
    <n v="1561.85"/>
    <n v="124.99"/>
    <x v="1"/>
    <n v="-3"/>
    <s v="Training"/>
    <n v="1513"/>
    <n v="269"/>
    <s v="FB"/>
    <x v="23"/>
  </r>
  <r>
    <d v="2018-12-12T00:00:00"/>
    <x v="15"/>
    <s v="16s Trainng Modified"/>
    <n v="114.3"/>
    <n v="6390.98"/>
    <n v="70.930000000000007"/>
    <n v="9.02"/>
    <n v="119.71"/>
    <n v="110.19"/>
    <n v="229.9"/>
    <n v="2"/>
    <n v="7"/>
    <n v="460"/>
    <n v="517"/>
    <n v="73"/>
    <n v="26"/>
    <n v="211"/>
    <n v="168.06"/>
    <n v="29.05"/>
    <n v="1.94"/>
    <n v="30.99"/>
    <n v="336.04"/>
    <n v="811.88"/>
    <n v="101.65"/>
    <x v="1"/>
    <n v="-3"/>
    <s v="Training"/>
    <n v="977"/>
    <n v="99"/>
    <s v="MID"/>
    <x v="23"/>
  </r>
  <r>
    <d v="2018-12-12T00:00:00"/>
    <x v="16"/>
    <s v="16s Trainng"/>
    <n v="114.3"/>
    <n v="6950.1"/>
    <n v="60.81"/>
    <n v="8.75"/>
    <n v="239.2"/>
    <n v="127.18"/>
    <n v="366.38"/>
    <n v="7"/>
    <n v="24"/>
    <n v="710"/>
    <n v="757"/>
    <n v="112"/>
    <n v="59"/>
    <n v="200"/>
    <n v="163"/>
    <n v="27.1"/>
    <n v="0.02"/>
    <n v="27.12"/>
    <n v="372.3"/>
    <n v="1333.3"/>
    <n v="102.82"/>
    <x v="1"/>
    <n v="-3"/>
    <s v="Training"/>
    <n v="1467"/>
    <n v="171"/>
    <s v="MID"/>
    <x v="23"/>
  </r>
  <r>
    <d v="2018-12-12T00:00:00"/>
    <x v="26"/>
    <s v="16s Trainng"/>
    <n v="114.3"/>
    <n v="7615.09"/>
    <n v="66.63"/>
    <n v="9.6300000000000008"/>
    <n v="159.28"/>
    <n v="127.12"/>
    <n v="286.39999999999998"/>
    <n v="15"/>
    <n v="17"/>
    <n v="783"/>
    <n v="830"/>
    <n v="119"/>
    <n v="80"/>
    <n v="211"/>
    <n v="169.41"/>
    <n v="38.89"/>
    <n v="2.39"/>
    <n v="41.28"/>
    <n v="423.18"/>
    <n v="1311.8"/>
    <n v="133.21"/>
    <x v="1"/>
    <n v="-3"/>
    <s v="Training"/>
    <n v="1613"/>
    <n v="199"/>
    <s v="MID"/>
    <x v="23"/>
  </r>
  <r>
    <d v="2018-12-12T00:00:00"/>
    <x v="17"/>
    <s v="GK  Training"/>
    <n v="114.3"/>
    <n v="5003.87"/>
    <n v="43.78"/>
    <n v="6.36"/>
    <n v="9.77"/>
    <n v="0"/>
    <n v="9.77"/>
    <n v="17"/>
    <n v="1"/>
    <n v="809"/>
    <n v="858"/>
    <n v="70"/>
    <n v="99"/>
    <n v="201"/>
    <n v="153.4"/>
    <n v="17"/>
    <n v="0.86"/>
    <n v="17.86"/>
    <n v="321.81"/>
    <n v="425.08"/>
    <n v="86.98"/>
    <x v="1"/>
    <n v="-3"/>
    <s v="Training"/>
    <n v="1667"/>
    <n v="169"/>
    <s v="GK"/>
    <x v="23"/>
  </r>
  <r>
    <d v="2018-12-12T00:00:00"/>
    <x v="21"/>
    <s v="TH Conditioning"/>
    <n v="51.98"/>
    <n v="5852.96"/>
    <n v="112.72"/>
    <n v="7.16"/>
    <n v="69.84"/>
    <n v="4.25"/>
    <n v="74.09"/>
    <n v="1"/>
    <n v="5"/>
    <n v="123"/>
    <n v="147"/>
    <n v="13"/>
    <n v="10"/>
    <n v="182"/>
    <n v="150.1"/>
    <n v="7.58"/>
    <n v="0"/>
    <n v="7.58"/>
    <n v="136.13999999999999"/>
    <n v="330.74"/>
    <n v="65.59"/>
    <x v="3"/>
    <m/>
    <s v="CONDITIONING"/>
    <n v="270"/>
    <n v="23"/>
    <s v="MID"/>
    <x v="23"/>
  </r>
  <r>
    <d v="2018-12-14T00:00:00"/>
    <x v="3"/>
    <s v="TH HB Rehab"/>
    <n v="46.62"/>
    <n v="5312.05"/>
    <n v="113.96"/>
    <n v="6.42"/>
    <n v="42.38"/>
    <n v="0"/>
    <n v="42.38"/>
    <n v="1"/>
    <n v="5"/>
    <n v="148"/>
    <n v="161"/>
    <n v="21"/>
    <n v="1"/>
    <n v="192"/>
    <n v="163.97"/>
    <n v="14.37"/>
    <n v="0"/>
    <n v="14.37"/>
    <n v="165.68"/>
    <n v="309.79000000000002"/>
    <n v="64.44"/>
    <x v="3"/>
    <m/>
    <m/>
    <n v="309"/>
    <n v="22"/>
    <s v="FOR"/>
    <x v="23"/>
  </r>
  <r>
    <d v="2018-12-14T00:00:00"/>
    <x v="21"/>
    <s v="TH HB Rehab"/>
    <n v="46.62"/>
    <n v="5585.2"/>
    <n v="119.82"/>
    <n v="6.76"/>
    <n v="39.909999999999997"/>
    <n v="0"/>
    <n v="39.909999999999997"/>
    <n v="1"/>
    <n v="4"/>
    <n v="197"/>
    <n v="231"/>
    <n v="25"/>
    <n v="10"/>
    <n v="188"/>
    <n v="153.15"/>
    <n v="3.02"/>
    <n v="0"/>
    <n v="3.02"/>
    <n v="119.86"/>
    <n v="348.24"/>
    <n v="67.38"/>
    <x v="3"/>
    <m/>
    <m/>
    <n v="428"/>
    <n v="35"/>
    <s v="MID"/>
    <x v="23"/>
  </r>
  <r>
    <d v="2018-12-15T00:00:00"/>
    <x v="1"/>
    <s v="16S TRAINIng Modified"/>
    <n v="81.760000000000005"/>
    <n v="2444.52"/>
    <n v="33.270000000000003"/>
    <n v="6.38"/>
    <n v="83.65"/>
    <n v="0"/>
    <n v="83.65"/>
    <n v="0"/>
    <n v="3"/>
    <n v="155"/>
    <n v="171"/>
    <n v="7"/>
    <n v="14"/>
    <n v="185"/>
    <n v="119.3"/>
    <n v="8.3000000000000007"/>
    <n v="0"/>
    <n v="8.3000000000000007"/>
    <n v="114.33"/>
    <n v="395.41"/>
    <n v="35.96"/>
    <x v="1"/>
    <m/>
    <s v="Training"/>
    <n v="326"/>
    <n v="21"/>
    <s v="CB"/>
    <x v="23"/>
  </r>
  <r>
    <d v="2018-12-15T00:00:00"/>
    <x v="2"/>
    <s v="16S TRAINIng"/>
    <n v="81.760000000000005"/>
    <n v="5573.99"/>
    <n v="68.2"/>
    <n v="7.42"/>
    <n v="116.4"/>
    <n v="17.29"/>
    <n v="133.69"/>
    <n v="4"/>
    <n v="8"/>
    <n v="377"/>
    <n v="392"/>
    <n v="32"/>
    <n v="36"/>
    <n v="210"/>
    <n v="159.07"/>
    <n v="23.2"/>
    <n v="4.93"/>
    <n v="28.13"/>
    <n v="270.64999999999998"/>
    <n v="799.81"/>
    <n v="84.31"/>
    <x v="1"/>
    <m/>
    <s v="Training"/>
    <n v="769"/>
    <n v="68"/>
    <s v="MID"/>
    <x v="23"/>
  </r>
  <r>
    <d v="2018-12-15T00:00:00"/>
    <x v="4"/>
    <s v="GK Training"/>
    <n v="87.84"/>
    <n v="6023.87"/>
    <n v="68.84"/>
    <n v="7.06"/>
    <n v="103.38"/>
    <n v="0.71"/>
    <n v="104.09"/>
    <n v="9"/>
    <n v="3"/>
    <n v="553"/>
    <n v="538"/>
    <n v="63"/>
    <n v="61"/>
    <n v="197"/>
    <n v="154.44"/>
    <n v="12.54"/>
    <n v="0"/>
    <n v="12.54"/>
    <n v="232.78"/>
    <n v="744.14"/>
    <n v="80.400000000000006"/>
    <x v="1"/>
    <m/>
    <s v="Training"/>
    <n v="1091"/>
    <n v="124"/>
    <s v="GK"/>
    <x v="23"/>
  </r>
  <r>
    <d v="2018-12-15T00:00:00"/>
    <x v="5"/>
    <s v="16S TRAINIng"/>
    <n v="81.760000000000005"/>
    <n v="6758.85"/>
    <n v="82.67"/>
    <n v="6.71"/>
    <n v="186.43"/>
    <n v="0"/>
    <n v="186.43"/>
    <n v="20"/>
    <n v="12"/>
    <n v="469"/>
    <n v="450"/>
    <n v="62"/>
    <n v="82"/>
    <n v="210"/>
    <n v="165.32"/>
    <n v="33.85"/>
    <n v="1.05"/>
    <n v="34.9"/>
    <n v="297.93"/>
    <n v="1202.75"/>
    <n v="126.68"/>
    <x v="1"/>
    <m/>
    <s v="Training"/>
    <n v="919"/>
    <n v="144"/>
    <s v="MID"/>
    <x v="23"/>
  </r>
  <r>
    <d v="2018-12-15T00:00:00"/>
    <x v="7"/>
    <s v="16S TRAINIng"/>
    <n v="81.760000000000005"/>
    <n v="6470.76"/>
    <n v="79.83"/>
    <n v="7.09"/>
    <n v="145.36000000000001"/>
    <n v="2.12"/>
    <n v="147.47999999999999"/>
    <n v="5"/>
    <n v="6"/>
    <n v="469"/>
    <n v="483"/>
    <n v="54"/>
    <n v="62"/>
    <n v="201"/>
    <n v="164.1"/>
    <n v="25.42"/>
    <n v="0"/>
    <n v="25.42"/>
    <n v="235.16"/>
    <n v="993.65"/>
    <n v="89.95"/>
    <x v="1"/>
    <m/>
    <s v="Training"/>
    <n v="952"/>
    <n v="116"/>
    <s v="CB"/>
    <x v="23"/>
  </r>
  <r>
    <d v="2018-12-15T00:00:00"/>
    <x v="8"/>
    <s v="16S TRAINIng"/>
    <n v="81.760000000000005"/>
    <n v="7192.16"/>
    <n v="88.19"/>
    <n v="7.68"/>
    <n v="276.77"/>
    <n v="11.66"/>
    <n v="288.43"/>
    <n v="5"/>
    <n v="10"/>
    <n v="498"/>
    <n v="501"/>
    <n v="78"/>
    <n v="56"/>
    <n v="199"/>
    <n v="155.12"/>
    <n v="31.37"/>
    <n v="1.38"/>
    <n v="32.76"/>
    <n v="282.14"/>
    <n v="1323.52"/>
    <n v="101.19"/>
    <x v="1"/>
    <m/>
    <s v="Training"/>
    <n v="999"/>
    <n v="134"/>
    <s v="FB"/>
    <x v="23"/>
  </r>
  <r>
    <d v="2018-12-15T00:00:00"/>
    <x v="10"/>
    <s v="16S TRAINIng"/>
    <n v="81.760000000000005"/>
    <n v="6565.6"/>
    <n v="80.94"/>
    <n v="6.44"/>
    <n v="91.57"/>
    <n v="0"/>
    <n v="91.57"/>
    <n v="0"/>
    <n v="3"/>
    <n v="450"/>
    <n v="448"/>
    <n v="44"/>
    <n v="50"/>
    <n v="207"/>
    <n v="164.11"/>
    <n v="29.21"/>
    <n v="3.15"/>
    <n v="32.36"/>
    <n v="301.69"/>
    <n v="921.68"/>
    <n v="95.42"/>
    <x v="1"/>
    <m/>
    <s v="Training"/>
    <n v="898"/>
    <n v="94"/>
    <s v="FB"/>
    <x v="23"/>
  </r>
  <r>
    <d v="2018-12-15T00:00:00"/>
    <x v="11"/>
    <s v="16S TRAINIng"/>
    <n v="81.760000000000005"/>
    <n v="6561.35"/>
    <n v="81.569999999999993"/>
    <n v="7.1"/>
    <n v="150.83000000000001"/>
    <n v="0.71"/>
    <n v="151.54"/>
    <n v="7"/>
    <n v="14"/>
    <n v="435"/>
    <n v="421"/>
    <n v="52"/>
    <n v="53"/>
    <n v="208"/>
    <n v="174.13"/>
    <n v="26.84"/>
    <n v="0.03"/>
    <n v="26.87"/>
    <n v="235.92"/>
    <n v="967.7"/>
    <n v="91.45"/>
    <x v="1"/>
    <m/>
    <s v="Training"/>
    <n v="856"/>
    <n v="105"/>
    <s v="FOR"/>
    <x v="23"/>
  </r>
  <r>
    <d v="2018-12-15T00:00:00"/>
    <x v="23"/>
    <s v="16S TRAINIng"/>
    <n v="81.760000000000005"/>
    <n v="6466.39"/>
    <n v="79.91"/>
    <n v="7.18"/>
    <n v="123.37"/>
    <n v="1.42"/>
    <n v="124.79"/>
    <n v="12"/>
    <n v="5"/>
    <n v="500"/>
    <n v="487"/>
    <n v="77"/>
    <n v="87"/>
    <n v="192"/>
    <n v="152"/>
    <n v="31.76"/>
    <n v="5.08"/>
    <n v="36.83"/>
    <n v="345.72"/>
    <n v="1119.52"/>
    <n v="103.09"/>
    <x v="1"/>
    <m/>
    <s v="Training"/>
    <n v="987"/>
    <n v="164"/>
    <s v="CB"/>
    <x v="23"/>
  </r>
  <r>
    <d v="2018-12-15T00:00:00"/>
    <x v="13"/>
    <s v="16S TRAINIng Modified"/>
    <n v="81.760000000000005"/>
    <n v="4642.01"/>
    <n v="56.78"/>
    <n v="7"/>
    <n v="36.17"/>
    <n v="0.7"/>
    <n v="36.869999999999997"/>
    <n v="5"/>
    <n v="5"/>
    <n v="552"/>
    <n v="539"/>
    <n v="45"/>
    <n v="58"/>
    <n v="166"/>
    <n v="98.14"/>
    <n v="0"/>
    <n v="0"/>
    <s v="POOR TRACE"/>
    <n v="30.3"/>
    <n v="615.35"/>
    <n v="58.55"/>
    <x v="1"/>
    <m/>
    <s v="Training"/>
    <n v="1091"/>
    <n v="103"/>
    <s v="CB"/>
    <x v="23"/>
  </r>
  <r>
    <d v="2018-12-15T00:00:00"/>
    <x v="14"/>
    <s v="England Camp"/>
    <n v="54"/>
    <n v="5050"/>
    <n v="93.518518518518519"/>
    <n v="7.6"/>
    <n v="207"/>
    <n v="15"/>
    <n v="222"/>
    <m/>
    <m/>
    <m/>
    <m/>
    <n v="44"/>
    <n v="48"/>
    <m/>
    <m/>
    <m/>
    <m/>
    <m/>
    <m/>
    <m/>
    <m/>
    <x v="11"/>
    <m/>
    <m/>
    <n v="0"/>
    <n v="92"/>
    <s v="FB"/>
    <x v="23"/>
  </r>
  <r>
    <d v="2018-12-15T00:00:00"/>
    <x v="15"/>
    <s v="16S TRAINIng Modified"/>
    <n v="81.760000000000005"/>
    <n v="3916.59"/>
    <n v="76.739999999999995"/>
    <n v="7.1"/>
    <n v="145.44"/>
    <n v="1.41"/>
    <n v="146.85"/>
    <n v="2"/>
    <n v="4"/>
    <n v="141"/>
    <n v="154"/>
    <n v="13"/>
    <n v="19"/>
    <n v="216"/>
    <n v="170.35"/>
    <n v="11.5"/>
    <n v="7.18"/>
    <n v="18.68"/>
    <n v="204.59"/>
    <n v="574.6"/>
    <n v="52.91"/>
    <x v="1"/>
    <m/>
    <s v="Training"/>
    <n v="295"/>
    <n v="32"/>
    <s v="MID"/>
    <x v="23"/>
  </r>
  <r>
    <d v="2018-12-15T00:00:00"/>
    <x v="16"/>
    <s v="16S TRAINIng"/>
    <n v="81.760000000000005"/>
    <n v="6426.5"/>
    <n v="78.61"/>
    <n v="7.56"/>
    <n v="104.83"/>
    <n v="13.76"/>
    <n v="118.59"/>
    <n v="3"/>
    <n v="6"/>
    <n v="443"/>
    <n v="487"/>
    <n v="35"/>
    <n v="28"/>
    <n v="193"/>
    <n v="142.16999999999999"/>
    <n v="3.3"/>
    <n v="0"/>
    <n v="3.3"/>
    <n v="145.9"/>
    <n v="819.55"/>
    <n v="96.84"/>
    <x v="1"/>
    <m/>
    <s v="Training"/>
    <n v="930"/>
    <n v="63"/>
    <s v="MID"/>
    <x v="23"/>
  </r>
  <r>
    <d v="2018-12-15T00:00:00"/>
    <x v="26"/>
    <s v="England Camp"/>
    <n v="54"/>
    <n v="5213"/>
    <n v="96.537037037037038"/>
    <n v="8.1"/>
    <n v="210"/>
    <n v="20"/>
    <n v="230"/>
    <m/>
    <m/>
    <m/>
    <m/>
    <n v="51"/>
    <n v="60"/>
    <m/>
    <m/>
    <m/>
    <m/>
    <m/>
    <m/>
    <m/>
    <m/>
    <x v="11"/>
    <m/>
    <m/>
    <n v="0"/>
    <n v="111"/>
    <s v="MID"/>
    <x v="23"/>
  </r>
  <r>
    <d v="2018-12-15T00:00:00"/>
    <x v="17"/>
    <s v="GK Training"/>
    <n v="87.84"/>
    <n v="6025.9"/>
    <n v="68.599999999999994"/>
    <n v="7.55"/>
    <n v="148.75"/>
    <n v="19.62"/>
    <n v="168.37"/>
    <n v="5"/>
    <n v="6"/>
    <n v="517"/>
    <n v="532"/>
    <n v="51"/>
    <n v="52"/>
    <n v="211"/>
    <n v="159.22999999999999"/>
    <n v="17.12"/>
    <n v="6.62"/>
    <n v="23.74"/>
    <n v="302.07"/>
    <n v="724.17"/>
    <n v="92.6"/>
    <x v="1"/>
    <m/>
    <s v="Training"/>
    <n v="1049"/>
    <n v="103"/>
    <s v="GK"/>
    <x v="23"/>
  </r>
  <r>
    <d v="2018-12-15T00:00:00"/>
    <x v="20"/>
    <s v="16S TRAINIng"/>
    <n v="81.760000000000005"/>
    <n v="6269.51"/>
    <n v="77.73"/>
    <n v="6.54"/>
    <n v="98.2"/>
    <n v="0"/>
    <n v="98.2"/>
    <n v="1"/>
    <n v="5"/>
    <n v="454"/>
    <n v="462"/>
    <n v="42"/>
    <n v="46"/>
    <n v="192"/>
    <n v="135.63"/>
    <n v="3.88"/>
    <n v="0"/>
    <s v="POOR TRACE"/>
    <n v="65.040000000000006"/>
    <n v="951.51"/>
    <n v="106.64"/>
    <x v="1"/>
    <m/>
    <s v="Training"/>
    <n v="916"/>
    <n v="88"/>
    <e v="#N/A"/>
    <x v="23"/>
  </r>
  <r>
    <d v="2018-12-16T00:00:00"/>
    <x v="14"/>
    <s v="England Camp"/>
    <n v="57"/>
    <n v="854"/>
    <n v="14.982456140350877"/>
    <n v="4.7"/>
    <n v="0"/>
    <n v="0"/>
    <n v="0"/>
    <m/>
    <m/>
    <m/>
    <m/>
    <n v="13"/>
    <n v="20"/>
    <m/>
    <m/>
    <m/>
    <m/>
    <m/>
    <m/>
    <m/>
    <m/>
    <x v="11"/>
    <m/>
    <m/>
    <n v="0"/>
    <n v="33"/>
    <s v="FB"/>
    <x v="23"/>
  </r>
  <r>
    <d v="2018-12-16T00:00:00"/>
    <x v="26"/>
    <s v="England Camp"/>
    <n v="57"/>
    <n v="2854"/>
    <n v="50.070175438596493"/>
    <n v="5.5"/>
    <n v="1"/>
    <n v="0"/>
    <n v="1"/>
    <m/>
    <m/>
    <m/>
    <m/>
    <n v="36"/>
    <n v="22"/>
    <m/>
    <m/>
    <m/>
    <m/>
    <m/>
    <m/>
    <m/>
    <m/>
    <x v="11"/>
    <m/>
    <m/>
    <n v="0"/>
    <n v="58"/>
    <s v="MID"/>
    <x v="23"/>
  </r>
  <r>
    <d v="2018-12-17T00:00:00"/>
    <x v="3"/>
    <s v="TH HB Rehab"/>
    <n v="47.13"/>
    <n v="3810.22"/>
    <n v="80.84"/>
    <n v="8.69"/>
    <n v="295.02999999999997"/>
    <n v="48.33"/>
    <n v="343.36"/>
    <n v="4"/>
    <n v="10"/>
    <n v="239"/>
    <n v="275"/>
    <n v="20"/>
    <n v="3"/>
    <n v="192"/>
    <n v="164.08"/>
    <n v="15.39"/>
    <n v="0"/>
    <n v="15.39"/>
    <n v="165.44"/>
    <n v="494.31"/>
    <n v="54.55"/>
    <x v="3"/>
    <m/>
    <m/>
    <n v="514"/>
    <n v="23"/>
    <s v="FOR"/>
    <x v="24"/>
  </r>
  <r>
    <d v="2018-12-17T00:00:00"/>
    <x v="9"/>
    <s v="JW Rehab"/>
    <n v="25.64"/>
    <n v="2456.61"/>
    <n v="95.81"/>
    <n v="6.37"/>
    <n v="19.91"/>
    <n v="0"/>
    <n v="19.91"/>
    <n v="0"/>
    <n v="2"/>
    <n v="80"/>
    <n v="77"/>
    <n v="1"/>
    <n v="4"/>
    <n v="146"/>
    <n v="99.96"/>
    <n v="0"/>
    <n v="0"/>
    <n v="0"/>
    <n v="4.62"/>
    <n v="68.099999999999994"/>
    <n v="35.69"/>
    <x v="3"/>
    <m/>
    <m/>
    <n v="157"/>
    <n v="5"/>
    <s v="MID"/>
    <x v="24"/>
  </r>
  <r>
    <d v="2018-12-17T00:00:00"/>
    <x v="14"/>
    <s v="England Camp"/>
    <n v="32"/>
    <n v="3719"/>
    <n v="116.21875"/>
    <n v="7.8"/>
    <n v="356"/>
    <n v="67"/>
    <n v="423"/>
    <m/>
    <m/>
    <m/>
    <m/>
    <n v="28"/>
    <n v="40"/>
    <m/>
    <m/>
    <m/>
    <m/>
    <m/>
    <m/>
    <m/>
    <m/>
    <x v="11"/>
    <m/>
    <m/>
    <n v="0"/>
    <n v="68"/>
    <s v="FB"/>
    <x v="24"/>
  </r>
  <r>
    <d v="2018-12-17T00:00:00"/>
    <x v="26"/>
    <s v="England Camp"/>
    <n v="65"/>
    <n v="7454"/>
    <n v="114.67692307692307"/>
    <n v="8.6999999999999993"/>
    <n v="53"/>
    <n v="53"/>
    <n v="106"/>
    <m/>
    <m/>
    <m/>
    <m/>
    <n v="42"/>
    <n v="43"/>
    <m/>
    <m/>
    <m/>
    <m/>
    <m/>
    <m/>
    <m/>
    <m/>
    <x v="11"/>
    <m/>
    <m/>
    <n v="0"/>
    <n v="85"/>
    <s v="MID"/>
    <x v="24"/>
  </r>
  <r>
    <d v="2018-12-17T00:00:00"/>
    <x v="21"/>
    <s v="TH HB Rehab"/>
    <n v="47.13"/>
    <n v="4182.45"/>
    <n v="88.74"/>
    <n v="8.3000000000000007"/>
    <n v="318.81"/>
    <n v="41.83"/>
    <n v="360.64"/>
    <n v="2"/>
    <n v="11"/>
    <n v="328"/>
    <n v="355"/>
    <n v="29"/>
    <n v="8"/>
    <n v="191"/>
    <n v="154.88999999999999"/>
    <n v="13.51"/>
    <n v="0"/>
    <n v="13.51"/>
    <n v="146.57"/>
    <n v="721.46"/>
    <n v="62.17"/>
    <x v="3"/>
    <m/>
    <m/>
    <n v="683"/>
    <n v="37"/>
    <s v="MID"/>
    <x v="24"/>
  </r>
  <r>
    <d v="2018-12-18T00:00:00"/>
    <x v="2"/>
    <s v="16s Indoor Session"/>
    <n v="72.489999999999995"/>
    <n v="3807.75"/>
    <n v="52.527934887570702"/>
    <n v="3.93"/>
    <n v="107"/>
    <n v="1"/>
    <n v="108"/>
    <n v="2"/>
    <n v="0"/>
    <n v="500"/>
    <n v="500"/>
    <n v="90"/>
    <n v="75"/>
    <n v="208"/>
    <n v="172"/>
    <n v="31.65"/>
    <n v="3.17"/>
    <n v="34.81"/>
    <n v="313.16000000000003"/>
    <n v="7.21"/>
    <n v="84.65"/>
    <x v="1"/>
    <m/>
    <s v="Training"/>
    <n v="1000"/>
    <n v="165"/>
    <s v="MID"/>
    <x v="24"/>
  </r>
  <r>
    <d v="2018-12-18T00:00:00"/>
    <x v="4"/>
    <s v="16s Indoor Session"/>
    <n v="72.489999999999995"/>
    <n v="3807.75"/>
    <n v="52.527934887570702"/>
    <n v="3.51"/>
    <n v="107"/>
    <n v="1"/>
    <n v="108"/>
    <n v="1"/>
    <n v="0"/>
    <n v="500"/>
    <n v="500"/>
    <n v="90"/>
    <n v="75"/>
    <n v="185"/>
    <n v="146.38999999999999"/>
    <n v="0.77"/>
    <n v="0"/>
    <n v="0.77"/>
    <n v="83.76"/>
    <n v="6.08"/>
    <n v="26.41"/>
    <x v="1"/>
    <m/>
    <s v="Training"/>
    <n v="1000"/>
    <n v="165"/>
    <s v="GK"/>
    <x v="24"/>
  </r>
  <r>
    <d v="2018-12-18T00:00:00"/>
    <x v="5"/>
    <s v="16s Indoor Session"/>
    <n v="72.489999999999995"/>
    <n v="3807.75"/>
    <n v="52.527934887570702"/>
    <n v="3.27"/>
    <n v="107"/>
    <n v="1"/>
    <n v="108"/>
    <n v="29"/>
    <n v="0"/>
    <n v="500"/>
    <n v="500"/>
    <n v="90"/>
    <n v="75"/>
    <n v="204"/>
    <n v="163.19999999999999"/>
    <n v="28.28"/>
    <n v="0"/>
    <n v="28.28"/>
    <n v="241.96"/>
    <n v="1.45"/>
    <n v="104.07"/>
    <x v="1"/>
    <m/>
    <s v="Training"/>
    <n v="1000"/>
    <n v="165"/>
    <s v="MID"/>
    <x v="24"/>
  </r>
  <r>
    <d v="2018-12-18T00:00:00"/>
    <x v="7"/>
    <s v="16s Indoor Session"/>
    <n v="72.489999999999995"/>
    <n v="3807.75"/>
    <n v="52.527934887570702"/>
    <n v="6.61"/>
    <n v="107"/>
    <n v="1"/>
    <n v="108"/>
    <n v="3"/>
    <n v="2"/>
    <n v="500"/>
    <n v="500"/>
    <n v="90"/>
    <n v="75"/>
    <n v="203"/>
    <n v="165.63"/>
    <n v="25.27"/>
    <n v="0"/>
    <n v="25.27"/>
    <n v="239.24"/>
    <n v="84.96"/>
    <n v="83.3"/>
    <x v="1"/>
    <m/>
    <s v="Training"/>
    <n v="1000"/>
    <n v="165"/>
    <s v="CB"/>
    <x v="24"/>
  </r>
  <r>
    <d v="2018-12-18T00:00:00"/>
    <x v="11"/>
    <s v="16s Indoor Session"/>
    <n v="72.489999999999995"/>
    <n v="3807.75"/>
    <n v="52.527934887570702"/>
    <n v="3.48"/>
    <n v="107"/>
    <n v="1"/>
    <n v="108"/>
    <n v="6"/>
    <n v="0"/>
    <n v="500"/>
    <n v="500"/>
    <n v="90"/>
    <n v="75"/>
    <n v="204"/>
    <n v="171.17"/>
    <n v="20.04"/>
    <n v="0"/>
    <n v="20.04"/>
    <n v="191.11"/>
    <n v="3.25"/>
    <n v="65.5"/>
    <x v="1"/>
    <m/>
    <s v="Training"/>
    <n v="1000"/>
    <n v="165"/>
    <s v="FOR"/>
    <x v="24"/>
  </r>
  <r>
    <d v="2018-12-18T00:00:00"/>
    <x v="23"/>
    <s v="16s Indoor Session"/>
    <n v="72.489999999999995"/>
    <n v="3807.75"/>
    <n v="52.527934887570702"/>
    <n v="4.08"/>
    <n v="107"/>
    <n v="1"/>
    <n v="108"/>
    <n v="8"/>
    <n v="0"/>
    <n v="500"/>
    <n v="500"/>
    <n v="90"/>
    <n v="75"/>
    <n v="183"/>
    <n v="151.04"/>
    <n v="32.299999999999997"/>
    <n v="1.4"/>
    <n v="33.700000000000003"/>
    <n v="298.54000000000002"/>
    <n v="16.329999999999998"/>
    <n v="88.96"/>
    <x v="1"/>
    <m/>
    <s v="Training"/>
    <n v="1000"/>
    <n v="165"/>
    <s v="CB"/>
    <x v="24"/>
  </r>
  <r>
    <d v="2018-12-18T00:00:00"/>
    <x v="27"/>
    <s v="16s Indoor Session"/>
    <n v="72.489999999999995"/>
    <n v="3807.75"/>
    <n v="52.527934887570702"/>
    <n v="4.6900000000000004"/>
    <n v="107"/>
    <n v="1"/>
    <n v="108"/>
    <n v="2"/>
    <n v="0"/>
    <n v="500"/>
    <n v="500"/>
    <n v="90"/>
    <n v="75"/>
    <n v="201"/>
    <n v="169.1"/>
    <n v="28.63"/>
    <n v="0"/>
    <n v="28.63"/>
    <n v="258.17"/>
    <n v="13.39"/>
    <n v="84.53"/>
    <x v="1"/>
    <m/>
    <s v="Training"/>
    <n v="1000"/>
    <n v="165"/>
    <s v="MID"/>
    <x v="24"/>
  </r>
  <r>
    <d v="2018-12-18T00:00:00"/>
    <x v="15"/>
    <s v="16s Indoor Session"/>
    <n v="72.489999999999995"/>
    <n v="3807.75"/>
    <n v="52.527934887570702"/>
    <n v="3.35"/>
    <n v="107"/>
    <n v="1"/>
    <n v="108"/>
    <n v="4"/>
    <n v="0"/>
    <n v="500"/>
    <n v="500"/>
    <n v="90"/>
    <n v="75"/>
    <n v="214"/>
    <n v="182.85"/>
    <n v="24.15"/>
    <n v="14.08"/>
    <n v="38.229999999999997"/>
    <n v="333.45"/>
    <n v="6.06"/>
    <n v="77.989999999999995"/>
    <x v="1"/>
    <m/>
    <s v="Training"/>
    <n v="1000"/>
    <n v="165"/>
    <s v="MID"/>
    <x v="24"/>
  </r>
  <r>
    <d v="2018-12-18T00:00:00"/>
    <x v="16"/>
    <s v="16s Indoor Session"/>
    <n v="72.489999999999995"/>
    <n v="3807.75"/>
    <n v="52.527934887570702"/>
    <n v="5.75"/>
    <n v="107"/>
    <n v="1"/>
    <n v="108"/>
    <n v="2"/>
    <n v="1"/>
    <n v="500"/>
    <n v="500"/>
    <n v="90"/>
    <n v="75"/>
    <n v="201"/>
    <n v="168.12"/>
    <n v="26.68"/>
    <n v="0.3"/>
    <n v="26.99"/>
    <n v="279.44"/>
    <n v="40.43"/>
    <n v="83.52"/>
    <x v="1"/>
    <m/>
    <s v="Training"/>
    <n v="1000"/>
    <n v="165"/>
    <s v="MID"/>
    <x v="24"/>
  </r>
  <r>
    <d v="2018-12-18T00:00:00"/>
    <x v="20"/>
    <s v="16s Indoor Session"/>
    <n v="72.489999999999995"/>
    <n v="3807.75"/>
    <n v="52.527934887570702"/>
    <n v="3.54"/>
    <n v="107"/>
    <n v="1"/>
    <n v="108"/>
    <n v="4"/>
    <n v="0"/>
    <n v="500"/>
    <n v="500"/>
    <n v="90"/>
    <n v="75"/>
    <n v="197"/>
    <n v="170.76"/>
    <n v="28.23"/>
    <n v="0"/>
    <n v="28.23"/>
    <n v="226.13"/>
    <n v="9.09"/>
    <n v="78.53"/>
    <x v="1"/>
    <m/>
    <s v="Training"/>
    <n v="1000"/>
    <n v="165"/>
    <e v="#N/A"/>
    <x v="24"/>
  </r>
  <r>
    <d v="2018-12-20T00:00:00"/>
    <x v="1"/>
    <s v="Rehab"/>
    <n v="54.75"/>
    <n v="4504.8100000000004"/>
    <n v="82.29"/>
    <n v="8.5399999999999991"/>
    <n v="247.28"/>
    <n v="56.25"/>
    <n v="303.52999999999997"/>
    <n v="7"/>
    <n v="14"/>
    <n v="333"/>
    <n v="373"/>
    <n v="42"/>
    <n v="23"/>
    <n v="188"/>
    <n v="157.88"/>
    <n v="17.79"/>
    <n v="0"/>
    <n v="17.79"/>
    <n v="199.11"/>
    <n v="777.47"/>
    <n v="90.08"/>
    <x v="15"/>
    <m/>
    <s v="CONDITIONING"/>
    <n v="706"/>
    <n v="65"/>
    <s v="CB"/>
    <x v="24"/>
  </r>
  <r>
    <d v="2018-12-20T00:00:00"/>
    <x v="3"/>
    <s v="Rehab"/>
    <n v="54.75"/>
    <n v="4570.22"/>
    <n v="83.48"/>
    <n v="8.92"/>
    <n v="205.91"/>
    <n v="58.7"/>
    <n v="264.61"/>
    <n v="2"/>
    <n v="12"/>
    <n v="318"/>
    <n v="386"/>
    <n v="41"/>
    <n v="26"/>
    <n v="196"/>
    <n v="168.97"/>
    <n v="23.48"/>
    <n v="0.01"/>
    <n v="23.49"/>
    <n v="225.42"/>
    <n v="737.53"/>
    <n v="71.27"/>
    <x v="15"/>
    <m/>
    <s v="CONDITIONING"/>
    <n v="704"/>
    <n v="67"/>
    <s v="FOR"/>
    <x v="24"/>
  </r>
  <r>
    <d v="2018-12-20T00:00:00"/>
    <x v="9"/>
    <s v="JW Rehab"/>
    <n v="16.61"/>
    <n v="1903.76"/>
    <n v="114.62"/>
    <n v="4.78"/>
    <n v="0"/>
    <n v="0"/>
    <n v="0"/>
    <n v="0"/>
    <n v="0"/>
    <n v="30"/>
    <n v="31"/>
    <n v="0"/>
    <n v="0"/>
    <n v="153"/>
    <n v="116.59"/>
    <n v="0"/>
    <n v="0"/>
    <n v="0"/>
    <n v="3.76"/>
    <n v="12.52"/>
    <n v="29.23"/>
    <x v="6"/>
    <m/>
    <s v="REHAB"/>
    <n v="61"/>
    <n v="0"/>
    <s v="MID"/>
    <x v="24"/>
  </r>
  <r>
    <d v="2018-12-20T00:00:00"/>
    <x v="21"/>
    <s v="Rehab"/>
    <n v="54.75"/>
    <n v="4760.74"/>
    <n v="86.96"/>
    <n v="8.69"/>
    <n v="322.42"/>
    <n v="59.51"/>
    <n v="381.93"/>
    <n v="3"/>
    <n v="15"/>
    <n v="361"/>
    <n v="408"/>
    <n v="81"/>
    <n v="40"/>
    <n v="196"/>
    <n v="160.05000000000001"/>
    <n v="18.38"/>
    <n v="0.63"/>
    <n v="19"/>
    <n v="197.17"/>
    <n v="905.69"/>
    <n v="78.36"/>
    <x v="15"/>
    <m/>
    <s v="CONDITIONING"/>
    <n v="769"/>
    <n v="121"/>
    <s v="MID"/>
    <x v="24"/>
  </r>
  <r>
    <d v="2018-12-21T00:00:00"/>
    <x v="3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OR"/>
    <x v="24"/>
  </r>
  <r>
    <d v="2018-12-21T00:00:00"/>
    <x v="4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4"/>
  </r>
  <r>
    <d v="2018-12-21T00:00:00"/>
    <x v="5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1T00:00:00"/>
    <x v="7"/>
    <s v="Xmas Runs Easy"/>
    <n v="30"/>
    <n v="4200"/>
    <m/>
    <m/>
    <m/>
    <m/>
    <m/>
    <m/>
    <m/>
    <m/>
    <m/>
    <m/>
    <m/>
    <m/>
    <m/>
    <n v="15"/>
    <m/>
    <m/>
    <m/>
    <m/>
    <m/>
    <x v="3"/>
    <m/>
    <s v="CONDITIONING"/>
    <n v="0"/>
    <n v="0"/>
    <s v="CB"/>
    <x v="24"/>
  </r>
  <r>
    <d v="2018-12-21T00:00:00"/>
    <x v="8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4"/>
  </r>
  <r>
    <d v="2018-12-21T00:00:00"/>
    <x v="10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4"/>
  </r>
  <r>
    <d v="2018-12-21T00:00:00"/>
    <x v="11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OR"/>
    <x v="24"/>
  </r>
  <r>
    <d v="2018-12-21T00:00:00"/>
    <x v="27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1T00:00:00"/>
    <x v="14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4"/>
  </r>
  <r>
    <d v="2018-12-21T00:00:00"/>
    <x v="15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1T00:00:00"/>
    <x v="16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1T00:00:00"/>
    <x v="26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1T00:00:00"/>
    <x v="17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4"/>
  </r>
  <r>
    <d v="2018-12-21T00:00:00"/>
    <x v="21"/>
    <s v="Xmas Runs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4"/>
  </r>
  <r>
    <d v="2018-12-23T00:00:00"/>
    <x v="2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3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OR"/>
    <x v="24"/>
  </r>
  <r>
    <d v="2018-12-23T00:00:00"/>
    <x v="4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GK"/>
    <x v="24"/>
  </r>
  <r>
    <d v="2018-12-23T00:00:00"/>
    <x v="5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6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B"/>
    <x v="24"/>
  </r>
  <r>
    <d v="2018-12-23T00:00:00"/>
    <x v="7"/>
    <s v="Xmas Runs Hard"/>
    <n v="30"/>
    <n v="4000"/>
    <m/>
    <m/>
    <m/>
    <m/>
    <m/>
    <m/>
    <m/>
    <m/>
    <m/>
    <m/>
    <m/>
    <m/>
    <m/>
    <n v="16"/>
    <m/>
    <m/>
    <m/>
    <m/>
    <m/>
    <x v="3"/>
    <m/>
    <s v="CONDITIONING"/>
    <n v="0"/>
    <n v="0"/>
    <s v="CB"/>
    <x v="24"/>
  </r>
  <r>
    <d v="2018-12-23T00:00:00"/>
    <x v="8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B"/>
    <x v="24"/>
  </r>
  <r>
    <d v="2018-12-23T00:00:00"/>
    <x v="10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B"/>
    <x v="24"/>
  </r>
  <r>
    <d v="2018-12-23T00:00:00"/>
    <x v="11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OR"/>
    <x v="24"/>
  </r>
  <r>
    <d v="2018-12-23T00:00:00"/>
    <x v="23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CB"/>
    <x v="24"/>
  </r>
  <r>
    <d v="2018-12-23T00:00:00"/>
    <x v="12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27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14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FB"/>
    <x v="24"/>
  </r>
  <r>
    <d v="2018-12-23T00:00:00"/>
    <x v="15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16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26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3T00:00:00"/>
    <x v="17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GK"/>
    <x v="24"/>
  </r>
  <r>
    <d v="2018-12-23T00:00:00"/>
    <x v="21"/>
    <s v="Xmas Runs Hard"/>
    <m/>
    <n v="4000"/>
    <m/>
    <m/>
    <m/>
    <m/>
    <m/>
    <m/>
    <m/>
    <m/>
    <m/>
    <m/>
    <m/>
    <m/>
    <m/>
    <n v="16"/>
    <m/>
    <m/>
    <m/>
    <m/>
    <m/>
    <x v="15"/>
    <m/>
    <s v="CONDITIONING"/>
    <n v="0"/>
    <n v="0"/>
    <s v="MID"/>
    <x v="24"/>
  </r>
  <r>
    <d v="2018-12-27T00:00:00"/>
    <x v="1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CB"/>
    <x v="25"/>
  </r>
  <r>
    <d v="2018-12-27T00:00:00"/>
    <x v="2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3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OR"/>
    <x v="25"/>
  </r>
  <r>
    <d v="2018-12-27T00:00:00"/>
    <x v="4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5"/>
  </r>
  <r>
    <d v="2018-12-27T00:00:00"/>
    <x v="5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7"/>
    <s v="Xmas Run Easy"/>
    <n v="30"/>
    <n v="4200"/>
    <m/>
    <m/>
    <m/>
    <m/>
    <m/>
    <m/>
    <m/>
    <m/>
    <m/>
    <m/>
    <m/>
    <m/>
    <m/>
    <n v="15"/>
    <m/>
    <m/>
    <m/>
    <m/>
    <m/>
    <x v="3"/>
    <m/>
    <s v="CONDITIONING"/>
    <n v="0"/>
    <n v="0"/>
    <s v="CB"/>
    <x v="25"/>
  </r>
  <r>
    <d v="2018-12-27T00:00:00"/>
    <x v="8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27T00:00:00"/>
    <x v="10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27T00:00:00"/>
    <x v="12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27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14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27T00:00:00"/>
    <x v="15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16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26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7T00:00:00"/>
    <x v="17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5"/>
  </r>
  <r>
    <d v="2018-12-27T00:00:00"/>
    <x v="20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e v="#N/A"/>
    <x v="25"/>
  </r>
  <r>
    <d v="2018-12-27T00:00:00"/>
    <x v="21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28T00:00:00"/>
    <x v="1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CB"/>
    <x v="25"/>
  </r>
  <r>
    <d v="2018-12-28T00:00:00"/>
    <x v="2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3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OR"/>
    <x v="25"/>
  </r>
  <r>
    <d v="2018-12-28T00:00:00"/>
    <x v="4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GK"/>
    <x v="25"/>
  </r>
  <r>
    <d v="2018-12-28T00:00:00"/>
    <x v="5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7"/>
    <s v="Xmas Run HSD"/>
    <n v="30"/>
    <n v="2800"/>
    <m/>
    <m/>
    <n v="140"/>
    <m/>
    <n v="140"/>
    <m/>
    <m/>
    <m/>
    <m/>
    <m/>
    <m/>
    <m/>
    <m/>
    <n v="12"/>
    <m/>
    <m/>
    <m/>
    <m/>
    <m/>
    <x v="3"/>
    <m/>
    <s v="CONDITIONING"/>
    <n v="0"/>
    <n v="0"/>
    <s v="CB"/>
    <x v="25"/>
  </r>
  <r>
    <d v="2018-12-28T00:00:00"/>
    <x v="8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5"/>
  </r>
  <r>
    <d v="2018-12-28T00:00:00"/>
    <x v="10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5"/>
  </r>
  <r>
    <d v="2018-12-28T00:00:00"/>
    <x v="11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OR"/>
    <x v="25"/>
  </r>
  <r>
    <d v="2018-12-28T00:00:00"/>
    <x v="23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CB"/>
    <x v="25"/>
  </r>
  <r>
    <d v="2018-12-28T00:00:00"/>
    <x v="12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27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14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5"/>
  </r>
  <r>
    <d v="2018-12-28T00:00:00"/>
    <x v="15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16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26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28T00:00:00"/>
    <x v="17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GK"/>
    <x v="25"/>
  </r>
  <r>
    <d v="2018-12-28T00:00:00"/>
    <x v="20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e v="#N/A"/>
    <x v="25"/>
  </r>
  <r>
    <d v="2018-12-28T00:00:00"/>
    <x v="21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5"/>
  </r>
  <r>
    <d v="2018-12-30T00:00:00"/>
    <x v="2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3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OR"/>
    <x v="25"/>
  </r>
  <r>
    <d v="2018-12-30T00:00:00"/>
    <x v="4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5"/>
  </r>
  <r>
    <d v="2018-12-30T00:00:00"/>
    <x v="5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6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30T00:00:00"/>
    <x v="7"/>
    <s v="Xmas Run Easy"/>
    <n v="30"/>
    <n v="4200"/>
    <m/>
    <m/>
    <m/>
    <m/>
    <m/>
    <m/>
    <m/>
    <m/>
    <m/>
    <m/>
    <m/>
    <m/>
    <m/>
    <n v="15"/>
    <m/>
    <m/>
    <m/>
    <m/>
    <m/>
    <x v="3"/>
    <m/>
    <s v="CONDITIONING"/>
    <n v="0"/>
    <n v="0"/>
    <s v="CB"/>
    <x v="25"/>
  </r>
  <r>
    <d v="2018-12-30T00:00:00"/>
    <x v="8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30T00:00:00"/>
    <x v="10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30T00:00:00"/>
    <x v="12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27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14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FB"/>
    <x v="25"/>
  </r>
  <r>
    <d v="2018-12-30T00:00:00"/>
    <x v="15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16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26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0T00:00:00"/>
    <x v="17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GK"/>
    <x v="25"/>
  </r>
  <r>
    <d v="2018-12-30T00:00:00"/>
    <x v="20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e v="#N/A"/>
    <x v="25"/>
  </r>
  <r>
    <d v="2018-12-30T00:00:00"/>
    <x v="21"/>
    <s v="Xmas Run Easy"/>
    <m/>
    <n v="4200"/>
    <m/>
    <m/>
    <m/>
    <m/>
    <m/>
    <m/>
    <m/>
    <m/>
    <m/>
    <m/>
    <m/>
    <m/>
    <m/>
    <n v="15"/>
    <m/>
    <m/>
    <m/>
    <m/>
    <m/>
    <x v="15"/>
    <m/>
    <s v="CONDITIONING"/>
    <n v="0"/>
    <n v="0"/>
    <s v="MID"/>
    <x v="25"/>
  </r>
  <r>
    <d v="2018-12-31T00:00:00"/>
    <x v="2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3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OR"/>
    <x v="26"/>
  </r>
  <r>
    <d v="2018-12-31T00:00:00"/>
    <x v="4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GK"/>
    <x v="26"/>
  </r>
  <r>
    <d v="2018-12-31T00:00:00"/>
    <x v="5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8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6"/>
  </r>
  <r>
    <d v="2018-12-31T00:00:00"/>
    <x v="10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6"/>
  </r>
  <r>
    <d v="2018-12-31T00:00:00"/>
    <x v="23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CB"/>
    <x v="26"/>
  </r>
  <r>
    <d v="2018-12-31T00:00:00"/>
    <x v="12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27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14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FB"/>
    <x v="26"/>
  </r>
  <r>
    <d v="2018-12-31T00:00:00"/>
    <x v="15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16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26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8-12-31T00:00:00"/>
    <x v="20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e v="#N/A"/>
    <x v="26"/>
  </r>
  <r>
    <d v="2018-12-31T00:00:00"/>
    <x v="21"/>
    <s v="Xmas Run HSD"/>
    <m/>
    <n v="2800"/>
    <m/>
    <m/>
    <n v="140"/>
    <m/>
    <n v="140"/>
    <m/>
    <m/>
    <m/>
    <m/>
    <m/>
    <m/>
    <m/>
    <m/>
    <n v="12"/>
    <m/>
    <m/>
    <m/>
    <m/>
    <m/>
    <x v="15"/>
    <m/>
    <s v="CONDITIONING"/>
    <n v="0"/>
    <n v="0"/>
    <s v="MID"/>
    <x v="26"/>
  </r>
  <r>
    <d v="2019-01-02T00:00:00"/>
    <x v="0"/>
    <s v="16s Session Avg"/>
    <n v="70"/>
    <n v="4254"/>
    <n v="60.771428571428572"/>
    <n v="3.61"/>
    <n v="20"/>
    <n v="6"/>
    <n v="26"/>
    <n v="0"/>
    <n v="0"/>
    <n v="36"/>
    <n v="34"/>
    <n v="90"/>
    <n v="71"/>
    <n v="199"/>
    <n v="154.17727272727274"/>
    <n v="13.109999999999998"/>
    <n v="1.2545454545454546"/>
    <n v="14.362727272727271"/>
    <n v="181.57727272727271"/>
    <n v="4.8"/>
    <n v="10.68"/>
    <x v="1"/>
    <n v="-5"/>
    <s v="Training"/>
    <n v="70"/>
    <n v="161"/>
    <s v="MID"/>
    <x v="26"/>
  </r>
  <r>
    <d v="2019-01-02T00:00:00"/>
    <x v="1"/>
    <s v="16s Session Avg"/>
    <n v="70"/>
    <n v="4254"/>
    <n v="60.771428571428572"/>
    <n v="3.61"/>
    <n v="20"/>
    <n v="6"/>
    <n v="26"/>
    <n v="1"/>
    <n v="0"/>
    <n v="253"/>
    <n v="240"/>
    <n v="90"/>
    <n v="71"/>
    <n v="193"/>
    <n v="154.17727272727274"/>
    <n v="13.109999999999998"/>
    <n v="1.2545454545454546"/>
    <n v="14.362727272727271"/>
    <n v="181.57727272727271"/>
    <n v="5.93"/>
    <n v="74.900000000000006"/>
    <x v="1"/>
    <n v="-5"/>
    <s v="Training"/>
    <n v="493"/>
    <n v="161"/>
    <s v="CB"/>
    <x v="26"/>
  </r>
  <r>
    <d v="2019-01-02T00:00:00"/>
    <x v="2"/>
    <s v="16s Session Avg"/>
    <n v="70"/>
    <n v="4254"/>
    <n v="60.771428571428572"/>
    <n v="3.61"/>
    <n v="20"/>
    <n v="6"/>
    <n v="26"/>
    <n v="0"/>
    <n v="0"/>
    <n v="240"/>
    <n v="218"/>
    <n v="90"/>
    <n v="71"/>
    <n v="210"/>
    <n v="165.41"/>
    <n v="12.84"/>
    <n v="4.38"/>
    <n v="17.22"/>
    <n v="173.62"/>
    <n v="5.26"/>
    <n v="44.51"/>
    <x v="1"/>
    <n v="-5"/>
    <s v="Training"/>
    <n v="458"/>
    <n v="161"/>
    <s v="MID"/>
    <x v="26"/>
  </r>
  <r>
    <d v="2019-01-02T00:00:00"/>
    <x v="3"/>
    <s v="16s Session Avg"/>
    <n v="70"/>
    <n v="4254"/>
    <n v="60.771428571428572"/>
    <n v="3.61"/>
    <n v="20"/>
    <n v="6"/>
    <n v="26"/>
    <n v="0"/>
    <n v="0"/>
    <n v="432"/>
    <n v="412"/>
    <n v="90"/>
    <n v="71"/>
    <n v="201"/>
    <n v="158.69999999999999"/>
    <n v="18.850000000000001"/>
    <n v="0.06"/>
    <n v="18.91"/>
    <n v="241.95"/>
    <n v="10.93"/>
    <n v="64.52"/>
    <x v="1"/>
    <n v="-5"/>
    <s v="Training"/>
    <n v="844"/>
    <n v="161"/>
    <s v="FOR"/>
    <x v="26"/>
  </r>
  <r>
    <d v="2019-01-02T00:00:00"/>
    <x v="4"/>
    <s v="16s Session Avg"/>
    <n v="70"/>
    <n v="4254"/>
    <n v="60.771428571428572"/>
    <n v="3.61"/>
    <n v="20"/>
    <n v="6"/>
    <n v="26"/>
    <n v="0"/>
    <n v="0"/>
    <n v="383"/>
    <n v="391"/>
    <n v="90"/>
    <n v="71"/>
    <n v="185"/>
    <n v="147.93"/>
    <n v="1.76"/>
    <n v="0"/>
    <n v="1.76"/>
    <n v="114.99"/>
    <n v="34.39"/>
    <n v="38.71"/>
    <x v="1"/>
    <n v="-5"/>
    <s v="Training"/>
    <n v="774"/>
    <n v="161"/>
    <s v="GK"/>
    <x v="26"/>
  </r>
  <r>
    <d v="2019-01-02T00:00:00"/>
    <x v="5"/>
    <s v="16s Session Avg"/>
    <n v="70"/>
    <n v="4254"/>
    <n v="60.771428571428572"/>
    <n v="3.61"/>
    <n v="20"/>
    <n v="6"/>
    <n v="26"/>
    <n v="16"/>
    <n v="0"/>
    <n v="260"/>
    <n v="222"/>
    <n v="90"/>
    <n v="71"/>
    <n v="206"/>
    <n v="164.52"/>
    <n v="27.94"/>
    <n v="0.01"/>
    <n v="27.94"/>
    <n v="294.98"/>
    <n v="1.64"/>
    <n v="100.22"/>
    <x v="1"/>
    <n v="-5"/>
    <s v="Training"/>
    <n v="482"/>
    <n v="161"/>
    <s v="MID"/>
    <x v="26"/>
  </r>
  <r>
    <d v="2019-01-02T00:00:00"/>
    <x v="6"/>
    <s v="16s Session Avg"/>
    <n v="70"/>
    <n v="4254"/>
    <n v="60.771428571428572"/>
    <n v="3.61"/>
    <n v="20"/>
    <n v="6"/>
    <n v="26"/>
    <n v="0"/>
    <n v="0"/>
    <n v="271"/>
    <n v="266"/>
    <n v="90"/>
    <n v="71"/>
    <n v="199"/>
    <n v="140.56"/>
    <n v="14"/>
    <n v="0"/>
    <n v="14"/>
    <n v="82.98"/>
    <n v="3.65"/>
    <n v="36.99"/>
    <x v="1"/>
    <n v="-5"/>
    <s v="Training"/>
    <n v="537"/>
    <n v="161"/>
    <s v="FB"/>
    <x v="26"/>
  </r>
  <r>
    <d v="2019-01-02T00:00:00"/>
    <x v="7"/>
    <s v="16s Session Avg"/>
    <n v="70"/>
    <n v="4254"/>
    <n v="60.771428571428572"/>
    <n v="3.61"/>
    <n v="20"/>
    <n v="6"/>
    <n v="26"/>
    <n v="0"/>
    <n v="0"/>
    <n v="169"/>
    <n v="162"/>
    <n v="90"/>
    <n v="71"/>
    <n v="203"/>
    <n v="154.17727272727274"/>
    <n v="13.109999999999998"/>
    <n v="1.2545454545454546"/>
    <n v="14.362727272727271"/>
    <n v="181.57727272727271"/>
    <n v="21.23"/>
    <n v="18.37"/>
    <x v="1"/>
    <n v="-5"/>
    <s v="Training"/>
    <n v="331"/>
    <n v="161"/>
    <s v="CB"/>
    <x v="26"/>
  </r>
  <r>
    <d v="2019-01-02T00:00:00"/>
    <x v="8"/>
    <s v="16s Session Avg"/>
    <n v="70"/>
    <n v="4254"/>
    <n v="60.771428571428572"/>
    <n v="3.61"/>
    <n v="20"/>
    <n v="6"/>
    <n v="26"/>
    <m/>
    <m/>
    <m/>
    <m/>
    <n v="90"/>
    <n v="71"/>
    <m/>
    <n v="154.17727272727274"/>
    <n v="13.109999999999998"/>
    <n v="1.2545454545454546"/>
    <n v="14.362727272727271"/>
    <n v="181.57727272727271"/>
    <m/>
    <m/>
    <x v="1"/>
    <n v="-5"/>
    <s v="Training"/>
    <n v="0"/>
    <n v="161"/>
    <s v="FB"/>
    <x v="26"/>
  </r>
  <r>
    <d v="2019-01-02T00:00:00"/>
    <x v="9"/>
    <s v="JW Con"/>
    <n v="21.67"/>
    <n v="2728.54"/>
    <n v="125.95"/>
    <n v="6.88"/>
    <n v="125.54"/>
    <n v="0"/>
    <n v="125.54"/>
    <n v="1"/>
    <n v="4"/>
    <n v="39"/>
    <n v="43"/>
    <n v="1"/>
    <n v="0"/>
    <n v="158"/>
    <n v="125.4"/>
    <n v="0"/>
    <n v="0"/>
    <n v="0"/>
    <n v="8.07"/>
    <n v="148.19999999999999"/>
    <n v="38.82"/>
    <x v="15"/>
    <m/>
    <s v="CONDITIONING"/>
    <n v="82"/>
    <n v="1"/>
    <s v="MID"/>
    <x v="26"/>
  </r>
  <r>
    <d v="2019-01-02T00:00:00"/>
    <x v="10"/>
    <s v="16s Session Avg"/>
    <n v="70"/>
    <n v="4254"/>
    <n v="60.771428571428572"/>
    <n v="3.61"/>
    <n v="20"/>
    <n v="6"/>
    <n v="26"/>
    <n v="0"/>
    <n v="0"/>
    <n v="263"/>
    <n v="248"/>
    <n v="90"/>
    <n v="71"/>
    <n v="209"/>
    <n v="163"/>
    <n v="19.28"/>
    <n v="9.0500000000000007"/>
    <n v="28.32"/>
    <n v="318.83"/>
    <n v="1.58"/>
    <n v="83.75"/>
    <x v="1"/>
    <n v="-5"/>
    <s v="Training"/>
    <n v="511"/>
    <n v="161"/>
    <s v="FB"/>
    <x v="26"/>
  </r>
  <r>
    <d v="2019-01-02T00:00:00"/>
    <x v="23"/>
    <s v="16s Session Avg"/>
    <n v="70"/>
    <n v="4254"/>
    <n v="60.771428571428572"/>
    <n v="3.61"/>
    <n v="20"/>
    <n v="6"/>
    <n v="26"/>
    <n v="2"/>
    <n v="0"/>
    <n v="139"/>
    <n v="142"/>
    <n v="90"/>
    <n v="71"/>
    <n v="184"/>
    <n v="138.49"/>
    <n v="11.25"/>
    <n v="0.08"/>
    <n v="11.33"/>
    <n v="127.35"/>
    <n v="15.9"/>
    <n v="42.58"/>
    <x v="1"/>
    <n v="-5"/>
    <s v="Training"/>
    <n v="281"/>
    <n v="161"/>
    <s v="CB"/>
    <x v="26"/>
  </r>
  <r>
    <d v="2019-01-02T00:00:00"/>
    <x v="27"/>
    <s v="16s Session Avg"/>
    <n v="70"/>
    <n v="4254"/>
    <n v="60.771428571428572"/>
    <n v="3.61"/>
    <n v="20"/>
    <n v="6"/>
    <n v="26"/>
    <n v="0"/>
    <n v="0"/>
    <n v="99"/>
    <n v="83"/>
    <n v="90"/>
    <n v="71"/>
    <n v="199"/>
    <n v="156.74"/>
    <n v="10.89"/>
    <n v="0"/>
    <n v="10.89"/>
    <n v="116.07"/>
    <n v="0"/>
    <n v="38.94"/>
    <x v="1"/>
    <n v="-5"/>
    <s v="Training"/>
    <n v="182"/>
    <n v="161"/>
    <s v="MID"/>
    <x v="26"/>
  </r>
  <r>
    <d v="2019-01-02T00:00:00"/>
    <x v="14"/>
    <s v="16s Session Avg"/>
    <n v="70"/>
    <n v="4254"/>
    <n v="60.771428571428572"/>
    <n v="3.61"/>
    <n v="20"/>
    <n v="6"/>
    <n v="26"/>
    <n v="0"/>
    <n v="0"/>
    <n v="253"/>
    <n v="271"/>
    <n v="90"/>
    <n v="71"/>
    <n v="185"/>
    <n v="154.17727272727274"/>
    <n v="13.109999999999998"/>
    <n v="1.2545454545454546"/>
    <n v="14.362727272727271"/>
    <n v="181.57727272727271"/>
    <n v="14.4"/>
    <n v="27.98"/>
    <x v="1"/>
    <n v="-5"/>
    <s v="Training"/>
    <n v="524"/>
    <n v="161"/>
    <s v="FB"/>
    <x v="26"/>
  </r>
  <r>
    <d v="2019-01-02T00:00:00"/>
    <x v="24"/>
    <s v="16s Session Avg"/>
    <n v="70"/>
    <n v="4254"/>
    <n v="60.771428571428572"/>
    <n v="3.61"/>
    <n v="20"/>
    <n v="6"/>
    <n v="26"/>
    <n v="5"/>
    <n v="0"/>
    <n v="291"/>
    <n v="311"/>
    <n v="90"/>
    <n v="71"/>
    <n v="113"/>
    <n v="154.17727272727274"/>
    <n v="13.109999999999998"/>
    <n v="1.2545454545454546"/>
    <n v="14.362727272727271"/>
    <n v="181.57727272727271"/>
    <n v="12.44"/>
    <n v="31.95"/>
    <x v="1"/>
    <n v="-5"/>
    <s v="Training"/>
    <n v="602"/>
    <n v="161"/>
    <s v="GK"/>
    <x v="26"/>
  </r>
  <r>
    <d v="2019-01-02T00:00:00"/>
    <x v="26"/>
    <s v="16s Session Avg"/>
    <n v="70"/>
    <n v="4254"/>
    <n v="60.771428571428572"/>
    <n v="3.61"/>
    <n v="20"/>
    <n v="6"/>
    <n v="26"/>
    <n v="2"/>
    <n v="0"/>
    <n v="195"/>
    <n v="176"/>
    <n v="90"/>
    <n v="71"/>
    <n v="208"/>
    <n v="165.41"/>
    <n v="22.9"/>
    <n v="0.22"/>
    <n v="23.12"/>
    <n v="273.98"/>
    <n v="11.63"/>
    <n v="88.39"/>
    <x v="1"/>
    <n v="-5"/>
    <s v="Training"/>
    <n v="371"/>
    <n v="161"/>
    <s v="MID"/>
    <x v="26"/>
  </r>
  <r>
    <d v="2019-01-02T00:00:00"/>
    <x v="17"/>
    <s v="16s Session Avg"/>
    <n v="70"/>
    <n v="4254"/>
    <n v="60.771428571428572"/>
    <n v="3.61"/>
    <n v="20"/>
    <n v="6"/>
    <n v="26"/>
    <n v="4"/>
    <n v="0"/>
    <n v="296"/>
    <n v="300"/>
    <n v="90"/>
    <n v="71"/>
    <n v="197"/>
    <n v="142.47"/>
    <n v="2.64"/>
    <n v="0"/>
    <n v="2.64"/>
    <n v="125.67"/>
    <n v="16.43"/>
    <n v="36.229999999999997"/>
    <x v="1"/>
    <n v="-5"/>
    <s v="Training"/>
    <n v="596"/>
    <n v="161"/>
    <s v="GK"/>
    <x v="26"/>
  </r>
  <r>
    <d v="2019-01-02T00:00:00"/>
    <x v="20"/>
    <s v="16s Session Avg"/>
    <n v="70"/>
    <n v="4254"/>
    <n v="60.771428571428572"/>
    <n v="3.61"/>
    <n v="20"/>
    <n v="6"/>
    <n v="26"/>
    <n v="0"/>
    <n v="0"/>
    <n v="80"/>
    <n v="60"/>
    <n v="90"/>
    <n v="71"/>
    <n v="195"/>
    <n v="148.51"/>
    <n v="10.38"/>
    <n v="0"/>
    <n v="10.38"/>
    <n v="118.17"/>
    <n v="0"/>
    <n v="48.14"/>
    <x v="1"/>
    <n v="-5"/>
    <s v="Training"/>
    <n v="140"/>
    <n v="161"/>
    <e v="#N/A"/>
    <x v="26"/>
  </r>
  <r>
    <d v="2019-01-02T00:00:00"/>
    <x v="21"/>
    <s v="16s Session Avg"/>
    <n v="70"/>
    <n v="4254"/>
    <n v="60.771428571428572"/>
    <n v="3.61"/>
    <n v="20"/>
    <n v="6"/>
    <n v="26"/>
    <n v="1"/>
    <n v="0"/>
    <n v="101"/>
    <n v="91"/>
    <n v="90"/>
    <n v="71"/>
    <n v="194"/>
    <n v="144.77000000000001"/>
    <n v="5.48"/>
    <n v="0"/>
    <n v="5.48"/>
    <n v="91.74"/>
    <n v="0"/>
    <n v="37.24"/>
    <x v="1"/>
    <n v="-5"/>
    <s v="Training"/>
    <n v="192"/>
    <n v="161"/>
    <s v="MID"/>
    <x v="26"/>
  </r>
  <r>
    <d v="2019-01-03T00:00:00"/>
    <x v="22"/>
    <s v="Off Pitch Con"/>
    <m/>
    <m/>
    <m/>
    <m/>
    <m/>
    <m/>
    <m/>
    <m/>
    <m/>
    <m/>
    <m/>
    <m/>
    <m/>
    <m/>
    <m/>
    <n v="14.5"/>
    <m/>
    <n v="14.5"/>
    <m/>
    <m/>
    <m/>
    <x v="3"/>
    <m/>
    <m/>
    <n v="0"/>
    <n v="0"/>
    <s v="MID"/>
    <x v="26"/>
  </r>
  <r>
    <d v="2019-01-04T00:00:00"/>
    <x v="0"/>
    <s v="Entire Session - Live"/>
    <n v="92.07"/>
    <n v="5468.32"/>
    <n v="59.4"/>
    <n v="7.2"/>
    <n v="44.99"/>
    <n v="1.42"/>
    <n v="46.41"/>
    <n v="11"/>
    <n v="7"/>
    <n v="625"/>
    <n v="639"/>
    <n v="72"/>
    <n v="66"/>
    <n v="201"/>
    <n v="161.74"/>
    <n v="19.239999999999998"/>
    <n v="0"/>
    <n v="19.239999999999998"/>
    <n v="275.01"/>
    <n v="934.9"/>
    <n v="93.31"/>
    <x v="1"/>
    <n v="-4"/>
    <s v="Training"/>
    <n v="1264"/>
    <n v="138"/>
    <s v="MID"/>
    <x v="26"/>
  </r>
  <r>
    <d v="2019-01-04T00:00:00"/>
    <x v="1"/>
    <s v="Entire Session - Live"/>
    <n v="92.07"/>
    <n v="5528.01"/>
    <n v="60.04"/>
    <n v="7.16"/>
    <n v="65.260000000000005"/>
    <n v="1.42"/>
    <n v="66.680000000000007"/>
    <n v="2"/>
    <n v="7"/>
    <n v="587"/>
    <n v="663"/>
    <n v="65"/>
    <n v="60"/>
    <n v="189"/>
    <n v="153.33000000000001"/>
    <n v="22.69"/>
    <n v="0"/>
    <n v="22.69"/>
    <n v="296.32"/>
    <n v="895.14"/>
    <n v="91.68"/>
    <x v="1"/>
    <n v="-4"/>
    <s v="Training"/>
    <n v="1250"/>
    <n v="125"/>
    <s v="CB"/>
    <x v="26"/>
  </r>
  <r>
    <d v="2019-01-04T00:00:00"/>
    <x v="2"/>
    <s v="Entire Session - Live"/>
    <n v="92.07"/>
    <n v="5967.11"/>
    <n v="64.81"/>
    <n v="7.11"/>
    <n v="145.16"/>
    <n v="0.71"/>
    <n v="145.87"/>
    <n v="3"/>
    <n v="19"/>
    <n v="623"/>
    <n v="666"/>
    <n v="58"/>
    <n v="61"/>
    <n v="208"/>
    <n v="169.45"/>
    <n v="30.94"/>
    <n v="0.85"/>
    <n v="31.79"/>
    <n v="331.82"/>
    <n v="960.12"/>
    <n v="88.67"/>
    <x v="1"/>
    <n v="-4"/>
    <s v="Training"/>
    <n v="1289"/>
    <n v="119"/>
    <s v="MID"/>
    <x v="26"/>
  </r>
  <r>
    <d v="2019-01-04T00:00:00"/>
    <x v="3"/>
    <s v="Entire Session - Live"/>
    <n v="92.07"/>
    <n v="5085.75"/>
    <n v="55.24"/>
    <n v="7.56"/>
    <n v="201.61"/>
    <n v="4.34"/>
    <n v="205.95"/>
    <n v="10"/>
    <n v="25"/>
    <n v="444"/>
    <n v="464"/>
    <n v="80"/>
    <n v="57"/>
    <n v="194"/>
    <n v="160.02000000000001"/>
    <n v="24.73"/>
    <n v="0"/>
    <n v="24.73"/>
    <n v="307.08999999999997"/>
    <n v="970.11"/>
    <n v="77.959999999999994"/>
    <x v="1"/>
    <n v="-4"/>
    <s v="Training"/>
    <n v="908"/>
    <n v="137"/>
    <s v="FOR"/>
    <x v="26"/>
  </r>
  <r>
    <d v="2019-01-04T00:00:00"/>
    <x v="4"/>
    <s v="Germany Tournament Day 1"/>
    <n v="48"/>
    <n v="3285.7799999999997"/>
    <n v="29.951999999999998"/>
    <n v="4.6319999999999997"/>
    <n v="31.566000000000003"/>
    <n v="4.8119999999999994"/>
    <n v="36.378"/>
    <n v="7.1999999999999993"/>
    <n v="3"/>
    <n v="457.20000000000005"/>
    <n v="441"/>
    <n v="37.200000000000003"/>
    <n v="34.200000000000003"/>
    <n v="107.39999999999999"/>
    <n v="87.66"/>
    <n v="8.4000000000000019E-2"/>
    <n v="0"/>
    <n v="8.4000000000000019E-2"/>
    <n v="123.91799999999999"/>
    <n v="252.37199999999999"/>
    <n v="39.744"/>
    <x v="3"/>
    <m/>
    <s v="Tournament"/>
    <n v="898.2"/>
    <n v="71.400000000000006"/>
    <s v="GK"/>
    <x v="26"/>
  </r>
  <r>
    <d v="2019-01-04T00:00:00"/>
    <x v="5"/>
    <s v="Entire Session - Live"/>
    <n v="92.07"/>
    <n v="5805.63"/>
    <n v="63.39"/>
    <n v="7.8"/>
    <n v="233.15"/>
    <n v="16.64"/>
    <n v="249.79"/>
    <n v="35"/>
    <n v="26"/>
    <n v="561"/>
    <n v="600"/>
    <n v="84"/>
    <n v="103"/>
    <n v="201"/>
    <n v="165.57"/>
    <n v="23.5"/>
    <n v="0"/>
    <n v="23.5"/>
    <n v="294.11"/>
    <n v="1079.57"/>
    <n v="113.34"/>
    <x v="1"/>
    <n v="-4"/>
    <s v="Training"/>
    <n v="1161"/>
    <n v="187"/>
    <s v="MID"/>
    <x v="26"/>
  </r>
  <r>
    <d v="2019-01-04T00:00:00"/>
    <x v="6"/>
    <s v="Entire Session - Live"/>
    <n v="92.07"/>
    <n v="5879.94"/>
    <n v="63.87"/>
    <n v="6.53"/>
    <n v="91.59"/>
    <n v="0"/>
    <n v="91.59"/>
    <n v="10"/>
    <n v="13"/>
    <n v="518"/>
    <n v="586"/>
    <n v="82"/>
    <n v="67"/>
    <n v="198"/>
    <n v="137.75"/>
    <n v="23"/>
    <n v="0"/>
    <n v="23"/>
    <n v="124.85"/>
    <n v="983.11"/>
    <n v="77.010000000000005"/>
    <x v="1"/>
    <n v="-4"/>
    <s v="Training"/>
    <n v="1104"/>
    <n v="149"/>
    <s v="FB"/>
    <x v="26"/>
  </r>
  <r>
    <d v="2019-01-04T00:00:00"/>
    <x v="7"/>
    <s v="Entire Session - Live"/>
    <n v="92.07"/>
    <n v="5214.13"/>
    <n v="56.63"/>
    <n v="6.68"/>
    <n v="63.07"/>
    <n v="0"/>
    <n v="63.07"/>
    <n v="4"/>
    <n v="5"/>
    <n v="581"/>
    <n v="614"/>
    <n v="65"/>
    <n v="54"/>
    <n v="194"/>
    <n v="167.44"/>
    <n v="25.4"/>
    <n v="0"/>
    <n v="25.4"/>
    <n v="294.13"/>
    <n v="789.07"/>
    <n v="82.76"/>
    <x v="1"/>
    <n v="-4"/>
    <s v="Training"/>
    <n v="1195"/>
    <n v="119"/>
    <s v="CB"/>
    <x v="26"/>
  </r>
  <r>
    <d v="2019-01-04T00:00:00"/>
    <x v="9"/>
    <s v="JW Con"/>
    <n v="22.49"/>
    <n v="3374.77"/>
    <n v="150.11000000000001"/>
    <n v="6.59"/>
    <n v="22.87"/>
    <n v="0"/>
    <n v="22.87"/>
    <n v="0"/>
    <n v="4"/>
    <n v="17"/>
    <n v="22"/>
    <n v="4"/>
    <n v="0"/>
    <n v="162"/>
    <n v="102.57"/>
    <n v="0"/>
    <n v="0"/>
    <n v="0"/>
    <n v="8.07"/>
    <n v="51.26"/>
    <n v="51.5"/>
    <x v="3"/>
    <m/>
    <m/>
    <n v="39"/>
    <n v="4"/>
    <s v="MID"/>
    <x v="26"/>
  </r>
  <r>
    <d v="2019-01-04T00:00:00"/>
    <x v="10"/>
    <s v="Entire Session - Live"/>
    <n v="92.07"/>
    <n v="5657.74"/>
    <n v="61.45"/>
    <n v="6.66"/>
    <n v="76.349999999999994"/>
    <n v="0"/>
    <n v="76.349999999999994"/>
    <n v="8"/>
    <n v="9"/>
    <n v="580"/>
    <n v="632"/>
    <n v="64"/>
    <n v="90"/>
    <n v="208"/>
    <n v="172.77"/>
    <n v="29.47"/>
    <n v="7.96"/>
    <n v="37.43"/>
    <n v="399.12"/>
    <n v="1063.05"/>
    <n v="92.42"/>
    <x v="1"/>
    <n v="-4"/>
    <s v="Training"/>
    <n v="1212"/>
    <n v="154"/>
    <s v="FB"/>
    <x v="26"/>
  </r>
  <r>
    <d v="2019-01-04T00:00:00"/>
    <x v="23"/>
    <s v="Germany Tournament Day 1"/>
    <n v="43"/>
    <n v="4904.7251249999999"/>
    <m/>
    <m/>
    <n v="184.73874999999998"/>
    <n v="26.28016666666667"/>
    <n v="211.01891666666666"/>
    <n v="11.825000000000001"/>
    <m/>
    <n v="355.4666666666667"/>
    <n v="361.37916666666666"/>
    <n v="29.741666666666667"/>
    <n v="41.387500000000003"/>
    <m/>
    <m/>
    <m/>
    <m/>
    <m/>
    <m/>
    <m/>
    <m/>
    <x v="3"/>
    <m/>
    <s v="Tournament"/>
    <n v="716.8458333333333"/>
    <n v="71.129166666666663"/>
    <s v="CB"/>
    <x v="26"/>
  </r>
  <r>
    <d v="2019-01-04T00:00:00"/>
    <x v="12"/>
    <s v="Entire Session - Live"/>
    <n v="92.07"/>
    <n v="4935.72"/>
    <n v="53.61"/>
    <n v="6.32"/>
    <n v="73.66"/>
    <n v="0"/>
    <n v="73.66"/>
    <n v="3"/>
    <n v="11"/>
    <n v="495"/>
    <n v="490"/>
    <n v="47"/>
    <n v="38"/>
    <n v="194"/>
    <n v="146.57"/>
    <n v="15.84"/>
    <n v="0.81"/>
    <n v="16.649999999999999"/>
    <n v="247.63"/>
    <n v="750.67"/>
    <n v="76.2"/>
    <x v="1"/>
    <n v="-4"/>
    <s v="Training"/>
    <n v="985"/>
    <n v="85"/>
    <s v="MID"/>
    <x v="26"/>
  </r>
  <r>
    <d v="2019-01-04T00:00:00"/>
    <x v="27"/>
    <s v="Entire Session - Live"/>
    <n v="92.07"/>
    <n v="4949.7"/>
    <n v="53.76"/>
    <n v="7.15"/>
    <n v="190.16"/>
    <n v="2.12"/>
    <n v="192.28"/>
    <n v="14"/>
    <n v="22"/>
    <n v="429"/>
    <n v="472"/>
    <n v="81"/>
    <n v="71"/>
    <n v="198"/>
    <n v="157.43"/>
    <n v="17.47"/>
    <n v="0"/>
    <n v="17.47"/>
    <n v="240.54"/>
    <n v="1005.03"/>
    <n v="83.71"/>
    <x v="1"/>
    <n v="-4"/>
    <s v="Training"/>
    <n v="901"/>
    <n v="152"/>
    <s v="MID"/>
    <x v="26"/>
  </r>
  <r>
    <d v="2019-01-04T00:00:00"/>
    <x v="14"/>
    <s v="Germany Tournament Day 1"/>
    <n v="26"/>
    <n v="3029.8839999999991"/>
    <m/>
    <m/>
    <n v="128.94765000000001"/>
    <n v="17.427800000000001"/>
    <n v="146.37544999999997"/>
    <m/>
    <m/>
    <n v="239.59"/>
    <n v="237.31500000000003"/>
    <n v="18.784999999999997"/>
    <n v="24.57"/>
    <m/>
    <m/>
    <m/>
    <m/>
    <m/>
    <m/>
    <m/>
    <m/>
    <x v="3"/>
    <m/>
    <s v="Tournament"/>
    <n v="476.90500000000003"/>
    <n v="43.354999999999997"/>
    <s v="FB"/>
    <x v="26"/>
  </r>
  <r>
    <d v="2019-01-04T00:00:00"/>
    <x v="16"/>
    <s v="Entire Session - Live"/>
    <n v="92.07"/>
    <n v="5243.14"/>
    <n v="56.95"/>
    <n v="7.1"/>
    <n v="135.88999999999999"/>
    <n v="0.71"/>
    <n v="136.6"/>
    <n v="6"/>
    <n v="18"/>
    <n v="493"/>
    <n v="530"/>
    <n v="67"/>
    <n v="48"/>
    <n v="201"/>
    <n v="165.62"/>
    <n v="16.91"/>
    <n v="0.05"/>
    <n v="16.96"/>
    <n v="304.25"/>
    <n v="839.66"/>
    <n v="82.39"/>
    <x v="1"/>
    <n v="-4"/>
    <s v="Training"/>
    <n v="1023"/>
    <n v="115"/>
    <s v="MID"/>
    <x v="26"/>
  </r>
  <r>
    <d v="2019-01-04T00:00:00"/>
    <x v="26"/>
    <s v="Germany Tournament Day 1"/>
    <n v="42"/>
    <n v="4808.3384999999998"/>
    <m/>
    <m/>
    <n v="192.74325000000002"/>
    <n v="33.578999999999994"/>
    <n v="226.32224999999997"/>
    <m/>
    <m/>
    <n v="326.02500000000003"/>
    <n v="307.125"/>
    <n v="25.725000000000001"/>
    <n v="37.800000000000004"/>
    <m/>
    <m/>
    <m/>
    <m/>
    <m/>
    <m/>
    <m/>
    <m/>
    <x v="3"/>
    <m/>
    <s v="Tournament"/>
    <n v="633.15000000000009"/>
    <n v="63.525000000000006"/>
    <s v="MID"/>
    <x v="26"/>
  </r>
  <r>
    <d v="2019-01-04T00:00:00"/>
    <x v="17"/>
    <s v="GK Session"/>
    <n v="92.07"/>
    <n v="3793.24"/>
    <n v="41.2"/>
    <n v="6.97"/>
    <n v="49.04"/>
    <n v="0"/>
    <n v="49.04"/>
    <n v="6"/>
    <n v="6"/>
    <n v="612"/>
    <n v="660"/>
    <n v="52"/>
    <n v="34"/>
    <n v="179"/>
    <n v="141.24"/>
    <n v="0"/>
    <n v="0"/>
    <n v="0"/>
    <n v="147.53"/>
    <n v="338.08"/>
    <n v="56.72"/>
    <x v="1"/>
    <n v="-4"/>
    <s v="Training"/>
    <n v="1272"/>
    <n v="86"/>
    <s v="GK"/>
    <x v="26"/>
  </r>
  <r>
    <d v="2019-01-04T00:00:00"/>
    <x v="19"/>
    <s v="Off Pitch Con"/>
    <m/>
    <m/>
    <m/>
    <m/>
    <m/>
    <m/>
    <m/>
    <m/>
    <m/>
    <m/>
    <m/>
    <m/>
    <m/>
    <m/>
    <m/>
    <m/>
    <m/>
    <n v="14.5"/>
    <m/>
    <m/>
    <m/>
    <x v="6"/>
    <m/>
    <m/>
    <n v="0"/>
    <n v="0"/>
    <s v="FB"/>
    <x v="26"/>
  </r>
  <r>
    <d v="2019-01-04T00:00:00"/>
    <x v="21"/>
    <s v="Entire Session - Live"/>
    <n v="92.07"/>
    <n v="5716.55"/>
    <n v="62.09"/>
    <n v="7"/>
    <n v="216.03"/>
    <n v="0.7"/>
    <n v="216.73"/>
    <n v="9"/>
    <n v="26"/>
    <n v="574"/>
    <n v="607"/>
    <n v="88"/>
    <n v="79"/>
    <n v="197"/>
    <n v="154.75"/>
    <n v="17.45"/>
    <n v="0.4"/>
    <n v="17.850000000000001"/>
    <n v="273.57"/>
    <n v="1269.0999999999999"/>
    <n v="86.54"/>
    <x v="1"/>
    <n v="-4"/>
    <s v="Training"/>
    <n v="1181"/>
    <n v="167"/>
    <s v="MID"/>
    <x v="26"/>
  </r>
  <r>
    <d v="2019-01-04T00:00:00"/>
    <x v="22"/>
    <s v="Off Pitch Con"/>
    <m/>
    <m/>
    <m/>
    <m/>
    <m/>
    <m/>
    <m/>
    <m/>
    <m/>
    <m/>
    <m/>
    <m/>
    <m/>
    <m/>
    <m/>
    <m/>
    <m/>
    <n v="1.5"/>
    <m/>
    <m/>
    <m/>
    <x v="6"/>
    <m/>
    <m/>
    <n v="0"/>
    <n v="0"/>
    <s v="MID"/>
    <x v="26"/>
  </r>
  <r>
    <d v="2019-01-05T00:00:00"/>
    <x v="2"/>
    <s v="Entire Session - Live"/>
    <n v="62.41"/>
    <n v="3481.3"/>
    <n v="55.78"/>
    <n v="6.78"/>
    <n v="52.55"/>
    <n v="0"/>
    <n v="52.55"/>
    <n v="2"/>
    <n v="6"/>
    <n v="468"/>
    <n v="519"/>
    <n v="36"/>
    <n v="28"/>
    <n v="205"/>
    <n v="155.97"/>
    <n v="13.82"/>
    <n v="0.01"/>
    <n v="13.82"/>
    <n v="169.39"/>
    <n v="517.36"/>
    <n v="60.47"/>
    <x v="1"/>
    <m/>
    <s v="Training"/>
    <n v="987"/>
    <n v="64"/>
    <s v="MID"/>
    <x v="26"/>
  </r>
  <r>
    <d v="2019-01-05T00:00:00"/>
    <x v="4"/>
    <s v="Germany Tournament Day 2"/>
    <n v="40"/>
    <n v="2738.15"/>
    <n v="24.96"/>
    <n v="3.8600000000000003"/>
    <n v="26.305"/>
    <n v="4.01"/>
    <n v="30.315000000000005"/>
    <n v="6"/>
    <n v="2.5"/>
    <n v="381"/>
    <n v="367.5"/>
    <n v="31"/>
    <n v="28.5"/>
    <n v="89.5"/>
    <n v="73.05"/>
    <n v="7.0000000000000007E-2"/>
    <n v="0"/>
    <n v="7.0000000000000007E-2"/>
    <n v="103.26499999999999"/>
    <n v="210.31"/>
    <n v="33.119999999999997"/>
    <x v="3"/>
    <m/>
    <s v="Tournament"/>
    <n v="748.5"/>
    <n v="59.5"/>
    <s v="GK"/>
    <x v="26"/>
  </r>
  <r>
    <d v="2019-01-05T00:00:00"/>
    <x v="5"/>
    <s v="Entire Session - Live"/>
    <n v="62.41"/>
    <n v="3569.3"/>
    <n v="57.19"/>
    <n v="6.51"/>
    <n v="78.73"/>
    <n v="0"/>
    <n v="78.73"/>
    <n v="13"/>
    <n v="10"/>
    <n v="476"/>
    <n v="472"/>
    <n v="59"/>
    <n v="68"/>
    <n v="198"/>
    <n v="151.27000000000001"/>
    <n v="12.61"/>
    <n v="0"/>
    <n v="12.61"/>
    <n v="150.18"/>
    <n v="612.91"/>
    <n v="73.77"/>
    <x v="1"/>
    <m/>
    <s v="Training"/>
    <n v="948"/>
    <n v="127"/>
    <s v="MID"/>
    <x v="26"/>
  </r>
  <r>
    <d v="2019-01-05T00:00:00"/>
    <x v="6"/>
    <s v="Entire Session - Live"/>
    <n v="62.41"/>
    <n v="4006.46"/>
    <n v="64.19"/>
    <n v="6.71"/>
    <n v="86.1"/>
    <n v="0"/>
    <n v="86.1"/>
    <n v="5"/>
    <n v="9"/>
    <n v="405"/>
    <n v="452"/>
    <n v="48"/>
    <n v="35"/>
    <n v="202"/>
    <n v="159.91999999999999"/>
    <n v="12.56"/>
    <n v="0"/>
    <n v="12.56"/>
    <n v="169.22"/>
    <n v="612.82000000000005"/>
    <n v="63.07"/>
    <x v="1"/>
    <m/>
    <s v="Training"/>
    <n v="857"/>
    <n v="83"/>
    <s v="FB"/>
    <x v="26"/>
  </r>
  <r>
    <d v="2019-01-05T00:00:00"/>
    <x v="10"/>
    <s v="Entire Session - Live"/>
    <n v="62.41"/>
    <n v="3162.31"/>
    <n v="50.67"/>
    <n v="6.29"/>
    <n v="43.36"/>
    <n v="0"/>
    <n v="43.36"/>
    <n v="0"/>
    <n v="6"/>
    <n v="381"/>
    <n v="399"/>
    <n v="37"/>
    <n v="35"/>
    <n v="205"/>
    <n v="159.51"/>
    <n v="11.43"/>
    <n v="2.6"/>
    <n v="14.03"/>
    <n v="194.38"/>
    <n v="459.15"/>
    <n v="52.24"/>
    <x v="1"/>
    <m/>
    <s v="Training"/>
    <n v="780"/>
    <n v="72"/>
    <s v="FB"/>
    <x v="26"/>
  </r>
  <r>
    <d v="2019-01-05T00:00:00"/>
    <x v="23"/>
    <s v="Germany Tournament Day 2"/>
    <n v="19"/>
    <n v="2175.20075"/>
    <m/>
    <m/>
    <n v="87.193375000000003"/>
    <n v="15.190499999999998"/>
    <n v="102.38387499999999"/>
    <m/>
    <m/>
    <n v="147.48750000000001"/>
    <n v="138.9375"/>
    <n v="11.637500000000001"/>
    <n v="17.100000000000001"/>
    <m/>
    <m/>
    <m/>
    <m/>
    <m/>
    <m/>
    <m/>
    <m/>
    <x v="3"/>
    <m/>
    <s v="Tournament"/>
    <n v="286.42500000000001"/>
    <n v="28.737500000000004"/>
    <s v="CB"/>
    <x v="26"/>
  </r>
  <r>
    <d v="2019-01-05T00:00:00"/>
    <x v="27"/>
    <s v="Entire Session - Live"/>
    <n v="62.41"/>
    <n v="3199.42"/>
    <n v="51.26"/>
    <n v="6.51"/>
    <n v="54.2"/>
    <n v="0"/>
    <n v="54.2"/>
    <n v="4"/>
    <n v="4"/>
    <n v="434"/>
    <n v="459"/>
    <n v="53"/>
    <n v="60"/>
    <n v="197"/>
    <n v="153.86000000000001"/>
    <n v="7.98"/>
    <n v="0"/>
    <n v="7.98"/>
    <n v="148.05000000000001"/>
    <n v="553.57000000000005"/>
    <n v="58.61"/>
    <x v="1"/>
    <m/>
    <s v="Training"/>
    <n v="893"/>
    <n v="113"/>
    <s v="MID"/>
    <x v="26"/>
  </r>
  <r>
    <d v="2019-01-05T00:00:00"/>
    <x v="14"/>
    <s v="Germany Tournament Day 2"/>
    <n v="21"/>
    <n v="2447.213999999999"/>
    <m/>
    <m/>
    <n v="104.150025"/>
    <n v="14.0763"/>
    <n v="118.22632499999999"/>
    <m/>
    <m/>
    <n v="193.51499999999999"/>
    <n v="191.67750000000004"/>
    <n v="15.172499999999998"/>
    <n v="19.844999999999999"/>
    <m/>
    <m/>
    <m/>
    <m/>
    <m/>
    <m/>
    <m/>
    <m/>
    <x v="3"/>
    <m/>
    <s v="Tournament"/>
    <n v="385.1925"/>
    <n v="35.017499999999998"/>
    <s v="FB"/>
    <x v="26"/>
  </r>
  <r>
    <d v="2019-01-05T00:00:00"/>
    <x v="16"/>
    <s v="Entire Session - Live"/>
    <n v="62.41"/>
    <n v="3198.65"/>
    <n v="51.25"/>
    <n v="6.43"/>
    <n v="42.91"/>
    <n v="0"/>
    <n v="42.91"/>
    <n v="4"/>
    <n v="5"/>
    <n v="421"/>
    <n v="461"/>
    <n v="57"/>
    <n v="26"/>
    <n v="195"/>
    <n v="150.62"/>
    <n v="3.58"/>
    <n v="0"/>
    <n v="3.58"/>
    <n v="139.22"/>
    <n v="456.68"/>
    <n v="52.4"/>
    <x v="1"/>
    <m/>
    <s v="Training"/>
    <n v="882"/>
    <n v="83"/>
    <s v="MID"/>
    <x v="26"/>
  </r>
  <r>
    <d v="2019-01-05T00:00:00"/>
    <x v="26"/>
    <s v="Germany Tournament Day 2"/>
    <n v="20"/>
    <n v="2289.6849999999999"/>
    <m/>
    <m/>
    <n v="91.782499999999999"/>
    <n v="15.989999999999998"/>
    <n v="107.77249999999998"/>
    <m/>
    <m/>
    <n v="155.25"/>
    <n v="146.25"/>
    <n v="12.25"/>
    <n v="18"/>
    <m/>
    <m/>
    <m/>
    <m/>
    <m/>
    <m/>
    <m/>
    <m/>
    <x v="3"/>
    <m/>
    <s v="Tournament"/>
    <n v="301.5"/>
    <n v="30.25"/>
    <s v="MID"/>
    <x v="26"/>
  </r>
  <r>
    <d v="2019-01-05T00:00:00"/>
    <x v="21"/>
    <s v="Entire Session - Live"/>
    <n v="62.41"/>
    <n v="3429.99"/>
    <n v="54.96"/>
    <n v="6.49"/>
    <n v="53.82"/>
    <n v="0"/>
    <n v="53.82"/>
    <n v="4"/>
    <n v="9"/>
    <n v="443"/>
    <n v="473"/>
    <n v="50"/>
    <n v="55"/>
    <n v="188"/>
    <n v="139.63"/>
    <n v="4.2"/>
    <n v="0"/>
    <n v="4.2"/>
    <n v="119.45"/>
    <n v="540.78"/>
    <n v="51.49"/>
    <x v="1"/>
    <m/>
    <s v="Training"/>
    <n v="916"/>
    <n v="105"/>
    <s v="MID"/>
    <x v="26"/>
  </r>
  <r>
    <d v="2019-01-06T00:00:00"/>
    <x v="0"/>
    <s v="Conditioning"/>
    <n v="57.69"/>
    <n v="6520.3"/>
    <n v="113.03"/>
    <n v="8.16"/>
    <n v="166.1"/>
    <n v="22.55"/>
    <n v="188.65"/>
    <n v="1"/>
    <n v="10"/>
    <n v="173"/>
    <n v="210"/>
    <n v="29"/>
    <n v="0"/>
    <n v="220"/>
    <n v="159.56"/>
    <n v="14.68"/>
    <n v="1.17"/>
    <n v="15.85"/>
    <n v="155.53"/>
    <n v="800.17"/>
    <n v="102.48"/>
    <x v="16"/>
    <m/>
    <m/>
    <n v="383"/>
    <n v="29"/>
    <s v="MID"/>
    <x v="26"/>
  </r>
  <r>
    <d v="2019-01-07T00:00:00"/>
    <x v="1"/>
    <s v="16s Session"/>
    <n v="78.66"/>
    <n v="4457.62"/>
    <n v="56.67"/>
    <n v="7.63"/>
    <n v="65.099999999999994"/>
    <n v="12.45"/>
    <n v="77.55"/>
    <n v="5"/>
    <n v="8"/>
    <n v="574"/>
    <n v="641"/>
    <n v="42"/>
    <n v="44"/>
    <n v="196"/>
    <n v="164.96"/>
    <n v="29.88"/>
    <n v="4.2"/>
    <n v="34.07"/>
    <n v="348.2"/>
    <n v="678.89"/>
    <n v="70.09"/>
    <x v="1"/>
    <n v="-4"/>
    <s v="Training"/>
    <n v="1215"/>
    <n v="86"/>
    <s v="CB"/>
    <x v="27"/>
  </r>
  <r>
    <d v="2019-01-07T00:00:00"/>
    <x v="2"/>
    <s v="16s Session"/>
    <n v="78.66"/>
    <n v="4905.71"/>
    <n v="62.37"/>
    <n v="7.09"/>
    <n v="30.21"/>
    <n v="1.42"/>
    <n v="31.63"/>
    <n v="2"/>
    <n v="3"/>
    <n v="594"/>
    <n v="637"/>
    <n v="61"/>
    <n v="44"/>
    <n v="215"/>
    <n v="179"/>
    <n v="32.26"/>
    <n v="5.14"/>
    <n v="37.409999999999997"/>
    <n v="367.54"/>
    <n v="646.09"/>
    <n v="80.040000000000006"/>
    <x v="1"/>
    <n v="-4"/>
    <s v="Training"/>
    <n v="1231"/>
    <n v="105"/>
    <s v="MID"/>
    <x v="27"/>
  </r>
  <r>
    <d v="2019-01-07T00:00:00"/>
    <x v="5"/>
    <s v="16s Session"/>
    <n v="78.66"/>
    <n v="4744.3599999999997"/>
    <n v="60.32"/>
    <n v="7.44"/>
    <n v="134.66"/>
    <n v="8.65"/>
    <n v="143.31"/>
    <n v="24"/>
    <n v="11"/>
    <n v="542"/>
    <n v="606"/>
    <n v="75"/>
    <n v="66"/>
    <n v="206"/>
    <n v="167.05"/>
    <n v="22.46"/>
    <n v="0.31"/>
    <n v="22.77"/>
    <n v="241.36"/>
    <n v="842.9"/>
    <n v="103.66"/>
    <x v="1"/>
    <n v="-4"/>
    <s v="Training"/>
    <n v="1148"/>
    <n v="141"/>
    <s v="MID"/>
    <x v="27"/>
  </r>
  <r>
    <d v="2019-01-07T00:00:00"/>
    <x v="6"/>
    <s v="16s Session"/>
    <n v="78.66"/>
    <n v="4858.01"/>
    <n v="61.76"/>
    <n v="6.64"/>
    <n v="66.09"/>
    <n v="0"/>
    <n v="66.09"/>
    <n v="4"/>
    <n v="7"/>
    <n v="559"/>
    <n v="606"/>
    <n v="74"/>
    <n v="47"/>
    <n v="214"/>
    <n v="167.01"/>
    <n v="19.34"/>
    <n v="1.1499999999999999"/>
    <n v="20.49"/>
    <n v="237.78"/>
    <n v="710.06"/>
    <n v="78.09"/>
    <x v="1"/>
    <n v="-4"/>
    <s v="Training"/>
    <n v="1165"/>
    <n v="121"/>
    <s v="FB"/>
    <x v="27"/>
  </r>
  <r>
    <d v="2019-01-07T00:00:00"/>
    <x v="7"/>
    <s v="16s Session"/>
    <n v="78.66"/>
    <n v="4222.21"/>
    <n v="53.68"/>
    <n v="6.07"/>
    <n v="15.45"/>
    <n v="0"/>
    <n v="15.45"/>
    <n v="3"/>
    <n v="3"/>
    <n v="589"/>
    <n v="636"/>
    <n v="64"/>
    <n v="39"/>
    <n v="203"/>
    <n v="169.43"/>
    <n v="25.36"/>
    <n v="0"/>
    <n v="25.36"/>
    <n v="271.86"/>
    <n v="582.70000000000005"/>
    <n v="76.150000000000006"/>
    <x v="1"/>
    <n v="-4"/>
    <s v="Training"/>
    <n v="1225"/>
    <n v="103"/>
    <s v="CB"/>
    <x v="27"/>
  </r>
  <r>
    <d v="2019-01-07T00:00:00"/>
    <x v="8"/>
    <s v="16s Session"/>
    <n v="78.66"/>
    <n v="4801.51"/>
    <n v="61.05"/>
    <n v="6.24"/>
    <n v="36.36"/>
    <n v="0"/>
    <n v="36.36"/>
    <n v="5"/>
    <n v="5"/>
    <n v="608"/>
    <n v="702"/>
    <n v="69"/>
    <n v="50"/>
    <n v="197"/>
    <n v="161.59"/>
    <n v="27.76"/>
    <n v="0.39"/>
    <n v="28.15"/>
    <n v="292.82"/>
    <n v="749.72"/>
    <n v="76.36"/>
    <x v="1"/>
    <n v="-4"/>
    <s v="Training"/>
    <n v="1310"/>
    <n v="119"/>
    <s v="FB"/>
    <x v="27"/>
  </r>
  <r>
    <d v="2019-01-07T00:00:00"/>
    <x v="9"/>
    <s v="JW Rehab"/>
    <n v="30.08"/>
    <n v="4271.3900000000003"/>
    <n v="142.01"/>
    <n v="6.39"/>
    <n v="39.25"/>
    <n v="0"/>
    <n v="39.25"/>
    <n v="0"/>
    <n v="4"/>
    <n v="28"/>
    <n v="32"/>
    <n v="5"/>
    <n v="0"/>
    <n v="170"/>
    <n v="110.81"/>
    <n v="0"/>
    <n v="0"/>
    <n v="0"/>
    <n v="23.15"/>
    <n v="77.5"/>
    <n v="59.77"/>
    <x v="15"/>
    <m/>
    <s v="CONDITIONING"/>
    <n v="60"/>
    <n v="5"/>
    <s v="MID"/>
    <x v="27"/>
  </r>
  <r>
    <d v="2019-01-07T00:00:00"/>
    <x v="10"/>
    <s v="16s Session"/>
    <n v="78.66"/>
    <n v="4454.5600000000004"/>
    <n v="56.63"/>
    <n v="6.61"/>
    <n v="32.94"/>
    <n v="0"/>
    <n v="32.94"/>
    <n v="6"/>
    <n v="3"/>
    <n v="578"/>
    <n v="643"/>
    <n v="44"/>
    <n v="42"/>
    <n v="212"/>
    <n v="170.95"/>
    <n v="25.44"/>
    <n v="5.72"/>
    <n v="31.16"/>
    <n v="331.51"/>
    <n v="665.19"/>
    <n v="81.33"/>
    <x v="1"/>
    <n v="-4"/>
    <s v="Training"/>
    <n v="1221"/>
    <n v="86"/>
    <s v="FB"/>
    <x v="27"/>
  </r>
  <r>
    <d v="2019-01-07T00:00:00"/>
    <x v="12"/>
    <s v="UB CV"/>
    <m/>
    <m/>
    <m/>
    <m/>
    <m/>
    <m/>
    <m/>
    <m/>
    <m/>
    <m/>
    <m/>
    <m/>
    <m/>
    <m/>
    <m/>
    <m/>
    <m/>
    <n v="8"/>
    <m/>
    <m/>
    <m/>
    <x v="3"/>
    <m/>
    <m/>
    <n v="0"/>
    <n v="0"/>
    <s v="MID"/>
    <x v="27"/>
  </r>
  <r>
    <d v="2019-01-07T00:00:00"/>
    <x v="27"/>
    <s v="16s Session"/>
    <n v="78.66"/>
    <n v="5079.6099999999997"/>
    <n v="64.58"/>
    <n v="7.56"/>
    <n v="65.23"/>
    <n v="7.98"/>
    <n v="73.209999999999994"/>
    <n v="2"/>
    <n v="7"/>
    <n v="607"/>
    <n v="647"/>
    <n v="76"/>
    <n v="69"/>
    <n v="209"/>
    <n v="172.41"/>
    <n v="28.69"/>
    <n v="0.35"/>
    <n v="29.04"/>
    <n v="304.33"/>
    <n v="798.16"/>
    <n v="92.21"/>
    <x v="1"/>
    <n v="-4"/>
    <s v="Training"/>
    <n v="1254"/>
    <n v="145"/>
    <s v="MID"/>
    <x v="27"/>
  </r>
  <r>
    <d v="2019-01-07T00:00:00"/>
    <x v="13"/>
    <s v="16s Session"/>
    <n v="78.66"/>
    <n v="4535.2"/>
    <n v="57.66"/>
    <n v="7.21"/>
    <n v="43.89"/>
    <n v="0.72"/>
    <n v="44.61"/>
    <n v="9"/>
    <n v="5"/>
    <n v="706"/>
    <n v="770"/>
    <n v="92"/>
    <n v="88"/>
    <n v="191"/>
    <n v="151.55000000000001"/>
    <n v="12.68"/>
    <n v="0"/>
    <n v="12.68"/>
    <n v="195.84"/>
    <n v="787.63"/>
    <n v="71.06"/>
    <x v="1"/>
    <n v="-4"/>
    <s v="Training"/>
    <n v="1476"/>
    <n v="180"/>
    <s v="CB"/>
    <x v="27"/>
  </r>
  <r>
    <d v="2019-01-07T00:00:00"/>
    <x v="16"/>
    <s v="16s Session"/>
    <n v="78.66"/>
    <n v="5104.97"/>
    <n v="64.900000000000006"/>
    <n v="6.78"/>
    <n v="68.790000000000006"/>
    <n v="0"/>
    <n v="68.790000000000006"/>
    <n v="5"/>
    <n v="8"/>
    <n v="593"/>
    <n v="630"/>
    <n v="72"/>
    <n v="47"/>
    <n v="207"/>
    <n v="174.71"/>
    <n v="32.46"/>
    <n v="0.78"/>
    <n v="33.24"/>
    <n v="339.51"/>
    <n v="835.18"/>
    <n v="91.63"/>
    <x v="1"/>
    <n v="-4"/>
    <s v="Training"/>
    <n v="1223"/>
    <n v="119"/>
    <s v="MID"/>
    <x v="27"/>
  </r>
  <r>
    <d v="2019-01-07T00:00:00"/>
    <x v="17"/>
    <s v="GK Session"/>
    <n v="78.66"/>
    <n v="3394.61"/>
    <n v="43.16"/>
    <n v="6.72"/>
    <n v="33.32"/>
    <n v="0"/>
    <n v="33.32"/>
    <n v="32"/>
    <n v="1"/>
    <n v="687"/>
    <n v="730"/>
    <n v="113"/>
    <n v="110"/>
    <n v="203"/>
    <n v="166.02"/>
    <n v="26.86"/>
    <n v="0.41"/>
    <n v="27.27"/>
    <n v="285.62"/>
    <n v="374.13"/>
    <n v="72.38"/>
    <x v="1"/>
    <n v="-4"/>
    <s v="Training"/>
    <n v="1417"/>
    <n v="223"/>
    <s v="GK"/>
    <x v="27"/>
  </r>
  <r>
    <d v="2019-01-07T00:00:00"/>
    <x v="19"/>
    <s v="Bike Rehab"/>
    <m/>
    <m/>
    <m/>
    <m/>
    <m/>
    <m/>
    <m/>
    <m/>
    <m/>
    <m/>
    <m/>
    <m/>
    <m/>
    <m/>
    <m/>
    <m/>
    <m/>
    <n v="1.5"/>
    <m/>
    <m/>
    <m/>
    <x v="3"/>
    <m/>
    <m/>
    <n v="0"/>
    <n v="0"/>
    <s v="FB"/>
    <x v="27"/>
  </r>
  <r>
    <d v="2019-01-07T00:00:00"/>
    <x v="20"/>
    <s v="16s Session"/>
    <n v="78.66"/>
    <n v="4683.62"/>
    <n v="59.87"/>
    <n v="6.14"/>
    <n v="38.65"/>
    <n v="0"/>
    <n v="38.65"/>
    <n v="7"/>
    <n v="5"/>
    <n v="473"/>
    <n v="534"/>
    <n v="64"/>
    <n v="61"/>
    <n v="200"/>
    <n v="159.78"/>
    <n v="16.86"/>
    <n v="0.01"/>
    <n v="16.87"/>
    <n v="232.88"/>
    <n v="758.02"/>
    <n v="88.96"/>
    <x v="1"/>
    <n v="-4"/>
    <s v="Training"/>
    <n v="1007"/>
    <n v="125"/>
    <e v="#N/A"/>
    <x v="27"/>
  </r>
  <r>
    <d v="2019-01-07T00:00:00"/>
    <x v="21"/>
    <s v="16s Session"/>
    <n v="78.66"/>
    <n v="5319.09"/>
    <n v="67.63"/>
    <n v="7.24"/>
    <n v="130.05000000000001"/>
    <n v="7.12"/>
    <n v="137.16999999999999"/>
    <n v="6"/>
    <n v="13"/>
    <n v="627"/>
    <n v="683"/>
    <n v="106"/>
    <n v="66"/>
    <n v="201"/>
    <n v="164.5"/>
    <n v="25.49"/>
    <n v="0.63"/>
    <n v="26.12"/>
    <n v="299.89"/>
    <n v="1110.77"/>
    <n v="84.76"/>
    <x v="1"/>
    <n v="-4"/>
    <s v="Training"/>
    <n v="1310"/>
    <n v="172"/>
    <s v="MID"/>
    <x v="27"/>
  </r>
  <r>
    <d v="2019-01-07T00:00:00"/>
    <x v="22"/>
    <s v="Bike Rehab"/>
    <m/>
    <m/>
    <m/>
    <m/>
    <m/>
    <m/>
    <m/>
    <m/>
    <m/>
    <m/>
    <m/>
    <m/>
    <m/>
    <m/>
    <m/>
    <m/>
    <m/>
    <n v="2.5"/>
    <m/>
    <m/>
    <m/>
    <x v="3"/>
    <m/>
    <m/>
    <n v="0"/>
    <n v="0"/>
    <s v="MID"/>
    <x v="27"/>
  </r>
  <r>
    <d v="2019-01-08T00:00:00"/>
    <x v="0"/>
    <s v="Entire Session - Live"/>
    <n v="60.06"/>
    <n v="4530.12"/>
    <n v="75.430000000000007"/>
    <n v="6.95"/>
    <n v="61.04"/>
    <n v="0"/>
    <n v="61.04"/>
    <n v="4"/>
    <n v="7"/>
    <n v="485"/>
    <n v="492"/>
    <n v="56"/>
    <n v="67"/>
    <n v="201"/>
    <n v="171.68"/>
    <n v="22.42"/>
    <n v="0"/>
    <n v="22.42"/>
    <n v="228.27"/>
    <n v="733.07"/>
    <n v="72.47"/>
    <x v="1"/>
    <n v="-5"/>
    <s v="Training"/>
    <n v="977"/>
    <n v="123"/>
    <s v="MID"/>
    <x v="27"/>
  </r>
  <r>
    <d v="2019-01-08T00:00:00"/>
    <x v="1"/>
    <s v="Entire Session - Live"/>
    <n v="60.06"/>
    <n v="4694.6400000000003"/>
    <n v="78.17"/>
    <n v="6.79"/>
    <n v="74.489999999999995"/>
    <n v="0"/>
    <n v="74.489999999999995"/>
    <n v="3"/>
    <n v="7"/>
    <n v="489"/>
    <n v="505"/>
    <n v="34"/>
    <n v="32"/>
    <n v="82"/>
    <n v="82"/>
    <n v="0"/>
    <n v="0"/>
    <n v="0"/>
    <n v="15.57"/>
    <n v="660.26"/>
    <n v="70.45"/>
    <x v="1"/>
    <n v="-5"/>
    <s v="Training"/>
    <n v="994"/>
    <n v="66"/>
    <s v="CB"/>
    <x v="27"/>
  </r>
  <r>
    <d v="2019-01-08T00:00:00"/>
    <x v="2"/>
    <s v="Entire Session - Live"/>
    <n v="60.06"/>
    <n v="4802.8500000000004"/>
    <n v="79.97"/>
    <n v="6.44"/>
    <n v="54.28"/>
    <n v="0"/>
    <n v="54.28"/>
    <n v="1"/>
    <n v="6"/>
    <n v="506"/>
    <n v="543"/>
    <n v="69"/>
    <n v="37"/>
    <n v="210"/>
    <n v="163.52000000000001"/>
    <n v="17.82"/>
    <n v="1.51"/>
    <n v="19.32"/>
    <n v="209.33"/>
    <n v="752.57"/>
    <n v="74.89"/>
    <x v="1"/>
    <n v="-5"/>
    <s v="Training"/>
    <n v="1049"/>
    <n v="106"/>
    <s v="MID"/>
    <x v="27"/>
  </r>
  <r>
    <d v="2019-01-08T00:00:00"/>
    <x v="3"/>
    <s v="Entire Session - Live"/>
    <n v="60.06"/>
    <n v="173.01"/>
    <n v="2.88"/>
    <n v="4.1500000000000004"/>
    <n v="0"/>
    <n v="0"/>
    <n v="0"/>
    <n v="0"/>
    <n v="0"/>
    <n v="39"/>
    <n v="44"/>
    <n v="4"/>
    <n v="2"/>
    <n v="173"/>
    <n v="91.4"/>
    <n v="0"/>
    <n v="0"/>
    <n v="0"/>
    <n v="25.07"/>
    <n v="15.37"/>
    <n v="9.09"/>
    <x v="3"/>
    <m/>
    <m/>
    <n v="83"/>
    <n v="6"/>
    <s v="FOR"/>
    <x v="27"/>
  </r>
  <r>
    <d v="2019-01-08T00:00:00"/>
    <x v="4"/>
    <s v="GK Session"/>
    <n v="60.06"/>
    <n v="3276.9"/>
    <n v="54.56"/>
    <n v="6.14"/>
    <n v="4.68"/>
    <n v="0"/>
    <n v="4.68"/>
    <n v="16"/>
    <n v="1"/>
    <n v="471"/>
    <n v="485"/>
    <n v="69"/>
    <n v="64"/>
    <n v="187"/>
    <n v="159.85"/>
    <n v="3.75"/>
    <n v="0"/>
    <n v="3.75"/>
    <n v="167.64"/>
    <n v="264.99"/>
    <n v="54.7"/>
    <x v="1"/>
    <n v="-5"/>
    <s v="Training"/>
    <n v="956"/>
    <n v="133"/>
    <s v="GK"/>
    <x v="27"/>
  </r>
  <r>
    <d v="2019-01-08T00:00:00"/>
    <x v="30"/>
    <s v="14s Session"/>
    <n v="105.97"/>
    <n v="6917.13"/>
    <n v="65.28"/>
    <n v="7.87"/>
    <n v="290.83"/>
    <n v="50.49"/>
    <n v="341.32"/>
    <n v="14"/>
    <n v="21"/>
    <n v="821"/>
    <n v="860"/>
    <n v="144"/>
    <n v="105"/>
    <n v="82"/>
    <n v="82"/>
    <n v="0"/>
    <n v="0"/>
    <n v="0"/>
    <n v="8.82"/>
    <n v="1420.7"/>
    <n v="129.13"/>
    <x v="12"/>
    <m/>
    <s v="Training"/>
    <n v="1681"/>
    <n v="249"/>
    <e v="#N/A"/>
    <x v="27"/>
  </r>
  <r>
    <d v="2019-01-08T00:00:00"/>
    <x v="5"/>
    <s v="Entire Session - Live"/>
    <n v="60.06"/>
    <n v="4625.34"/>
    <n v="77.02"/>
    <n v="7.97"/>
    <n v="65.36"/>
    <n v="5.91"/>
    <n v="71.27"/>
    <n v="10"/>
    <n v="5"/>
    <n v="477"/>
    <n v="479"/>
    <n v="61"/>
    <n v="45"/>
    <n v="204"/>
    <n v="173.68"/>
    <n v="25.76"/>
    <n v="0"/>
    <n v="25.76"/>
    <n v="238.73"/>
    <n v="681.48"/>
    <n v="89.2"/>
    <x v="1"/>
    <n v="-5"/>
    <s v="Training"/>
    <n v="956"/>
    <n v="106"/>
    <s v="MID"/>
    <x v="27"/>
  </r>
  <r>
    <d v="2019-01-08T00:00:00"/>
    <x v="6"/>
    <s v="Entire Session - Live"/>
    <n v="60.06"/>
    <n v="4740.1400000000003"/>
    <n v="78.930000000000007"/>
    <n v="7.42"/>
    <n v="162.78"/>
    <n v="10.77"/>
    <n v="173.55"/>
    <n v="6"/>
    <n v="11"/>
    <n v="399"/>
    <n v="440"/>
    <n v="62"/>
    <n v="47"/>
    <n v="194"/>
    <n v="154.22"/>
    <n v="6.57"/>
    <n v="0"/>
    <n v="6.57"/>
    <n v="130.24"/>
    <n v="860.19"/>
    <n v="69.17"/>
    <x v="1"/>
    <n v="-5"/>
    <s v="Training"/>
    <n v="839"/>
    <n v="109"/>
    <s v="FB"/>
    <x v="27"/>
  </r>
  <r>
    <d v="2019-01-08T00:00:00"/>
    <x v="8"/>
    <s v="Entire Session - Live"/>
    <n v="60.06"/>
    <n v="4646.13"/>
    <n v="77.36"/>
    <n v="7.15"/>
    <n v="136.08000000000001"/>
    <n v="2.83"/>
    <n v="138.91"/>
    <n v="8"/>
    <n v="10"/>
    <n v="435"/>
    <n v="466"/>
    <n v="50"/>
    <n v="41"/>
    <n v="194"/>
    <n v="157.69"/>
    <n v="17.170000000000002"/>
    <n v="0"/>
    <n v="17.170000000000002"/>
    <n v="196.88"/>
    <n v="710.93"/>
    <n v="72.47"/>
    <x v="1"/>
    <n v="-5"/>
    <s v="Training"/>
    <n v="901"/>
    <n v="91"/>
    <s v="FB"/>
    <x v="27"/>
  </r>
  <r>
    <d v="2019-01-08T00:00:00"/>
    <x v="9"/>
    <s v="Bike Rehab"/>
    <m/>
    <m/>
    <m/>
    <m/>
    <m/>
    <m/>
    <m/>
    <m/>
    <m/>
    <m/>
    <m/>
    <m/>
    <m/>
    <m/>
    <m/>
    <m/>
    <m/>
    <n v="2.5"/>
    <m/>
    <m/>
    <m/>
    <x v="3"/>
    <m/>
    <m/>
    <n v="0"/>
    <n v="0"/>
    <s v="MID"/>
    <x v="27"/>
  </r>
  <r>
    <d v="2019-01-08T00:00:00"/>
    <x v="10"/>
    <s v="Entire Session - Live"/>
    <n v="60.06"/>
    <n v="4557.08"/>
    <n v="75.88"/>
    <n v="7.27"/>
    <n v="71.2"/>
    <n v="1.44"/>
    <n v="72.64"/>
    <n v="2"/>
    <n v="7"/>
    <n v="474"/>
    <n v="501"/>
    <n v="45"/>
    <n v="43"/>
    <n v="205"/>
    <n v="171.54"/>
    <n v="25.35"/>
    <n v="1.95"/>
    <n v="27.31"/>
    <n v="256.87"/>
    <n v="819"/>
    <n v="73.23"/>
    <x v="1"/>
    <n v="-5"/>
    <s v="Training"/>
    <n v="975"/>
    <n v="88"/>
    <s v="FB"/>
    <x v="27"/>
  </r>
  <r>
    <d v="2019-01-08T00:00:00"/>
    <x v="11"/>
    <s v="Entire Session - Live"/>
    <n v="60.06"/>
    <n v="4136.58"/>
    <n v="68.88"/>
    <n v="7.73"/>
    <n v="166.81"/>
    <n v="23.14"/>
    <n v="189.95"/>
    <n v="12"/>
    <n v="15"/>
    <n v="426"/>
    <n v="473"/>
    <n v="80"/>
    <n v="60"/>
    <n v="205"/>
    <n v="162.91999999999999"/>
    <n v="10"/>
    <n v="0"/>
    <n v="10"/>
    <n v="167.5"/>
    <n v="784.83"/>
    <n v="69.38"/>
    <x v="1"/>
    <n v="-5"/>
    <s v="Training"/>
    <n v="899"/>
    <n v="140"/>
    <s v="FOR"/>
    <x v="27"/>
  </r>
  <r>
    <d v="2019-01-08T00:00:00"/>
    <x v="23"/>
    <s v="Entire Session - Live"/>
    <n v="60.06"/>
    <n v="4559"/>
    <n v="75.91"/>
    <n v="8.07"/>
    <n v="116.86"/>
    <n v="25.04"/>
    <n v="141.9"/>
    <n v="8"/>
    <n v="8"/>
    <n v="464"/>
    <n v="455"/>
    <n v="43"/>
    <n v="47"/>
    <n v="187"/>
    <n v="149.52000000000001"/>
    <n v="21.15"/>
    <n v="0.61"/>
    <n v="21.76"/>
    <n v="212.59"/>
    <n v="758.95"/>
    <n v="72.27"/>
    <x v="1"/>
    <n v="-5"/>
    <s v="Training"/>
    <n v="919"/>
    <n v="90"/>
    <s v="CB"/>
    <x v="27"/>
  </r>
  <r>
    <d v="2019-01-08T00:00:00"/>
    <x v="12"/>
    <s v="Bike Rehab"/>
    <m/>
    <m/>
    <m/>
    <m/>
    <m/>
    <m/>
    <m/>
    <m/>
    <m/>
    <m/>
    <m/>
    <m/>
    <m/>
    <m/>
    <m/>
    <m/>
    <m/>
    <n v="20"/>
    <m/>
    <m/>
    <m/>
    <x v="3"/>
    <m/>
    <m/>
    <n v="0"/>
    <n v="0"/>
    <s v="MID"/>
    <x v="27"/>
  </r>
  <r>
    <d v="2019-01-08T00:00:00"/>
    <x v="27"/>
    <s v="Entire Session - Live"/>
    <n v="60.06"/>
    <n v="4601.9399999999996"/>
    <n v="76.63"/>
    <n v="7.25"/>
    <n v="124.59"/>
    <n v="4.3"/>
    <n v="128.88999999999999"/>
    <n v="4"/>
    <n v="11"/>
    <n v="399"/>
    <n v="423"/>
    <n v="45"/>
    <n v="53"/>
    <n v="203"/>
    <n v="166.65"/>
    <n v="18.02"/>
    <n v="0"/>
    <n v="18.02"/>
    <n v="201.29"/>
    <n v="919.67"/>
    <n v="78.930000000000007"/>
    <x v="1"/>
    <n v="-5"/>
    <s v="Training"/>
    <n v="822"/>
    <n v="98"/>
    <s v="MID"/>
    <x v="27"/>
  </r>
  <r>
    <d v="2019-01-08T00:00:00"/>
    <x v="14"/>
    <s v="Entire Session - Live"/>
    <n v="60.06"/>
    <n v="4804.96"/>
    <n v="80.010000000000005"/>
    <n v="7.8"/>
    <n v="164.26"/>
    <n v="34.24"/>
    <n v="198.5"/>
    <n v="2"/>
    <n v="13"/>
    <n v="539"/>
    <n v="553"/>
    <n v="69"/>
    <n v="43"/>
    <n v="198"/>
    <n v="157.91999999999999"/>
    <n v="7.2"/>
    <n v="0.5"/>
    <n v="7.7"/>
    <n v="109.33"/>
    <n v="879.55"/>
    <n v="79.83"/>
    <x v="1"/>
    <n v="-5"/>
    <s v="Training"/>
    <n v="1092"/>
    <n v="112"/>
    <s v="FB"/>
    <x v="27"/>
  </r>
  <r>
    <d v="2019-01-08T00:00:00"/>
    <x v="15"/>
    <s v="Entire Session - Live"/>
    <n v="60.06"/>
    <n v="4925.3500000000004"/>
    <n v="82.01"/>
    <n v="7.53"/>
    <n v="139.33000000000001"/>
    <n v="8.64"/>
    <n v="147.97"/>
    <n v="1"/>
    <n v="15"/>
    <n v="421"/>
    <n v="469"/>
    <n v="46"/>
    <n v="49"/>
    <n v="216"/>
    <n v="192.71"/>
    <n v="26.04"/>
    <n v="17.7"/>
    <n v="43.74"/>
    <n v="383.16"/>
    <n v="862.7"/>
    <n v="74.55"/>
    <x v="1"/>
    <n v="-5"/>
    <s v="Training"/>
    <n v="890"/>
    <n v="95"/>
    <s v="MID"/>
    <x v="27"/>
  </r>
  <r>
    <d v="2019-01-08T00:00:00"/>
    <x v="16"/>
    <s v="Entire Session - Live"/>
    <n v="60.06"/>
    <n v="4499.03"/>
    <n v="74.92"/>
    <n v="7.65"/>
    <n v="75.19"/>
    <n v="2.19"/>
    <n v="77.38"/>
    <n v="4"/>
    <n v="6"/>
    <n v="446"/>
    <n v="474"/>
    <n v="47"/>
    <n v="36"/>
    <n v="201"/>
    <n v="168.88"/>
    <n v="22.42"/>
    <n v="0.02"/>
    <n v="22.44"/>
    <n v="231.78"/>
    <n v="713.26"/>
    <n v="71.08"/>
    <x v="1"/>
    <n v="-5"/>
    <s v="Training"/>
    <n v="920"/>
    <n v="83"/>
    <s v="MID"/>
    <x v="27"/>
  </r>
  <r>
    <d v="2019-01-08T00:00:00"/>
    <x v="26"/>
    <s v="Entire Session - Live"/>
    <n v="60.06"/>
    <n v="5285.37"/>
    <n v="88.01"/>
    <n v="7.35"/>
    <n v="137"/>
    <n v="7.17"/>
    <n v="144.16999999999999"/>
    <n v="10"/>
    <n v="13"/>
    <n v="493"/>
    <n v="532"/>
    <n v="59"/>
    <n v="48"/>
    <n v="213"/>
    <n v="182.01"/>
    <n v="28.84"/>
    <n v="3.65"/>
    <n v="32.49"/>
    <n v="292.74"/>
    <n v="822.55"/>
    <n v="94.72"/>
    <x v="1"/>
    <n v="-5"/>
    <s v="Training"/>
    <n v="1025"/>
    <n v="107"/>
    <s v="MID"/>
    <x v="27"/>
  </r>
  <r>
    <d v="2019-01-08T00:00:00"/>
    <x v="37"/>
    <s v="14s Session"/>
    <n v="105.97"/>
    <n v="6196.36"/>
    <n v="58.54"/>
    <n v="7.4"/>
    <n v="79.55"/>
    <n v="6.51"/>
    <n v="86.06"/>
    <n v="14"/>
    <n v="7"/>
    <n v="672"/>
    <n v="699"/>
    <n v="135"/>
    <n v="131"/>
    <n v="208"/>
    <n v="162.09"/>
    <n v="29.53"/>
    <n v="3.68"/>
    <n v="33.21"/>
    <n v="364.8"/>
    <n v="1105.48"/>
    <n v="108.46"/>
    <x v="12"/>
    <m/>
    <s v="Training"/>
    <n v="1371"/>
    <n v="266"/>
    <s v="MID"/>
    <x v="27"/>
  </r>
  <r>
    <d v="2019-01-08T00:00:00"/>
    <x v="21"/>
    <s v="Entire Session - Live"/>
    <n v="60.06"/>
    <n v="4966.93"/>
    <n v="82.71"/>
    <n v="7.43"/>
    <n v="271.45999999999998"/>
    <n v="18.02"/>
    <n v="289.48"/>
    <n v="3"/>
    <n v="23"/>
    <n v="489"/>
    <n v="532"/>
    <n v="86"/>
    <n v="60"/>
    <n v="193"/>
    <n v="157.54"/>
    <n v="15.89"/>
    <n v="0"/>
    <n v="15.89"/>
    <n v="190.54"/>
    <n v="1070.06"/>
    <n v="75.17"/>
    <x v="1"/>
    <n v="-5"/>
    <s v="Training"/>
    <n v="1021"/>
    <n v="146"/>
    <s v="MID"/>
    <x v="27"/>
  </r>
  <r>
    <d v="2019-01-08T00:00:00"/>
    <x v="22"/>
    <s v="UB CV"/>
    <m/>
    <m/>
    <m/>
    <m/>
    <m/>
    <m/>
    <m/>
    <m/>
    <m/>
    <m/>
    <m/>
    <m/>
    <m/>
    <m/>
    <m/>
    <m/>
    <m/>
    <n v="23"/>
    <m/>
    <m/>
    <m/>
    <x v="3"/>
    <m/>
    <m/>
    <n v="0"/>
    <n v="0"/>
    <s v="MID"/>
    <x v="27"/>
  </r>
  <r>
    <d v="2019-01-09T00:00:00"/>
    <x v="1"/>
    <s v="Entire Session - Live"/>
    <n v="112.54"/>
    <n v="6333.65"/>
    <n v="60.13"/>
    <n v="7.1"/>
    <n v="117.56"/>
    <n v="1.41"/>
    <n v="118.97"/>
    <n v="7"/>
    <n v="12"/>
    <n v="863"/>
    <n v="892"/>
    <n v="85"/>
    <n v="66"/>
    <n v="192"/>
    <n v="156.37"/>
    <n v="38.700000000000003"/>
    <n v="1.1599999999999999"/>
    <n v="39.85"/>
    <n v="387.39"/>
    <n v="968.79"/>
    <n v="107.73"/>
    <x v="1"/>
    <n v="-3"/>
    <s v="Training"/>
    <n v="1755"/>
    <n v="151"/>
    <s v="CB"/>
    <x v="27"/>
  </r>
  <r>
    <d v="2019-01-09T00:00:00"/>
    <x v="2"/>
    <s v="Entire Session - Live"/>
    <n v="112.54"/>
    <n v="6730.45"/>
    <n v="64.27"/>
    <n v="7.16"/>
    <n v="203.83"/>
    <n v="1.42"/>
    <n v="205.25"/>
    <n v="6"/>
    <n v="18"/>
    <n v="783"/>
    <n v="849"/>
    <n v="93"/>
    <n v="51"/>
    <n v="211"/>
    <n v="167.24"/>
    <n v="26.75"/>
    <n v="8.48"/>
    <n v="35.229999999999997"/>
    <n v="395.83"/>
    <n v="1068.6400000000001"/>
    <n v="110.74"/>
    <x v="1"/>
    <n v="-3"/>
    <s v="Training"/>
    <n v="1632"/>
    <n v="144"/>
    <s v="MID"/>
    <x v="27"/>
  </r>
  <r>
    <d v="2019-01-09T00:00:00"/>
    <x v="3"/>
    <s v="Entire Session - Live"/>
    <n v="112.54"/>
    <n v="6407.97"/>
    <n v="60.79"/>
    <n v="7.51"/>
    <n v="279.7"/>
    <n v="15.13"/>
    <n v="294.83"/>
    <n v="32"/>
    <n v="27"/>
    <n v="758"/>
    <n v="800"/>
    <n v="102"/>
    <n v="114"/>
    <n v="183"/>
    <n v="124.82"/>
    <n v="0.28000000000000003"/>
    <n v="0"/>
    <n v="0.28000000000000003"/>
    <n v="65.73"/>
    <n v="1258.75"/>
    <n v="115.97"/>
    <x v="3"/>
    <m/>
    <m/>
    <n v="1558"/>
    <n v="216"/>
    <s v="FOR"/>
    <x v="27"/>
  </r>
  <r>
    <d v="2019-01-09T00:00:00"/>
    <x v="4"/>
    <s v="GK Session"/>
    <n v="112.54"/>
    <n v="5383.49"/>
    <n v="51.16"/>
    <n v="5.57"/>
    <n v="0.56000000000000005"/>
    <n v="0"/>
    <n v="0.56000000000000005"/>
    <n v="13"/>
    <n v="0"/>
    <n v="921"/>
    <n v="937"/>
    <n v="76"/>
    <n v="57"/>
    <n v="182"/>
    <n v="147.18"/>
    <n v="1.07"/>
    <n v="0"/>
    <n v="1.07"/>
    <n v="202.07"/>
    <n v="343.95"/>
    <n v="92.03"/>
    <x v="1"/>
    <n v="-3"/>
    <s v="Training"/>
    <n v="1858"/>
    <n v="133"/>
    <s v="GK"/>
    <x v="27"/>
  </r>
  <r>
    <d v="2019-01-09T00:00:00"/>
    <x v="6"/>
    <s v="Entire Session - Live"/>
    <n v="112.54"/>
    <n v="6692.45"/>
    <n v="63.3"/>
    <n v="7.72"/>
    <n v="206.8"/>
    <n v="17.309999999999999"/>
    <n v="224.11"/>
    <n v="13"/>
    <n v="17"/>
    <n v="657"/>
    <n v="706"/>
    <n v="99"/>
    <n v="69"/>
    <n v="208"/>
    <n v="160.08000000000001"/>
    <n v="17.13"/>
    <n v="0.27"/>
    <n v="17.399999999999999"/>
    <n v="237.17"/>
    <n v="1033.18"/>
    <n v="97.19"/>
    <x v="1"/>
    <n v="-3"/>
    <s v="Training"/>
    <n v="1363"/>
    <n v="168"/>
    <s v="FB"/>
    <x v="27"/>
  </r>
  <r>
    <d v="2019-01-09T00:00:00"/>
    <x v="7"/>
    <s v="Entire Session - Live"/>
    <n v="112.54"/>
    <n v="5944.51"/>
    <n v="56.25"/>
    <n v="7.63"/>
    <n v="111.6"/>
    <n v="16.71"/>
    <n v="128.31"/>
    <n v="13"/>
    <n v="10"/>
    <n v="733"/>
    <n v="777"/>
    <n v="85"/>
    <n v="75"/>
    <n v="206"/>
    <n v="160.87"/>
    <n v="21.82"/>
    <n v="0.28999999999999998"/>
    <n v="22.12"/>
    <n v="282.41000000000003"/>
    <n v="951.81"/>
    <n v="96.11"/>
    <x v="1"/>
    <n v="-3"/>
    <s v="Training"/>
    <n v="1510"/>
    <n v="160"/>
    <s v="CB"/>
    <x v="27"/>
  </r>
  <r>
    <d v="2019-01-09T00:00:00"/>
    <x v="8"/>
    <s v="Entire Session - Live"/>
    <n v="112.54"/>
    <n v="6978.18"/>
    <n v="66.72"/>
    <n v="8.0500000000000007"/>
    <n v="218.33"/>
    <n v="20.37"/>
    <n v="238.7"/>
    <n v="13"/>
    <n v="21"/>
    <n v="722"/>
    <n v="786"/>
    <n v="122"/>
    <n v="85"/>
    <n v="198"/>
    <n v="159.74"/>
    <n v="41.03"/>
    <n v="0.91"/>
    <n v="41.94"/>
    <n v="386.66"/>
    <n v="1340.65"/>
    <n v="108.85"/>
    <x v="1"/>
    <n v="-3"/>
    <s v="Training"/>
    <n v="1508"/>
    <n v="207"/>
    <s v="FB"/>
    <x v="27"/>
  </r>
  <r>
    <d v="2019-01-09T00:00:00"/>
    <x v="9"/>
    <s v="JW Con"/>
    <n v="36.65"/>
    <n v="5354.76"/>
    <n v="146.09"/>
    <n v="6.96"/>
    <n v="35.19"/>
    <n v="0"/>
    <n v="35.19"/>
    <n v="0"/>
    <n v="2"/>
    <n v="29"/>
    <n v="34"/>
    <n v="2"/>
    <n v="0"/>
    <n v="204"/>
    <n v="176.53"/>
    <n v="9.58"/>
    <n v="14.23"/>
    <n v="23.81"/>
    <n v="219.26"/>
    <n v="66.260000000000005"/>
    <n v="80.739999999999995"/>
    <x v="15"/>
    <m/>
    <m/>
    <n v="63"/>
    <n v="2"/>
    <s v="MID"/>
    <x v="27"/>
  </r>
  <r>
    <d v="2019-01-09T00:00:00"/>
    <x v="10"/>
    <s v="Entire Session - Live"/>
    <n v="112.54"/>
    <n v="6382.58"/>
    <n v="61.5"/>
    <n v="6.93"/>
    <n v="114.64"/>
    <n v="0"/>
    <n v="114.64"/>
    <n v="6"/>
    <n v="11"/>
    <n v="749"/>
    <n v="759"/>
    <n v="89"/>
    <n v="75"/>
    <n v="208"/>
    <n v="168.16"/>
    <n v="34.07"/>
    <n v="5.77"/>
    <n v="39.840000000000003"/>
    <n v="405.79"/>
    <n v="954.24"/>
    <n v="103.18"/>
    <x v="1"/>
    <n v="-3"/>
    <s v="Training"/>
    <n v="1508"/>
    <n v="164"/>
    <s v="FB"/>
    <x v="27"/>
  </r>
  <r>
    <d v="2019-01-09T00:00:00"/>
    <x v="11"/>
    <s v="Entire Session - Live"/>
    <n v="112.54"/>
    <n v="5484.76"/>
    <n v="54.3"/>
    <n v="8.1999999999999993"/>
    <n v="223.49"/>
    <n v="34.51"/>
    <n v="258"/>
    <n v="15"/>
    <n v="18"/>
    <n v="630"/>
    <n v="707"/>
    <n v="99"/>
    <n v="62"/>
    <n v="209"/>
    <n v="150.74"/>
    <n v="10.26"/>
    <n v="0.2"/>
    <n v="10.47"/>
    <n v="204.46"/>
    <n v="970.39"/>
    <n v="90.93"/>
    <x v="1"/>
    <n v="-3"/>
    <s v="Training"/>
    <n v="1337"/>
    <n v="161"/>
    <s v="FOR"/>
    <x v="27"/>
  </r>
  <r>
    <d v="2019-01-09T00:00:00"/>
    <x v="23"/>
    <s v="Entire Session - Live"/>
    <n v="112.54"/>
    <n v="5796.51"/>
    <n v="54.78"/>
    <n v="7.94"/>
    <n v="55.01"/>
    <n v="14.01"/>
    <n v="69.02"/>
    <n v="9"/>
    <n v="6"/>
    <n v="739"/>
    <n v="785"/>
    <n v="95"/>
    <n v="73"/>
    <n v="179"/>
    <n v="138.57"/>
    <n v="16.18"/>
    <n v="0"/>
    <n v="16.18"/>
    <n v="264.88"/>
    <n v="871.02"/>
    <n v="102.32"/>
    <x v="1"/>
    <n v="-3"/>
    <s v="Training"/>
    <n v="1524"/>
    <n v="168"/>
    <s v="CB"/>
    <x v="27"/>
  </r>
  <r>
    <d v="2019-01-09T00:00:00"/>
    <x v="27"/>
    <s v="Entire Session - Live"/>
    <n v="112.54"/>
    <n v="6280.94"/>
    <n v="59.86"/>
    <n v="7.5"/>
    <n v="200.11"/>
    <n v="15.83"/>
    <n v="215.94"/>
    <n v="4"/>
    <n v="14"/>
    <n v="591"/>
    <n v="630"/>
    <n v="70"/>
    <n v="71"/>
    <n v="205"/>
    <n v="157.56"/>
    <n v="19.93"/>
    <n v="0.09"/>
    <n v="20.02"/>
    <n v="277.45999999999998"/>
    <n v="1106.72"/>
    <n v="101.45"/>
    <x v="1"/>
    <n v="-3"/>
    <s v="Training"/>
    <n v="1221"/>
    <n v="141"/>
    <s v="MID"/>
    <x v="27"/>
  </r>
  <r>
    <d v="2019-01-09T00:00:00"/>
    <x v="15"/>
    <s v="Entire Session - Live"/>
    <n v="112.54"/>
    <n v="6251.08"/>
    <n v="62.08"/>
    <n v="7.66"/>
    <n v="278.04000000000002"/>
    <n v="13.08"/>
    <n v="291.12"/>
    <n v="4"/>
    <n v="28"/>
    <n v="532"/>
    <n v="616"/>
    <n v="61"/>
    <n v="52"/>
    <n v="214"/>
    <n v="167.7"/>
    <n v="29.38"/>
    <n v="3.22"/>
    <n v="32.590000000000003"/>
    <n v="363.18"/>
    <n v="1094.1600000000001"/>
    <n v="94.76"/>
    <x v="1"/>
    <n v="-3"/>
    <s v="Training"/>
    <n v="1148"/>
    <n v="113"/>
    <s v="MID"/>
    <x v="27"/>
  </r>
  <r>
    <d v="2019-01-09T00:00:00"/>
    <x v="16"/>
    <s v="Entire Session - Live"/>
    <n v="112.54"/>
    <n v="6336.38"/>
    <n v="57.81"/>
    <n v="7.71"/>
    <n v="413.89"/>
    <n v="31.83"/>
    <n v="445.72"/>
    <n v="13"/>
    <n v="35"/>
    <n v="667"/>
    <n v="717"/>
    <n v="92"/>
    <n v="67"/>
    <n v="201"/>
    <n v="164.42"/>
    <n v="28.66"/>
    <n v="0.13"/>
    <n v="28.79"/>
    <n v="370.75"/>
    <n v="1233.07"/>
    <n v="102.53"/>
    <x v="1"/>
    <n v="-3"/>
    <s v="Training"/>
    <n v="1384"/>
    <n v="159"/>
    <s v="MID"/>
    <x v="27"/>
  </r>
  <r>
    <d v="2019-01-09T00:00:00"/>
    <x v="36"/>
    <s v="ML 6x2 mins"/>
    <n v="18.27"/>
    <n v="2973.29"/>
    <n v="162.72999999999999"/>
    <n v="5.36"/>
    <n v="0"/>
    <n v="0"/>
    <n v="0"/>
    <n v="0"/>
    <n v="0"/>
    <n v="30"/>
    <n v="38"/>
    <n v="1"/>
    <n v="1"/>
    <n v="193"/>
    <n v="166.97"/>
    <n v="7.71"/>
    <n v="0"/>
    <n v="7.71"/>
    <n v="69.64"/>
    <n v="88.81"/>
    <n v="39.090000000000003"/>
    <x v="6"/>
    <m/>
    <m/>
    <n v="68"/>
    <n v="2"/>
    <e v="#N/A"/>
    <x v="27"/>
  </r>
  <r>
    <d v="2019-01-09T00:00:00"/>
    <x v="26"/>
    <s v="Entire Session - Live"/>
    <n v="112.54"/>
    <n v="6115.58"/>
    <n v="59.8"/>
    <n v="7.57"/>
    <n v="144.21"/>
    <n v="14.44"/>
    <n v="158.65"/>
    <n v="14"/>
    <n v="13"/>
    <n v="730"/>
    <n v="811"/>
    <n v="102"/>
    <n v="58"/>
    <n v="211"/>
    <n v="162.54"/>
    <n v="24.17"/>
    <n v="3.06"/>
    <n v="27.24"/>
    <n v="321.05"/>
    <n v="960.26"/>
    <n v="112.03"/>
    <x v="1"/>
    <n v="-3"/>
    <s v="Training"/>
    <n v="1541"/>
    <n v="160"/>
    <s v="MID"/>
    <x v="27"/>
  </r>
  <r>
    <d v="2019-01-09T00:00:00"/>
    <x v="17"/>
    <s v="GK Session"/>
    <n v="112.54"/>
    <n v="4321.4399999999996"/>
    <n v="41.57"/>
    <n v="5.47"/>
    <n v="0"/>
    <n v="0"/>
    <n v="0"/>
    <n v="13"/>
    <n v="0"/>
    <n v="712"/>
    <n v="766"/>
    <n v="42"/>
    <n v="30"/>
    <n v="201"/>
    <n v="140.24"/>
    <n v="7.04"/>
    <n v="0.01"/>
    <n v="7.05"/>
    <n v="176.87"/>
    <n v="259.55"/>
    <n v="68.03"/>
    <x v="1"/>
    <n v="-3"/>
    <s v="Training"/>
    <n v="1478"/>
    <n v="72"/>
    <s v="GK"/>
    <x v="27"/>
  </r>
  <r>
    <d v="2019-01-09T00:00:00"/>
    <x v="21"/>
    <s v="Entire Session - Live"/>
    <n v="112.54"/>
    <n v="6382.43"/>
    <n v="61.2"/>
    <n v="7.89"/>
    <n v="327.22000000000003"/>
    <n v="38.72"/>
    <n v="365.94"/>
    <n v="11"/>
    <n v="36"/>
    <n v="636"/>
    <n v="716"/>
    <n v="85"/>
    <n v="71"/>
    <n v="196"/>
    <n v="148.91"/>
    <n v="19.28"/>
    <n v="0.2"/>
    <n v="19.48"/>
    <n v="270.62"/>
    <n v="1329.92"/>
    <n v="92.68"/>
    <x v="1"/>
    <n v="-3"/>
    <s v="Training"/>
    <n v="1352"/>
    <n v="156"/>
    <s v="MID"/>
    <x v="27"/>
  </r>
  <r>
    <d v="2019-01-10T00:00:00"/>
    <x v="30"/>
    <s v="14s Session"/>
    <n v="111.58"/>
    <n v="7889.16"/>
    <n v="70.709999999999994"/>
    <n v="7.71"/>
    <n v="293.08"/>
    <n v="32.5"/>
    <n v="325.58"/>
    <n v="13"/>
    <n v="27"/>
    <n v="758"/>
    <n v="797"/>
    <n v="116"/>
    <n v="86"/>
    <n v="198"/>
    <n v="146.78"/>
    <n v="10.73"/>
    <n v="0"/>
    <n v="10.73"/>
    <n v="245.89"/>
    <n v="1424.87"/>
    <n v="142.63"/>
    <x v="8"/>
    <m/>
    <s v="Training"/>
    <n v="1555"/>
    <n v="202"/>
    <e v="#N/A"/>
    <x v="27"/>
  </r>
  <r>
    <d v="2019-01-10T00:00:00"/>
    <x v="5"/>
    <s v="England -4"/>
    <n v="71"/>
    <n v="5910"/>
    <m/>
    <n v="7.9"/>
    <n v="175"/>
    <n v="14"/>
    <n v="189"/>
    <m/>
    <m/>
    <m/>
    <m/>
    <n v="79"/>
    <n v="104"/>
    <m/>
    <m/>
    <m/>
    <m/>
    <m/>
    <m/>
    <m/>
    <m/>
    <x v="3"/>
    <m/>
    <m/>
    <n v="0"/>
    <n v="183"/>
    <s v="MID"/>
    <x v="27"/>
  </r>
  <r>
    <d v="2019-01-10T00:00:00"/>
    <x v="37"/>
    <s v="14s Session"/>
    <n v="111.58"/>
    <n v="6550.65"/>
    <n v="58.71"/>
    <n v="7.34"/>
    <n v="147.97999999999999"/>
    <n v="5"/>
    <n v="152.97999999999999"/>
    <n v="14"/>
    <n v="15"/>
    <n v="716"/>
    <n v="728"/>
    <n v="97"/>
    <n v="73"/>
    <n v="203"/>
    <n v="157.58000000000001"/>
    <n v="24.79"/>
    <n v="0.48"/>
    <n v="25.27"/>
    <n v="319.05"/>
    <n v="1019.53"/>
    <n v="103.98"/>
    <x v="8"/>
    <m/>
    <s v="Training"/>
    <n v="1444"/>
    <n v="170"/>
    <s v="MID"/>
    <x v="27"/>
  </r>
  <r>
    <d v="2019-01-11T00:00:00"/>
    <x v="2"/>
    <s v="16s vs Sunderland"/>
    <n v="118.61"/>
    <n v="11243.82"/>
    <n v="94.8"/>
    <n v="7.6"/>
    <n v="263.17"/>
    <n v="11.54"/>
    <n v="274.70999999999998"/>
    <n v="17"/>
    <n v="22"/>
    <n v="906"/>
    <n v="947"/>
    <n v="70"/>
    <n v="92"/>
    <n v="214"/>
    <n v="171.51"/>
    <n v="49.69"/>
    <n v="5.2"/>
    <n v="54.89"/>
    <n v="491.64"/>
    <n v="1494.21"/>
    <n v="182.54"/>
    <x v="1"/>
    <m/>
    <s v="Match"/>
    <n v="1853"/>
    <n v="162"/>
    <s v="MID"/>
    <x v="27"/>
  </r>
  <r>
    <d v="2019-01-11T00:00:00"/>
    <x v="3"/>
    <s v="HB Rehab"/>
    <n v="26.31"/>
    <n v="3395.14"/>
    <n v="129.05000000000001"/>
    <n v="7.21"/>
    <n v="258.68"/>
    <n v="4.97"/>
    <n v="263.64999999999998"/>
    <n v="2"/>
    <n v="8"/>
    <n v="28"/>
    <n v="36"/>
    <n v="8"/>
    <n v="0"/>
    <n v="193"/>
    <n v="164.23"/>
    <n v="6.33"/>
    <n v="0"/>
    <n v="6.33"/>
    <n v="93.72"/>
    <n v="291.7"/>
    <n v="38.06"/>
    <x v="6"/>
    <m/>
    <s v="REHAB"/>
    <n v="64"/>
    <n v="8"/>
    <s v="FOR"/>
    <x v="27"/>
  </r>
  <r>
    <d v="2019-01-11T00:00:00"/>
    <x v="4"/>
    <s v="16s vs Sunderland"/>
    <n v="118.61"/>
    <n v="3918.99"/>
    <n v="33.04"/>
    <n v="6.11"/>
    <n v="9.82"/>
    <n v="0"/>
    <n v="9.82"/>
    <n v="8"/>
    <n v="1"/>
    <n v="699"/>
    <n v="731"/>
    <n v="55"/>
    <n v="44"/>
    <n v="180"/>
    <n v="127.35"/>
    <n v="0.09"/>
    <n v="0"/>
    <n v="0.09"/>
    <n v="138.28"/>
    <n v="225.37"/>
    <n v="63.74"/>
    <x v="1"/>
    <m/>
    <s v="Match"/>
    <n v="1430"/>
    <n v="99"/>
    <s v="GK"/>
    <x v="27"/>
  </r>
  <r>
    <d v="2019-01-11T00:00:00"/>
    <x v="5"/>
    <s v="England -3"/>
    <n v="75"/>
    <n v="7250"/>
    <m/>
    <n v="8.5"/>
    <n v="365"/>
    <n v="71"/>
    <n v="436"/>
    <m/>
    <m/>
    <m/>
    <m/>
    <n v="87"/>
    <n v="98"/>
    <m/>
    <m/>
    <m/>
    <m/>
    <m/>
    <m/>
    <m/>
    <m/>
    <x v="3"/>
    <m/>
    <m/>
    <n v="0"/>
    <n v="185"/>
    <s v="MID"/>
    <x v="27"/>
  </r>
  <r>
    <d v="2019-01-11T00:00:00"/>
    <x v="6"/>
    <s v="16s vs Sunderland"/>
    <n v="118.61"/>
    <n v="11349.57"/>
    <n v="95.69"/>
    <n v="7.72"/>
    <n v="547.99"/>
    <n v="44.71"/>
    <n v="592.70000000000005"/>
    <n v="17"/>
    <n v="40"/>
    <n v="801"/>
    <n v="825"/>
    <n v="73"/>
    <n v="76"/>
    <n v="211"/>
    <n v="161.59"/>
    <n v="29.45"/>
    <n v="2.0499999999999998"/>
    <n v="31.5"/>
    <n v="338.36"/>
    <n v="1995.99"/>
    <n v="148.22"/>
    <x v="1"/>
    <m/>
    <s v="Match"/>
    <n v="1626"/>
    <n v="149"/>
    <s v="FB"/>
    <x v="27"/>
  </r>
  <r>
    <d v="2019-01-11T00:00:00"/>
    <x v="7"/>
    <s v="16s vs Sunderland"/>
    <n v="118.61"/>
    <n v="8368.08"/>
    <n v="70.56"/>
    <n v="7.64"/>
    <n v="150.62"/>
    <n v="16.739999999999998"/>
    <n v="167.36"/>
    <n v="12"/>
    <n v="15"/>
    <n v="849"/>
    <n v="881"/>
    <n v="76"/>
    <n v="80"/>
    <n v="204"/>
    <n v="159.66999999999999"/>
    <n v="30.69"/>
    <n v="0.01"/>
    <n v="30.7"/>
    <n v="340.59"/>
    <n v="1174.98"/>
    <n v="134.55000000000001"/>
    <x v="1"/>
    <m/>
    <s v="Match"/>
    <n v="1730"/>
    <n v="156"/>
    <s v="CB"/>
    <x v="27"/>
  </r>
  <r>
    <d v="2019-01-11T00:00:00"/>
    <x v="9"/>
    <s v="AVG"/>
    <n v="60"/>
    <n v="6000"/>
    <m/>
    <m/>
    <n v="30"/>
    <n v="15"/>
    <n v="45"/>
    <m/>
    <m/>
    <m/>
    <m/>
    <m/>
    <m/>
    <m/>
    <m/>
    <m/>
    <m/>
    <n v="15"/>
    <m/>
    <m/>
    <m/>
    <x v="3"/>
    <m/>
    <m/>
    <n v="0"/>
    <n v="0"/>
    <s v="MID"/>
    <x v="27"/>
  </r>
  <r>
    <d v="2019-01-11T00:00:00"/>
    <x v="10"/>
    <s v="16s vs Sunderland"/>
    <n v="118.61"/>
    <n v="11006.84"/>
    <n v="92.8"/>
    <n v="7.86"/>
    <n v="218.97"/>
    <n v="14.81"/>
    <n v="233.78"/>
    <n v="11"/>
    <n v="17"/>
    <n v="928"/>
    <n v="896"/>
    <n v="65"/>
    <n v="62"/>
    <n v="211"/>
    <n v="176.39"/>
    <n v="59.7"/>
    <n v="5.03"/>
    <n v="64.739999999999995"/>
    <n v="564.35"/>
    <n v="1701.79"/>
    <n v="170.52"/>
    <x v="1"/>
    <m/>
    <s v="Match"/>
    <n v="1824"/>
    <n v="127"/>
    <s v="FB"/>
    <x v="27"/>
  </r>
  <r>
    <d v="2019-01-11T00:00:00"/>
    <x v="11"/>
    <s v="16s vs Sunderland"/>
    <n v="118.61"/>
    <n v="9193.23"/>
    <n v="80.11"/>
    <n v="8.8000000000000007"/>
    <n v="564.04999999999995"/>
    <n v="203.59"/>
    <n v="767.64"/>
    <n v="30"/>
    <n v="48"/>
    <n v="717"/>
    <n v="737"/>
    <n v="113"/>
    <n v="119"/>
    <n v="217"/>
    <n v="174.29"/>
    <n v="42.28"/>
    <n v="1.78"/>
    <n v="44.06"/>
    <n v="452.63"/>
    <n v="1813.44"/>
    <n v="136.22"/>
    <x v="1"/>
    <m/>
    <s v="Match"/>
    <n v="1454"/>
    <n v="232"/>
    <s v="FOR"/>
    <x v="27"/>
  </r>
  <r>
    <d v="2019-01-11T00:00:00"/>
    <x v="23"/>
    <s v="16s vs Sunderland"/>
    <n v="118.61"/>
    <n v="6257.95"/>
    <n v="52.76"/>
    <n v="7.88"/>
    <n v="114.67"/>
    <n v="10.39"/>
    <n v="125.06"/>
    <n v="4"/>
    <n v="14"/>
    <n v="759"/>
    <n v="808"/>
    <n v="52"/>
    <n v="52"/>
    <n v="186"/>
    <n v="131.65"/>
    <n v="9.48"/>
    <n v="0.37"/>
    <n v="9.85"/>
    <n v="252.6"/>
    <n v="760.42"/>
    <n v="105.02"/>
    <x v="1"/>
    <m/>
    <s v="Match"/>
    <n v="1567"/>
    <n v="104"/>
    <s v="CB"/>
    <x v="27"/>
  </r>
  <r>
    <d v="2019-01-11T00:00:00"/>
    <x v="27"/>
    <s v="16s vs Sunderland"/>
    <n v="118.61"/>
    <n v="7160.38"/>
    <n v="62.24"/>
    <n v="8.56"/>
    <n v="283.16000000000003"/>
    <n v="29.16"/>
    <n v="312.32"/>
    <n v="10"/>
    <n v="22"/>
    <n v="673"/>
    <n v="698"/>
    <n v="57"/>
    <n v="53"/>
    <n v="204"/>
    <n v="157"/>
    <n v="28.97"/>
    <n v="0.01"/>
    <n v="28.98"/>
    <n v="340.59"/>
    <n v="1116.78"/>
    <n v="115.7"/>
    <x v="1"/>
    <m/>
    <s v="Match"/>
    <n v="1371"/>
    <n v="110"/>
    <s v="MID"/>
    <x v="27"/>
  </r>
  <r>
    <d v="2019-01-11T00:00:00"/>
    <x v="14"/>
    <s v="16s vs Sunderland"/>
    <n v="118.61"/>
    <n v="6123.25"/>
    <n v="51.63"/>
    <n v="7.77"/>
    <n v="219.91"/>
    <n v="25.69"/>
    <n v="245.6"/>
    <n v="13"/>
    <n v="15"/>
    <n v="799"/>
    <n v="843"/>
    <n v="59"/>
    <n v="48"/>
    <n v="204"/>
    <n v="139.13"/>
    <n v="13.96"/>
    <n v="1.1200000000000001"/>
    <n v="15.08"/>
    <n v="259.18"/>
    <n v="869.81"/>
    <n v="117.76"/>
    <x v="1"/>
    <m/>
    <s v="Match"/>
    <n v="1642"/>
    <n v="107"/>
    <s v="FB"/>
    <x v="27"/>
  </r>
  <r>
    <d v="2019-01-11T00:00:00"/>
    <x v="15"/>
    <s v="MF Conditioning"/>
    <n v="17.989999999999998"/>
    <n v="1881.84"/>
    <n v="104.61"/>
    <n v="6.83"/>
    <n v="29.44"/>
    <n v="0"/>
    <n v="29.44"/>
    <n v="2"/>
    <n v="4"/>
    <n v="100"/>
    <n v="116"/>
    <n v="9"/>
    <n v="13"/>
    <n v="208"/>
    <n v="188.64"/>
    <n v="13.49"/>
    <n v="0.18"/>
    <n v="13.66"/>
    <n v="100.7"/>
    <n v="195.47"/>
    <n v="30.78"/>
    <x v="15"/>
    <m/>
    <s v="CONDITIONING"/>
    <n v="216"/>
    <n v="22"/>
    <s v="MID"/>
    <x v="27"/>
  </r>
  <r>
    <d v="2019-01-11T00:00:00"/>
    <x v="16"/>
    <s v="16s vs Sunderland"/>
    <n v="118.61"/>
    <n v="10789.23"/>
    <n v="90.97"/>
    <n v="7.96"/>
    <n v="389.63"/>
    <n v="34.25"/>
    <n v="423.88"/>
    <n v="14"/>
    <n v="27"/>
    <n v="816"/>
    <n v="856"/>
    <n v="85"/>
    <n v="77"/>
    <n v="205"/>
    <n v="174.52"/>
    <n v="59.84"/>
    <n v="1.6"/>
    <n v="61.44"/>
    <n v="519.91"/>
    <n v="1781.14"/>
    <n v="160.66999999999999"/>
    <x v="1"/>
    <m/>
    <s v="Match"/>
    <n v="1672"/>
    <n v="162"/>
    <s v="MID"/>
    <x v="27"/>
  </r>
  <r>
    <d v="2019-01-11T00:00:00"/>
    <x v="26"/>
    <s v="16s vs Sunderland"/>
    <n v="118.61"/>
    <n v="8079.89"/>
    <n v="68.13"/>
    <n v="7.74"/>
    <n v="294.20999999999998"/>
    <n v="16.64"/>
    <n v="310.85000000000002"/>
    <n v="21"/>
    <n v="22"/>
    <n v="640"/>
    <n v="630"/>
    <n v="55"/>
    <n v="73"/>
    <n v="215"/>
    <n v="163.24"/>
    <n v="42.2"/>
    <n v="6.93"/>
    <n v="49.13"/>
    <n v="447.22"/>
    <n v="1419.18"/>
    <n v="140.72"/>
    <x v="1"/>
    <m/>
    <s v="Match"/>
    <n v="1270"/>
    <n v="128"/>
    <s v="MID"/>
    <x v="27"/>
  </r>
  <r>
    <d v="2019-01-11T00:00:00"/>
    <x v="17"/>
    <s v="16s vs Sunderland"/>
    <n v="118.61"/>
    <n v="6114.86"/>
    <n v="51.56"/>
    <n v="6.31"/>
    <n v="13.37"/>
    <n v="0"/>
    <n v="13.37"/>
    <n v="6"/>
    <n v="3"/>
    <n v="730"/>
    <n v="796"/>
    <n v="46"/>
    <n v="51"/>
    <n v="194"/>
    <n v="144.77000000000001"/>
    <n v="7.07"/>
    <n v="0"/>
    <n v="7.07"/>
    <n v="224.31"/>
    <n v="321.52999999999997"/>
    <n v="76.39"/>
    <x v="1"/>
    <m/>
    <s v="Match"/>
    <n v="1526"/>
    <n v="97"/>
    <s v="GK"/>
    <x v="27"/>
  </r>
  <r>
    <d v="2019-01-11T00:00:00"/>
    <x v="20"/>
    <s v="16s vs Sunderland"/>
    <n v="118.61"/>
    <n v="9914.82"/>
    <n v="83.6"/>
    <n v="7.53"/>
    <n v="165.92"/>
    <n v="14.45"/>
    <n v="180.37"/>
    <n v="25"/>
    <n v="16"/>
    <n v="916"/>
    <n v="945"/>
    <n v="79"/>
    <n v="74"/>
    <n v="194"/>
    <n v="164.61"/>
    <n v="42.44"/>
    <n v="0"/>
    <n v="42.44"/>
    <n v="412.7"/>
    <n v="1586.46"/>
    <n v="169.05"/>
    <x v="1"/>
    <m/>
    <s v="Match"/>
    <n v="1861"/>
    <n v="153"/>
    <e v="#N/A"/>
    <x v="27"/>
  </r>
  <r>
    <d v="2019-01-11T00:00:00"/>
    <x v="21"/>
    <s v="16s vs Sunderland"/>
    <n v="118.61"/>
    <n v="9999.92"/>
    <n v="84.31"/>
    <n v="8.49"/>
    <n v="430.47"/>
    <n v="98.9"/>
    <n v="529.37"/>
    <n v="14"/>
    <n v="38"/>
    <n v="867"/>
    <n v="909"/>
    <n v="88"/>
    <n v="103"/>
    <n v="197"/>
    <n v="158.19999999999999"/>
    <n v="37.75"/>
    <n v="0.24"/>
    <n v="37.979999999999997"/>
    <n v="398.41"/>
    <n v="2068.7199999999998"/>
    <n v="138.28"/>
    <x v="1"/>
    <m/>
    <s v="Match"/>
    <n v="1776"/>
    <n v="191"/>
    <s v="MID"/>
    <x v="27"/>
  </r>
  <r>
    <d v="2019-01-12T00:00:00"/>
    <x v="0"/>
    <s v="Entire Session - Live"/>
    <n v="104.7"/>
    <n v="5285.96"/>
    <n v="50.49"/>
    <n v="7.28"/>
    <n v="186.09"/>
    <n v="12.11"/>
    <n v="198.2"/>
    <n v="19"/>
    <n v="14"/>
    <n v="769"/>
    <n v="821"/>
    <n v="110"/>
    <n v="113"/>
    <n v="199"/>
    <n v="160.06"/>
    <n v="21.56"/>
    <n v="0"/>
    <n v="21.56"/>
    <n v="298.8"/>
    <n v="1022.45"/>
    <n v="107.72"/>
    <x v="8"/>
    <n v="-3"/>
    <s v="Training"/>
    <n v="1590"/>
    <n v="223"/>
    <s v="MID"/>
    <x v="27"/>
  </r>
  <r>
    <d v="2019-01-12T00:00:00"/>
    <x v="1"/>
    <s v="Entire Session - Live"/>
    <n v="104.7"/>
    <n v="5708"/>
    <n v="54.53"/>
    <n v="7.48"/>
    <n v="200.93"/>
    <n v="20.98"/>
    <n v="221.91"/>
    <n v="9"/>
    <n v="15"/>
    <n v="791"/>
    <n v="843"/>
    <n v="100"/>
    <n v="65"/>
    <n v="190"/>
    <n v="157.4"/>
    <n v="39.42"/>
    <n v="0.01"/>
    <n v="39.43"/>
    <n v="382.65"/>
    <n v="991.26"/>
    <n v="100.48"/>
    <x v="8"/>
    <n v="-3"/>
    <s v="Training"/>
    <n v="1634"/>
    <n v="165"/>
    <s v="CB"/>
    <x v="27"/>
  </r>
  <r>
    <d v="2019-01-12T00:00:00"/>
    <x v="4"/>
    <s v="Entire Session - Live"/>
    <n v="104.7"/>
    <n v="4392.4399999999996"/>
    <n v="41.95"/>
    <n v="7.48"/>
    <n v="128.69999999999999"/>
    <n v="15.23"/>
    <n v="143.93"/>
    <n v="17"/>
    <n v="8"/>
    <n v="912"/>
    <n v="914"/>
    <n v="91"/>
    <n v="84"/>
    <n v="181"/>
    <n v="146.01"/>
    <n v="0.37"/>
    <n v="0"/>
    <n v="0.37"/>
    <n v="197.51"/>
    <n v="422.1"/>
    <n v="91.52"/>
    <x v="8"/>
    <n v="-3"/>
    <s v="Training"/>
    <n v="1826"/>
    <n v="175"/>
    <s v="GK"/>
    <x v="27"/>
  </r>
  <r>
    <d v="2019-01-12T00:00:00"/>
    <x v="8"/>
    <s v="Entire Session - Live"/>
    <n v="104.7"/>
    <n v="5572.02"/>
    <n v="53.22"/>
    <n v="8.5"/>
    <n v="195.15"/>
    <n v="52.09"/>
    <n v="247.24"/>
    <n v="14"/>
    <n v="16"/>
    <n v="707"/>
    <n v="762"/>
    <n v="91"/>
    <n v="77"/>
    <n v="197"/>
    <n v="158.16"/>
    <n v="26.6"/>
    <n v="0.73"/>
    <n v="27.32"/>
    <n v="345.36"/>
    <n v="1090.0899999999999"/>
    <n v="101.72"/>
    <x v="8"/>
    <n v="-3"/>
    <s v="Training"/>
    <n v="1469"/>
    <n v="168"/>
    <s v="FB"/>
    <x v="27"/>
  </r>
  <r>
    <d v="2019-01-12T00:00:00"/>
    <x v="23"/>
    <s v="Entire Session - Live"/>
    <n v="104.7"/>
    <n v="5212.28"/>
    <n v="49.78"/>
    <n v="7.13"/>
    <n v="169.52"/>
    <n v="4.9400000000000004"/>
    <n v="174.46"/>
    <n v="14"/>
    <n v="12"/>
    <n v="643"/>
    <n v="661"/>
    <n v="88"/>
    <n v="93"/>
    <n v="185"/>
    <n v="141.02000000000001"/>
    <n v="19.82"/>
    <n v="0.33"/>
    <n v="20.149999999999999"/>
    <n v="281.56"/>
    <n v="993.78"/>
    <n v="108.67"/>
    <x v="8"/>
    <n v="-3"/>
    <s v="Training"/>
    <n v="1304"/>
    <n v="181"/>
    <s v="CB"/>
    <x v="27"/>
  </r>
  <r>
    <d v="2019-01-12T00:00:00"/>
    <x v="14"/>
    <s v="Entire Session - Live"/>
    <n v="104.7"/>
    <n v="5290.23"/>
    <n v="50.53"/>
    <n v="7.66"/>
    <n v="190.16"/>
    <n v="29.54"/>
    <n v="219.7"/>
    <n v="13"/>
    <n v="14"/>
    <n v="713"/>
    <n v="739"/>
    <n v="96"/>
    <n v="89"/>
    <n v="201"/>
    <n v="148.69999999999999"/>
    <n v="18.5"/>
    <n v="2"/>
    <n v="20.51"/>
    <n v="245.44"/>
    <n v="1028.18"/>
    <n v="103.67"/>
    <x v="8"/>
    <n v="-3"/>
    <s v="Training"/>
    <n v="1452"/>
    <n v="185"/>
    <s v="FB"/>
    <x v="27"/>
  </r>
  <r>
    <d v="2019-01-12T00:00:00"/>
    <x v="15"/>
    <s v="Entire Session - Live"/>
    <n v="104.7"/>
    <n v="5195.54"/>
    <n v="49.62"/>
    <n v="7.81"/>
    <n v="211.78"/>
    <n v="29.54"/>
    <n v="241.32"/>
    <n v="12"/>
    <n v="17"/>
    <n v="715"/>
    <n v="731"/>
    <n v="87"/>
    <n v="85"/>
    <n v="215"/>
    <n v="173.27"/>
    <n v="33.32"/>
    <n v="6.31"/>
    <n v="39.619999999999997"/>
    <n v="422.87"/>
    <n v="1018.53"/>
    <n v="95.52"/>
    <x v="8"/>
    <n v="-3"/>
    <s v="Training"/>
    <n v="1446"/>
    <n v="172"/>
    <s v="MID"/>
    <x v="27"/>
  </r>
  <r>
    <d v="2019-01-12T00:00:00"/>
    <x v="17"/>
    <s v="Entire Session - Live"/>
    <n v="104.7"/>
    <n v="4691.5600000000004"/>
    <n v="44.81"/>
    <n v="8.19"/>
    <n v="95.94"/>
    <n v="79.040000000000006"/>
    <n v="174.98"/>
    <n v="14"/>
    <n v="9"/>
    <n v="840"/>
    <n v="893"/>
    <n v="75"/>
    <n v="77"/>
    <n v="197"/>
    <n v="150.46"/>
    <n v="7.46"/>
    <n v="0"/>
    <n v="7.46"/>
    <n v="229.15"/>
    <n v="475.05"/>
    <n v="88.51"/>
    <x v="8"/>
    <n v="-3"/>
    <s v="Training"/>
    <n v="1733"/>
    <n v="152"/>
    <s v="GK"/>
    <x v="27"/>
  </r>
  <r>
    <d v="2019-01-13T00:00:00"/>
    <x v="5"/>
    <s v="England -1"/>
    <n v="62"/>
    <n v="3565"/>
    <m/>
    <n v="7.4"/>
    <n v="138"/>
    <n v="4"/>
    <n v="142"/>
    <m/>
    <m/>
    <m/>
    <m/>
    <n v="28"/>
    <n v="23"/>
    <m/>
    <m/>
    <m/>
    <m/>
    <m/>
    <m/>
    <m/>
    <m/>
    <x v="3"/>
    <m/>
    <m/>
    <n v="0"/>
    <n v="51"/>
    <s v="MID"/>
    <x v="27"/>
  </r>
  <r>
    <d v="2019-01-14T00:00:00"/>
    <x v="0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2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3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OR"/>
    <x v="28"/>
  </r>
  <r>
    <d v="2019-01-14T00:00:00"/>
    <x v="4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GK"/>
    <x v="28"/>
  </r>
  <r>
    <d v="2019-01-14T00:00:00"/>
    <x v="5"/>
    <s v="England Match"/>
    <n v="86"/>
    <n v="9218"/>
    <m/>
    <n v="8.5"/>
    <n v="628"/>
    <n v="150"/>
    <n v="778"/>
    <m/>
    <m/>
    <m/>
    <m/>
    <n v="67"/>
    <n v="117"/>
    <m/>
    <m/>
    <m/>
    <m/>
    <m/>
    <m/>
    <m/>
    <m/>
    <x v="3"/>
    <m/>
    <m/>
    <n v="0"/>
    <n v="184"/>
    <s v="MID"/>
    <x v="28"/>
  </r>
  <r>
    <d v="2019-01-14T00:00:00"/>
    <x v="6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B"/>
    <x v="28"/>
  </r>
  <r>
    <d v="2019-01-14T00:00:00"/>
    <x v="7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CB"/>
    <x v="28"/>
  </r>
  <r>
    <d v="2019-01-14T00:00:00"/>
    <x v="8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B"/>
    <x v="28"/>
  </r>
  <r>
    <d v="2019-01-14T00:00:00"/>
    <x v="9"/>
    <s v="JW Con"/>
    <n v="48.11"/>
    <n v="5565.84"/>
    <n v="115.7"/>
    <n v="6.23"/>
    <n v="76.73"/>
    <n v="0"/>
    <n v="76.73"/>
    <n v="0"/>
    <n v="2"/>
    <n v="163"/>
    <n v="166"/>
    <n v="21"/>
    <n v="8"/>
    <n v="211"/>
    <n v="166.99"/>
    <n v="10.69"/>
    <n v="13.7"/>
    <n v="24.39"/>
    <n v="235.46"/>
    <n v="380.08"/>
    <n v="87.26"/>
    <x v="3"/>
    <m/>
    <m/>
    <n v="329"/>
    <n v="29"/>
    <s v="MID"/>
    <x v="28"/>
  </r>
  <r>
    <d v="2019-01-14T00:00:00"/>
    <x v="10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B"/>
    <x v="28"/>
  </r>
  <r>
    <d v="2019-01-14T00:00:00"/>
    <x v="11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OR"/>
    <x v="28"/>
  </r>
  <r>
    <d v="2019-01-14T00:00:00"/>
    <x v="23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CB"/>
    <x v="28"/>
  </r>
  <r>
    <d v="2019-01-14T00:00:00"/>
    <x v="27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13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CB"/>
    <x v="28"/>
  </r>
  <r>
    <d v="2019-01-14T00:00:00"/>
    <x v="14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FB"/>
    <x v="28"/>
  </r>
  <r>
    <d v="2019-01-14T00:00:00"/>
    <x v="15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16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36"/>
    <s v="ML 4x4 mins"/>
    <n v="24.29"/>
    <n v="3801.21"/>
    <n v="156.55000000000001"/>
    <n v="5.63"/>
    <n v="1.67"/>
    <n v="0"/>
    <n v="1.67"/>
    <n v="0"/>
    <n v="0"/>
    <n v="34"/>
    <n v="30"/>
    <n v="0"/>
    <n v="0"/>
    <n v="196"/>
    <n v="164.99"/>
    <n v="13.16"/>
    <n v="0"/>
    <n v="13.16"/>
    <n v="99.24"/>
    <n v="102.39"/>
    <n v="54.55"/>
    <x v="3"/>
    <m/>
    <m/>
    <n v="64"/>
    <n v="0"/>
    <e v="#N/A"/>
    <x v="28"/>
  </r>
  <r>
    <d v="2019-01-14T00:00:00"/>
    <x v="26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4T00:00:00"/>
    <x v="17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GK"/>
    <x v="28"/>
  </r>
  <r>
    <d v="2019-01-14T00:00:00"/>
    <x v="20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e v="#N/A"/>
    <x v="28"/>
  </r>
  <r>
    <d v="2019-01-14T00:00:00"/>
    <x v="21"/>
    <s v="14.01.19 Avg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n v="565.15384615384619"/>
    <n v="519.29538461538459"/>
    <n v="15.516923076923078"/>
    <n v="0.77307692307692322"/>
    <n v="16.290000000000003"/>
    <n v="119.46230769230769"/>
    <n v="524.23153846153855"/>
    <n v="43.85307692307692"/>
    <x v="1"/>
    <m/>
    <s v="Training"/>
    <n v="533.07692307692309"/>
    <n v="70"/>
    <s v="MID"/>
    <x v="28"/>
  </r>
  <r>
    <d v="2019-01-15T00:00:00"/>
    <x v="3"/>
    <s v="15s Session"/>
    <n v="61.67"/>
    <n v="3178.81"/>
    <n v="51.55"/>
    <n v="6.98"/>
    <n v="93.98"/>
    <n v="0"/>
    <n v="93.98"/>
    <n v="2"/>
    <n v="9"/>
    <n v="325"/>
    <n v="355"/>
    <n v="23"/>
    <n v="27"/>
    <n v="194"/>
    <n v="155.43"/>
    <n v="12.43"/>
    <n v="0"/>
    <n v="12.43"/>
    <n v="180.69"/>
    <n v="481.12"/>
    <n v="46.62"/>
    <x v="8"/>
    <n v="-1"/>
    <s v="Training"/>
    <n v="680"/>
    <n v="50"/>
    <s v="FOR"/>
    <x v="28"/>
  </r>
  <r>
    <d v="2019-01-15T00:00:00"/>
    <x v="4"/>
    <s v="Gk Session"/>
    <n v="61.67"/>
    <n v="717.14"/>
    <n v="37.44"/>
    <n v="5.1100000000000003"/>
    <n v="0"/>
    <n v="0"/>
    <n v="0"/>
    <n v="0"/>
    <n v="0"/>
    <n v="127"/>
    <n v="145"/>
    <n v="11"/>
    <n v="6"/>
    <n v="169"/>
    <n v="133.93"/>
    <n v="0"/>
    <n v="0"/>
    <n v="0"/>
    <n v="23.32"/>
    <n v="43.84"/>
    <n v="12.23"/>
    <x v="3"/>
    <m/>
    <s v="Training"/>
    <n v="272"/>
    <n v="17"/>
    <s v="GK"/>
    <x v="28"/>
  </r>
  <r>
    <d v="2019-01-15T00:00:00"/>
    <x v="30"/>
    <s v="15s Session"/>
    <n v="61.67"/>
    <n v="3459.07"/>
    <n v="56.09"/>
    <n v="7.21"/>
    <n v="97.38"/>
    <n v="4.96"/>
    <n v="102.34"/>
    <n v="1"/>
    <n v="10"/>
    <n v="400"/>
    <n v="408"/>
    <n v="61"/>
    <n v="43"/>
    <n v="192"/>
    <n v="137.02000000000001"/>
    <n v="4.74"/>
    <n v="0"/>
    <n v="4.74"/>
    <n v="108.49"/>
    <n v="705.72"/>
    <n v="60.92"/>
    <x v="8"/>
    <n v="-1"/>
    <s v="Training"/>
    <n v="808"/>
    <n v="104"/>
    <e v="#N/A"/>
    <x v="28"/>
  </r>
  <r>
    <d v="2019-01-15T00:00:00"/>
    <x v="33"/>
    <s v="Avg"/>
    <n v="61.67"/>
    <n v="3234.5145454545459"/>
    <n v="54.799090909090914"/>
    <n v="6.8881818181818195"/>
    <n v="111.68909090909091"/>
    <n v="3.6363636363636362"/>
    <n v="115.32545454545453"/>
    <n v="5.5454545454545459"/>
    <n v="11.545454545454545"/>
    <n v="371.27272727272725"/>
    <n v="406.36363636363637"/>
    <n v="48.363636363636367"/>
    <n v="34.636363636363633"/>
    <n v="195.45454545454547"/>
    <n v="151.89181818181817"/>
    <n v="9.5954545454545457"/>
    <n v="0.52636363636363637"/>
    <n v="10.120909090909091"/>
    <n v="146.69636363636363"/>
    <n v="607.26727272727283"/>
    <n v="55.903636363636359"/>
    <x v="3"/>
    <m/>
    <m/>
    <n v="777.63636363636363"/>
    <n v="83"/>
    <e v="#N/A"/>
    <x v="28"/>
  </r>
  <r>
    <d v="2019-01-15T00:00:00"/>
    <x v="6"/>
    <s v="18s full session"/>
    <n v="106.36"/>
    <n v="5858.46"/>
    <n v="59.59"/>
    <n v="7.83"/>
    <n v="183.1"/>
    <n v="28.28"/>
    <n v="211.38"/>
    <n v="10"/>
    <n v="15"/>
    <n v="546"/>
    <n v="572"/>
    <n v="62"/>
    <n v="54"/>
    <n v="164"/>
    <n v="128.94999999999999"/>
    <n v="11.8"/>
    <n v="0.1"/>
    <n v="12.74"/>
    <n v="175.19"/>
    <n v="803.4"/>
    <n v="92.9"/>
    <x v="0"/>
    <m/>
    <s v="Training"/>
    <n v="1118"/>
    <n v="116"/>
    <s v="FB"/>
    <x v="28"/>
  </r>
  <r>
    <d v="2019-01-15T00:00:00"/>
    <x v="7"/>
    <s v="18s full session"/>
    <n v="106.36"/>
    <n v="4993.25"/>
    <n v="46.95"/>
    <n v="7.23"/>
    <n v="241.71"/>
    <n v="7.1"/>
    <n v="248.81"/>
    <n v="5"/>
    <n v="12"/>
    <n v="602"/>
    <n v="605"/>
    <n v="67"/>
    <n v="44"/>
    <n v="208"/>
    <n v="142.72999999999999"/>
    <n v="6.88"/>
    <n v="0.02"/>
    <n v="7.84"/>
    <n v="185.11"/>
    <n v="760.86"/>
    <n v="77.75"/>
    <x v="0"/>
    <m/>
    <s v="Training"/>
    <n v="1207"/>
    <n v="111"/>
    <s v="CB"/>
    <x v="28"/>
  </r>
  <r>
    <d v="2019-01-15T00:00:00"/>
    <x v="8"/>
    <s v="15s Session"/>
    <n v="61.67"/>
    <n v="3997.48"/>
    <n v="64.83"/>
    <n v="7.29"/>
    <n v="142.84"/>
    <n v="1.43"/>
    <n v="144.27000000000001"/>
    <n v="11"/>
    <n v="16"/>
    <n v="392"/>
    <n v="436"/>
    <n v="86"/>
    <n v="46"/>
    <n v="192"/>
    <n v="153.87"/>
    <n v="14.7"/>
    <n v="0"/>
    <n v="14.7"/>
    <n v="184.72"/>
    <n v="903.16"/>
    <n v="63.85"/>
    <x v="8"/>
    <n v="-1"/>
    <s v="Training"/>
    <n v="828"/>
    <n v="132"/>
    <s v="FB"/>
    <x v="28"/>
  </r>
  <r>
    <d v="2019-01-15T00:00:00"/>
    <x v="10"/>
    <s v="15s Session"/>
    <n v="61.67"/>
    <n v="3703.95"/>
    <n v="60.07"/>
    <n v="6.74"/>
    <n v="133.57"/>
    <n v="0"/>
    <n v="133.57"/>
    <n v="4"/>
    <n v="12"/>
    <n v="389"/>
    <n v="426"/>
    <n v="43"/>
    <n v="39"/>
    <n v="202"/>
    <n v="166.86"/>
    <n v="8.26"/>
    <n v="0.14000000000000001"/>
    <n v="8.39"/>
    <n v="87.76"/>
    <n v="700.81"/>
    <n v="68.06"/>
    <x v="8"/>
    <n v="-1"/>
    <s v="Training"/>
    <n v="815"/>
    <n v="82"/>
    <s v="FB"/>
    <x v="28"/>
  </r>
  <r>
    <d v="2019-01-15T00:00:00"/>
    <x v="11"/>
    <s v="18s full session"/>
    <n v="106.36"/>
    <n v="5847.8"/>
    <n v="61.89"/>
    <n v="8.24"/>
    <n v="216.03"/>
    <n v="40.39"/>
    <n v="256.42"/>
    <n v="10"/>
    <n v="18"/>
    <n v="525"/>
    <n v="566"/>
    <n v="75"/>
    <n v="61"/>
    <n v="208"/>
    <n v="142.49"/>
    <n v="10.32"/>
    <n v="0.09"/>
    <n v="12.39"/>
    <n v="190.99"/>
    <n v="792.73"/>
    <n v="88.69"/>
    <x v="0"/>
    <m/>
    <s v="Training"/>
    <n v="1091"/>
    <n v="136"/>
    <s v="FOR"/>
    <x v="28"/>
  </r>
  <r>
    <d v="2019-01-15T00:00:00"/>
    <x v="23"/>
    <s v="15s Session"/>
    <n v="61.67"/>
    <n v="2918.23"/>
    <n v="47.32"/>
    <n v="7.49"/>
    <n v="95.78"/>
    <n v="5.0199999999999996"/>
    <n v="100.8"/>
    <n v="6"/>
    <n v="11"/>
    <n v="329"/>
    <n v="382"/>
    <n v="35"/>
    <n v="31"/>
    <n v="176"/>
    <n v="132.6"/>
    <n v="5.54"/>
    <n v="0"/>
    <n v="5.54"/>
    <n v="126.31"/>
    <n v="546.58000000000004"/>
    <n v="53.93"/>
    <x v="8"/>
    <n v="-1"/>
    <s v="Training"/>
    <n v="711"/>
    <n v="66"/>
    <s v="CB"/>
    <x v="28"/>
  </r>
  <r>
    <d v="2019-01-15T00:00:00"/>
    <x v="27"/>
    <s v="Avg"/>
    <n v="61.67"/>
    <n v="3234.5145454545459"/>
    <n v="54.799090909090914"/>
    <n v="6.8881818181818195"/>
    <n v="111.68909090909091"/>
    <n v="3.6363636363636362"/>
    <n v="115.32545454545453"/>
    <n v="5.5454545454545459"/>
    <n v="11.545454545454545"/>
    <n v="371.27272727272725"/>
    <n v="406.36363636363637"/>
    <n v="48.363636363636367"/>
    <n v="34.636363636363633"/>
    <n v="195.45454545454547"/>
    <n v="151.89181818181817"/>
    <n v="9.5954545454545457"/>
    <n v="0.52636363636363637"/>
    <n v="10.120909090909091"/>
    <n v="146.69636363636363"/>
    <n v="607.26727272727283"/>
    <n v="55.903636363636359"/>
    <x v="3"/>
    <m/>
    <m/>
    <n v="777.63636363636363"/>
    <n v="83"/>
    <s v="MID"/>
    <x v="28"/>
  </r>
  <r>
    <d v="2019-01-15T00:00:00"/>
    <x v="14"/>
    <s v="15s Session"/>
    <n v="61.67"/>
    <n v="3789.75"/>
    <n v="61.46"/>
    <n v="7.09"/>
    <n v="182.78"/>
    <n v="1.41"/>
    <n v="184.19"/>
    <n v="15"/>
    <n v="19"/>
    <n v="390"/>
    <n v="435"/>
    <n v="71"/>
    <n v="59"/>
    <n v="201"/>
    <n v="152.88999999999999"/>
    <n v="8.6999999999999993"/>
    <n v="0"/>
    <n v="8.6999999999999993"/>
    <n v="151.83000000000001"/>
    <n v="841"/>
    <n v="68.88"/>
    <x v="8"/>
    <n v="-1"/>
    <s v="Training"/>
    <n v="825"/>
    <n v="130"/>
    <s v="FB"/>
    <x v="28"/>
  </r>
  <r>
    <d v="2019-01-15T00:00:00"/>
    <x v="15"/>
    <s v="15s Session"/>
    <n v="61.67"/>
    <n v="3582.91"/>
    <n v="58.1"/>
    <n v="7.36"/>
    <n v="179.21"/>
    <n v="6.46"/>
    <n v="185.67"/>
    <n v="3"/>
    <n v="18"/>
    <n v="386"/>
    <n v="425"/>
    <n v="61"/>
    <n v="33"/>
    <n v="214"/>
    <n v="172.71"/>
    <n v="17.77"/>
    <n v="5.15"/>
    <n v="22.92"/>
    <n v="254.08"/>
    <n v="727.46"/>
    <n v="61.74"/>
    <x v="8"/>
    <n v="-1"/>
    <s v="Training"/>
    <n v="811"/>
    <n v="94"/>
    <s v="MID"/>
    <x v="28"/>
  </r>
  <r>
    <d v="2019-01-15T00:00:00"/>
    <x v="16"/>
    <s v="18s full session"/>
    <n v="106.36"/>
    <n v="5992.18"/>
    <n v="62.9"/>
    <n v="7.23"/>
    <n v="175.81"/>
    <n v="4.9800000000000004"/>
    <n v="180.79"/>
    <n v="2"/>
    <n v="13"/>
    <n v="529"/>
    <n v="582"/>
    <n v="66"/>
    <n v="53"/>
    <n v="203"/>
    <n v="162.36000000000001"/>
    <n v="25.1"/>
    <n v="0.01"/>
    <n v="25.84"/>
    <n v="310.17"/>
    <n v="862.71"/>
    <n v="94.83"/>
    <x v="0"/>
    <m/>
    <s v="Training"/>
    <n v="1111"/>
    <n v="119"/>
    <s v="MID"/>
    <x v="28"/>
  </r>
  <r>
    <d v="2019-01-15T00:00:00"/>
    <x v="35"/>
    <s v="15s Session"/>
    <n v="61.67"/>
    <n v="3128.31"/>
    <n v="50.73"/>
    <n v="6.22"/>
    <n v="32.729999999999997"/>
    <n v="0"/>
    <n v="32.729999999999997"/>
    <n v="1"/>
    <n v="3"/>
    <n v="461"/>
    <n v="482"/>
    <n v="39"/>
    <n v="37"/>
    <n v="199"/>
    <n v="156.12"/>
    <n v="14.76"/>
    <n v="0"/>
    <n v="14.76"/>
    <n v="179.28"/>
    <n v="509.88"/>
    <n v="54.63"/>
    <x v="8"/>
    <n v="-1"/>
    <s v="Training"/>
    <n v="943"/>
    <n v="76"/>
    <e v="#N/A"/>
    <x v="28"/>
  </r>
  <r>
    <d v="2019-01-15T00:00:00"/>
    <x v="26"/>
    <s v="15s Session"/>
    <n v="61.67"/>
    <n v="3588.92"/>
    <n v="58.2"/>
    <n v="6.91"/>
    <n v="157.79"/>
    <n v="0"/>
    <n v="157.79"/>
    <n v="16"/>
    <n v="18"/>
    <n v="457"/>
    <n v="475"/>
    <n v="54"/>
    <n v="29"/>
    <n v="210"/>
    <n v="153.19"/>
    <n v="5"/>
    <n v="0.46"/>
    <n v="5.46"/>
    <n v="135.58000000000001"/>
    <n v="655.16"/>
    <n v="66.819999999999993"/>
    <x v="8"/>
    <n v="-1"/>
    <s v="Training"/>
    <n v="932"/>
    <n v="83"/>
    <s v="MID"/>
    <x v="28"/>
  </r>
  <r>
    <d v="2019-01-15T00:00:00"/>
    <x v="17"/>
    <s v="18s full session"/>
    <n v="106.36"/>
    <n v="3537.41"/>
    <n v="37.49"/>
    <n v="6.08"/>
    <n v="2.29"/>
    <n v="0"/>
    <n v="2.29"/>
    <n v="25"/>
    <n v="0"/>
    <n v="672"/>
    <n v="733"/>
    <n v="89"/>
    <n v="81"/>
    <n v="180"/>
    <n v="128.5"/>
    <n v="0.16"/>
    <n v="0"/>
    <n v="0.16"/>
    <n v="57.21"/>
    <n v="327.78"/>
    <n v="73.75"/>
    <x v="0"/>
    <m/>
    <s v="Training"/>
    <n v="1405"/>
    <n v="170"/>
    <s v="GK"/>
    <x v="28"/>
  </r>
  <r>
    <d v="2019-01-15T00:00:00"/>
    <x v="34"/>
    <s v="15s Session"/>
    <n v="61.67"/>
    <n v="3515.09"/>
    <n v="57"/>
    <n v="7.37"/>
    <n v="112.52"/>
    <n v="20.72"/>
    <n v="133.24"/>
    <n v="2"/>
    <n v="11"/>
    <n v="428"/>
    <n v="501"/>
    <n v="48"/>
    <n v="31"/>
    <n v="201"/>
    <n v="156.19"/>
    <n v="13.65"/>
    <n v="0.04"/>
    <n v="13.69"/>
    <n v="181.6"/>
    <n v="565.21"/>
    <n v="57.26"/>
    <x v="8"/>
    <n v="-1"/>
    <s v="Training"/>
    <n v="929"/>
    <n v="79"/>
    <e v="#N/A"/>
    <x v="28"/>
  </r>
  <r>
    <d v="2019-01-15T00:00:00"/>
    <x v="21"/>
    <s v="18s full session"/>
    <n v="106.36"/>
    <n v="6565.86"/>
    <n v="69.03"/>
    <n v="7.86"/>
    <n v="263.36"/>
    <n v="28.93"/>
    <n v="292.29000000000002"/>
    <n v="8"/>
    <n v="23"/>
    <n v="592"/>
    <n v="647"/>
    <n v="90"/>
    <n v="69"/>
    <n v="197"/>
    <n v="152.38"/>
    <n v="14.08"/>
    <n v="7.0000000000000007E-2"/>
    <n v="14.08"/>
    <n v="239"/>
    <n v="1220.67"/>
    <n v="92.72"/>
    <x v="0"/>
    <m/>
    <s v="Training"/>
    <n v="1239"/>
    <n v="159"/>
    <s v="MID"/>
    <x v="28"/>
  </r>
  <r>
    <d v="2019-01-16T00:00:00"/>
    <x v="0"/>
    <s v="Ar full session"/>
    <n v="38.47"/>
    <n v="4006.48"/>
    <n v="104.16"/>
    <n v="7.29"/>
    <n v="263.31"/>
    <n v="3.59"/>
    <n v="266.89999999999998"/>
    <n v="7"/>
    <n v="13"/>
    <n v="175"/>
    <n v="200"/>
    <n v="62"/>
    <n v="22"/>
    <n v="196"/>
    <n v="155.34"/>
    <n v="5.64"/>
    <n v="0.01"/>
    <n v="5.64"/>
    <n v="97.63"/>
    <n v="1058.03"/>
    <n v="54.02"/>
    <x v="3"/>
    <m/>
    <m/>
    <n v="375"/>
    <n v="84"/>
    <s v="MID"/>
    <x v="28"/>
  </r>
  <r>
    <d v="2019-01-16T00:00:00"/>
    <x v="1"/>
    <s v="15s vs Rochdale"/>
    <n v="125.34"/>
    <n v="5783.9"/>
    <n v="46.15"/>
    <n v="7.56"/>
    <n v="130.11000000000001"/>
    <n v="11.52"/>
    <n v="141.63"/>
    <n v="3"/>
    <n v="12"/>
    <n v="748"/>
    <n v="800"/>
    <n v="32"/>
    <n v="26"/>
    <n v="189"/>
    <n v="136.06"/>
    <n v="23.56"/>
    <n v="0"/>
    <n v="23.56"/>
    <n v="286.5"/>
    <n v="658.51"/>
    <n v="93.42"/>
    <x v="8"/>
    <m/>
    <s v="Match"/>
    <n v="1548"/>
    <n v="58"/>
    <s v="CB"/>
    <x v="28"/>
  </r>
  <r>
    <d v="2019-01-16T00:00:00"/>
    <x v="3"/>
    <s v="15s vs Rochdale"/>
    <n v="125.34"/>
    <n v="8323.7999999999993"/>
    <n v="66.41"/>
    <n v="9.16"/>
    <n v="501.24"/>
    <n v="166.19"/>
    <n v="667.43"/>
    <n v="11"/>
    <n v="45"/>
    <n v="618"/>
    <n v="614"/>
    <n v="56"/>
    <n v="52"/>
    <n v="199"/>
    <n v="152.82"/>
    <n v="37.69"/>
    <n v="0.24"/>
    <n v="37.93"/>
    <n v="384.5"/>
    <n v="1606.76"/>
    <n v="119.88"/>
    <x v="8"/>
    <m/>
    <s v="Match"/>
    <n v="1232"/>
    <n v="108"/>
    <s v="FOR"/>
    <x v="28"/>
  </r>
  <r>
    <d v="2019-01-16T00:00:00"/>
    <x v="4"/>
    <s v="15s vs Rochdale"/>
    <n v="125.34"/>
    <n v="6894.9"/>
    <n v="55.01"/>
    <n v="6.92"/>
    <n v="13.67"/>
    <n v="0"/>
    <n v="13.67"/>
    <n v="6"/>
    <n v="1"/>
    <n v="821"/>
    <n v="827"/>
    <n v="53"/>
    <n v="44"/>
    <n v="182"/>
    <n v="147.65"/>
    <n v="0.59"/>
    <n v="0"/>
    <n v="0.59"/>
    <n v="241.28"/>
    <n v="379.34"/>
    <n v="83.38"/>
    <x v="8"/>
    <m/>
    <s v="Match"/>
    <n v="1648"/>
    <n v="97"/>
    <s v="GK"/>
    <x v="28"/>
  </r>
  <r>
    <d v="2019-01-16T00:00:00"/>
    <x v="30"/>
    <s v="15s vs Rochdale"/>
    <n v="125.34"/>
    <n v="12538.79"/>
    <n v="100.04"/>
    <n v="8.84"/>
    <n v="525.74"/>
    <n v="203.7"/>
    <n v="729.44"/>
    <n v="14"/>
    <n v="46"/>
    <n v="829"/>
    <n v="875"/>
    <n v="100"/>
    <n v="82"/>
    <n v="201"/>
    <n v="150.87"/>
    <n v="12.89"/>
    <n v="0.06"/>
    <n v="12.95"/>
    <n v="305.88"/>
    <n v="2328.92"/>
    <n v="192.87"/>
    <x v="8"/>
    <m/>
    <s v="Match"/>
    <n v="1704"/>
    <n v="182"/>
    <e v="#N/A"/>
    <x v="28"/>
  </r>
  <r>
    <d v="2019-01-16T00:00:00"/>
    <x v="33"/>
    <s v="15s vs Rochdale"/>
    <n v="125.34"/>
    <n v="5571.51"/>
    <n v="110.98"/>
    <n v="7.57"/>
    <n v="498.62"/>
    <n v="26.05"/>
    <n v="524.66999999999996"/>
    <n v="18"/>
    <n v="39"/>
    <n v="374"/>
    <n v="359"/>
    <n v="37"/>
    <n v="54"/>
    <n v="203"/>
    <n v="179.85"/>
    <n v="6.5"/>
    <n v="0"/>
    <n v="6.5"/>
    <n v="49.54"/>
    <n v="1286.99"/>
    <n v="89.95"/>
    <x v="8"/>
    <m/>
    <s v="Match"/>
    <n v="733"/>
    <n v="91"/>
    <e v="#N/A"/>
    <x v="28"/>
  </r>
  <r>
    <d v="2019-01-16T00:00:00"/>
    <x v="6"/>
    <s v="18s full v coaching connections"/>
    <n v="90.96"/>
    <n v="8993.26"/>
    <n v="98.87"/>
    <n v="8.7899999999999991"/>
    <n v="507.18"/>
    <n v="169.16"/>
    <n v="676.34"/>
    <n v="13"/>
    <n v="43"/>
    <n v="572"/>
    <n v="603"/>
    <n v="57"/>
    <n v="64"/>
    <n v="205"/>
    <n v="174.4"/>
    <n v="39.75"/>
    <n v="0.38"/>
    <n v="42.63"/>
    <n v="393.69"/>
    <n v="1688.69"/>
    <n v="110.83"/>
    <x v="3"/>
    <m/>
    <m/>
    <n v="1175"/>
    <n v="121"/>
    <s v="FB"/>
    <x v="28"/>
  </r>
  <r>
    <d v="2019-01-16T00:00:00"/>
    <x v="8"/>
    <s v="15s vs Rochdale"/>
    <n v="125.34"/>
    <n v="12081.03"/>
    <n v="96.39"/>
    <n v="8.8800000000000008"/>
    <n v="604.61"/>
    <n v="162.83000000000001"/>
    <n v="767.44"/>
    <n v="15"/>
    <n v="38"/>
    <n v="922"/>
    <n v="912"/>
    <n v="88"/>
    <n v="82"/>
    <n v="198"/>
    <n v="162.94"/>
    <n v="48.02"/>
    <n v="0.38"/>
    <n v="48.4"/>
    <n v="473.34"/>
    <n v="2388.56"/>
    <n v="163.21"/>
    <x v="8"/>
    <m/>
    <s v="Match"/>
    <n v="1834"/>
    <n v="170"/>
    <s v="FB"/>
    <x v="28"/>
  </r>
  <r>
    <d v="2019-01-16T00:00:00"/>
    <x v="9"/>
    <s v="JW Con"/>
    <n v="46.89"/>
    <n v="5254.03"/>
    <n v="112.07"/>
    <n v="7.48"/>
    <n v="80.03"/>
    <n v="16.52"/>
    <n v="96.55"/>
    <n v="1"/>
    <n v="3"/>
    <n v="190"/>
    <n v="214"/>
    <n v="25"/>
    <n v="9"/>
    <n v="210"/>
    <n v="152.49"/>
    <n v="11.04"/>
    <n v="3.02"/>
    <n v="14.06"/>
    <n v="144.41999999999999"/>
    <n v="455.95"/>
    <n v="87.5"/>
    <x v="3"/>
    <m/>
    <m/>
    <n v="404"/>
    <n v="34"/>
    <s v="MID"/>
    <x v="28"/>
  </r>
  <r>
    <d v="2019-01-16T00:00:00"/>
    <x v="10"/>
    <s v="15s vs Rochdale"/>
    <n v="125.34"/>
    <n v="11798.48"/>
    <n v="94.13"/>
    <n v="7.61"/>
    <n v="420.01"/>
    <n v="10.24"/>
    <n v="430.25"/>
    <n v="13"/>
    <n v="38"/>
    <n v="870"/>
    <n v="864"/>
    <n v="66"/>
    <n v="67"/>
    <n v="207"/>
    <n v="172.66"/>
    <n v="60.42"/>
    <n v="2.81"/>
    <n v="63.22"/>
    <n v="550.16"/>
    <n v="1888.4"/>
    <n v="191.86"/>
    <x v="8"/>
    <m/>
    <s v="Match"/>
    <n v="1734"/>
    <n v="133"/>
    <s v="FB"/>
    <x v="28"/>
  </r>
  <r>
    <d v="2019-01-16T00:00:00"/>
    <x v="11"/>
    <s v="18s full v coaching connections"/>
    <n v="90.96"/>
    <n v="7960.05"/>
    <n v="87.51"/>
    <n v="8.7799999999999994"/>
    <n v="432.29"/>
    <n v="149.1"/>
    <n v="581.39"/>
    <n v="27"/>
    <n v="34"/>
    <n v="597"/>
    <n v="618"/>
    <n v="99"/>
    <n v="108"/>
    <n v="211"/>
    <n v="166.35"/>
    <n v="29.91"/>
    <n v="0.33"/>
    <n v="34.46"/>
    <n v="349.28"/>
    <n v="1629.53"/>
    <n v="123.81"/>
    <x v="3"/>
    <m/>
    <m/>
    <n v="1215"/>
    <n v="207"/>
    <s v="FOR"/>
    <x v="28"/>
  </r>
  <r>
    <d v="2019-01-16T00:00:00"/>
    <x v="23"/>
    <s v="15s vs Rochdale"/>
    <n v="125.34"/>
    <n v="10467.81"/>
    <n v="83.52"/>
    <n v="8.16"/>
    <n v="271.31"/>
    <n v="68.680000000000007"/>
    <n v="339.99"/>
    <n v="18"/>
    <n v="23"/>
    <n v="861"/>
    <n v="852"/>
    <n v="73"/>
    <n v="74"/>
    <n v="183"/>
    <n v="149.66999999999999"/>
    <n v="37.72"/>
    <n v="0.02"/>
    <n v="37.74"/>
    <n v="428.77"/>
    <n v="1589.43"/>
    <n v="165.96"/>
    <x v="8"/>
    <m/>
    <s v="Match"/>
    <n v="1713"/>
    <n v="147"/>
    <s v="CB"/>
    <x v="28"/>
  </r>
  <r>
    <d v="2019-01-16T00:00:00"/>
    <x v="27"/>
    <s v="15s vs Rochdale"/>
    <n v="125.34"/>
    <n v="12329.9"/>
    <n v="98.37"/>
    <n v="7.85"/>
    <n v="599.44000000000005"/>
    <n v="29.1"/>
    <n v="628.54"/>
    <n v="9"/>
    <n v="39"/>
    <n v="856"/>
    <n v="889"/>
    <n v="64"/>
    <n v="87"/>
    <n v="203"/>
    <n v="171.6"/>
    <n v="50.3"/>
    <n v="0"/>
    <n v="50.3"/>
    <n v="487.19"/>
    <n v="2093.2600000000002"/>
    <n v="200.59"/>
    <x v="8"/>
    <m/>
    <s v="Match"/>
    <n v="1745"/>
    <n v="151"/>
    <s v="MID"/>
    <x v="28"/>
  </r>
  <r>
    <d v="2019-01-16T00:00:00"/>
    <x v="14"/>
    <s v="15s vs Rochdale"/>
    <n v="125.34"/>
    <n v="11515.62"/>
    <n v="91.88"/>
    <n v="8.33"/>
    <n v="577.45000000000005"/>
    <n v="106.87"/>
    <n v="684.32"/>
    <n v="20"/>
    <n v="39"/>
    <n v="986"/>
    <n v="1052"/>
    <n v="82"/>
    <n v="96"/>
    <n v="199"/>
    <n v="157.41"/>
    <n v="47.84"/>
    <n v="1.58"/>
    <n v="49.42"/>
    <n v="461.63"/>
    <n v="2241.92"/>
    <n v="191.87"/>
    <x v="8"/>
    <m/>
    <s v="Match"/>
    <n v="2038"/>
    <n v="178"/>
    <s v="FB"/>
    <x v="28"/>
  </r>
  <r>
    <d v="2019-01-16T00:00:00"/>
    <x v="15"/>
    <s v="15s vs Rochdale"/>
    <n v="125.34"/>
    <n v="6612.57"/>
    <n v="52.76"/>
    <n v="8.75"/>
    <n v="224.6"/>
    <n v="74.12"/>
    <n v="298.72000000000003"/>
    <n v="3"/>
    <n v="20"/>
    <n v="464"/>
    <n v="498"/>
    <n v="33"/>
    <n v="32"/>
    <n v="217"/>
    <n v="150.96"/>
    <n v="37.18"/>
    <n v="3.57"/>
    <n v="40.75"/>
    <n v="376.26"/>
    <n v="996.21"/>
    <n v="100.76"/>
    <x v="8"/>
    <m/>
    <s v="Match"/>
    <n v="962"/>
    <n v="65"/>
    <s v="MID"/>
    <x v="28"/>
  </r>
  <r>
    <d v="2019-01-16T00:00:00"/>
    <x v="16"/>
    <s v="18s full v coaching connections"/>
    <n v="90.96"/>
    <n v="4510.3900000000003"/>
    <n v="49.59"/>
    <n v="7.92"/>
    <n v="301.74"/>
    <n v="11.09"/>
    <n v="312.83"/>
    <n v="1"/>
    <n v="19"/>
    <n v="347"/>
    <n v="397"/>
    <n v="39"/>
    <n v="30"/>
    <n v="203"/>
    <n v="149.51"/>
    <n v="23.91"/>
    <n v="0.03"/>
    <n v="25.75"/>
    <n v="251.67"/>
    <n v="848.57"/>
    <n v="70.760000000000005"/>
    <x v="3"/>
    <m/>
    <m/>
    <n v="744"/>
    <n v="69"/>
    <s v="MID"/>
    <x v="28"/>
  </r>
  <r>
    <d v="2019-01-16T00:00:00"/>
    <x v="36"/>
    <s v="ML Con"/>
    <n v="34.61"/>
    <n v="5231.4399999999996"/>
    <n v="151.15"/>
    <n v="6.61"/>
    <n v="79.87"/>
    <n v="0"/>
    <n v="79.87"/>
    <n v="1"/>
    <n v="4"/>
    <n v="42"/>
    <n v="45"/>
    <n v="0"/>
    <n v="0"/>
    <n v="191"/>
    <n v="163.95"/>
    <n v="13.55"/>
    <n v="0"/>
    <n v="13.55"/>
    <n v="119.84"/>
    <n v="170.13"/>
    <n v="72.83"/>
    <x v="3"/>
    <m/>
    <m/>
    <n v="87"/>
    <n v="0"/>
    <e v="#N/A"/>
    <x v="28"/>
  </r>
  <r>
    <d v="2019-01-16T00:00:00"/>
    <x v="35"/>
    <s v="15s vs Rochdale"/>
    <n v="125.34"/>
    <n v="5407.5"/>
    <n v="43.14"/>
    <n v="6.84"/>
    <n v="95.07"/>
    <n v="0"/>
    <n v="95.07"/>
    <n v="1"/>
    <n v="5"/>
    <n v="731"/>
    <n v="738"/>
    <n v="31"/>
    <n v="26"/>
    <n v="197"/>
    <n v="146.27000000000001"/>
    <n v="19.73"/>
    <n v="0"/>
    <n v="19.73"/>
    <n v="211.19"/>
    <n v="533.59"/>
    <n v="89.29"/>
    <x v="8"/>
    <m/>
    <s v="Match"/>
    <n v="1469"/>
    <n v="57"/>
    <e v="#N/A"/>
    <x v="28"/>
  </r>
  <r>
    <d v="2019-01-16T00:00:00"/>
    <x v="26"/>
    <s v="15s vs Rochdale"/>
    <n v="125.34"/>
    <n v="8798.66"/>
    <n v="89.3"/>
    <n v="8.2899999999999991"/>
    <n v="378.25"/>
    <n v="83.98"/>
    <n v="462.23"/>
    <n v="17"/>
    <n v="29"/>
    <n v="604"/>
    <n v="602"/>
    <n v="51"/>
    <n v="53"/>
    <n v="215"/>
    <n v="175.26"/>
    <n v="48.43"/>
    <n v="3.24"/>
    <n v="51.67"/>
    <n v="433.94"/>
    <n v="1340.52"/>
    <n v="157.16"/>
    <x v="8"/>
    <m/>
    <s v="Match"/>
    <n v="1206"/>
    <n v="104"/>
    <s v="MID"/>
    <x v="28"/>
  </r>
  <r>
    <d v="2019-01-16T00:00:00"/>
    <x v="21"/>
    <s v="18s full v coaching connections"/>
    <n v="90.96"/>
    <n v="7291.75"/>
    <n v="80.17"/>
    <n v="8.3699999999999992"/>
    <n v="421.18"/>
    <n v="91.75"/>
    <n v="512.92999999999995"/>
    <n v="12"/>
    <n v="28"/>
    <n v="529"/>
    <n v="540"/>
    <n v="63"/>
    <n v="90"/>
    <n v="197"/>
    <n v="152.38999999999999"/>
    <n v="26.4"/>
    <n v="0.21"/>
    <n v="26.4"/>
    <n v="269.42"/>
    <n v="1646.34"/>
    <n v="106.45"/>
    <x v="3"/>
    <m/>
    <m/>
    <n v="1069"/>
    <n v="153"/>
    <s v="MID"/>
    <x v="28"/>
  </r>
  <r>
    <d v="2019-01-17T00:00:00"/>
    <x v="5"/>
    <s v="England Match"/>
    <n v="84"/>
    <n v="9363"/>
    <m/>
    <n v="9"/>
    <n v="704"/>
    <n v="120"/>
    <n v="824"/>
    <m/>
    <m/>
    <m/>
    <m/>
    <n v="57"/>
    <n v="124"/>
    <m/>
    <m/>
    <m/>
    <m/>
    <m/>
    <m/>
    <m/>
    <m/>
    <x v="3"/>
    <m/>
    <m/>
    <n v="0"/>
    <n v="181"/>
    <s v="MID"/>
    <x v="28"/>
  </r>
  <r>
    <d v="2019-01-18T00:00:00"/>
    <x v="0"/>
    <s v="Entire Session - Live"/>
    <n v="82.35"/>
    <n v="4692.92"/>
    <n v="56.99"/>
    <n v="6.96"/>
    <n v="66.8"/>
    <n v="0"/>
    <n v="66.8"/>
    <n v="5"/>
    <n v="6"/>
    <n v="676"/>
    <n v="708"/>
    <n v="81"/>
    <n v="60"/>
    <n v="202"/>
    <n v="152.9"/>
    <n v="7.18"/>
    <n v="0"/>
    <n v="7.18"/>
    <n v="191.62"/>
    <n v="663.83"/>
    <n v="86.71"/>
    <x v="1"/>
    <n v="-1"/>
    <s v="Training"/>
    <n v="1384"/>
    <n v="141"/>
    <s v="MID"/>
    <x v="28"/>
  </r>
  <r>
    <d v="2019-01-18T00:00:00"/>
    <x v="1"/>
    <s v="Entire Session - Live"/>
    <n v="82.35"/>
    <n v="4387.95"/>
    <n v="53.28"/>
    <n v="8.06"/>
    <n v="27.16"/>
    <n v="17.37"/>
    <n v="44.53"/>
    <n v="2"/>
    <n v="4"/>
    <n v="595"/>
    <n v="639"/>
    <n v="62"/>
    <n v="16"/>
    <n v="186"/>
    <n v="145.41"/>
    <n v="11.74"/>
    <n v="0"/>
    <n v="11.74"/>
    <n v="212.22"/>
    <n v="514.48"/>
    <n v="75.7"/>
    <x v="1"/>
    <n v="-1"/>
    <s v="Training"/>
    <n v="1234"/>
    <n v="78"/>
    <s v="CB"/>
    <x v="28"/>
  </r>
  <r>
    <d v="2019-01-18T00:00:00"/>
    <x v="3"/>
    <s v="Entire Session - Live"/>
    <n v="82.35"/>
    <n v="4021.94"/>
    <n v="48.84"/>
    <n v="6.58"/>
    <n v="28.9"/>
    <n v="0"/>
    <n v="28.9"/>
    <n v="0"/>
    <n v="4"/>
    <n v="552"/>
    <n v="578"/>
    <n v="45"/>
    <n v="21"/>
    <n v="190"/>
    <n v="150.34"/>
    <n v="9.06"/>
    <n v="0"/>
    <n v="9.06"/>
    <n v="210.5"/>
    <n v="495.63"/>
    <n v="67.89"/>
    <x v="1"/>
    <n v="-1"/>
    <s v="Training"/>
    <n v="1130"/>
    <n v="66"/>
    <s v="FOR"/>
    <x v="28"/>
  </r>
  <r>
    <d v="2019-01-18T00:00:00"/>
    <x v="4"/>
    <s v="GK Session"/>
    <n v="82.35"/>
    <n v="2902.8"/>
    <n v="39.840000000000003"/>
    <n v="5.83"/>
    <n v="1.1399999999999999"/>
    <n v="0"/>
    <n v="1.1399999999999999"/>
    <n v="9"/>
    <n v="0"/>
    <n v="685"/>
    <n v="705"/>
    <n v="76"/>
    <n v="66"/>
    <n v="182"/>
    <n v="148.62"/>
    <n v="0.48"/>
    <n v="0"/>
    <n v="0.48"/>
    <n v="148.43"/>
    <n v="281.24"/>
    <n v="64.180000000000007"/>
    <x v="1"/>
    <n v="-1"/>
    <s v="Training"/>
    <n v="1390"/>
    <n v="142"/>
    <s v="GK"/>
    <x v="28"/>
  </r>
  <r>
    <d v="2019-01-18T00:00:00"/>
    <x v="6"/>
    <s v="Entire Session - Live"/>
    <n v="82.35"/>
    <n v="4688.6000000000004"/>
    <n v="65.7"/>
    <n v="7.55"/>
    <n v="87.06"/>
    <n v="10.050000000000001"/>
    <n v="97.11"/>
    <n v="4"/>
    <n v="10"/>
    <n v="476"/>
    <n v="508"/>
    <n v="68"/>
    <n v="35"/>
    <n v="201"/>
    <n v="157.21"/>
    <n v="11.11"/>
    <n v="0"/>
    <n v="11.11"/>
    <n v="186.21"/>
    <n v="632.49"/>
    <n v="66.3"/>
    <x v="1"/>
    <n v="-1"/>
    <s v="Training"/>
    <n v="984"/>
    <n v="103"/>
    <s v="FB"/>
    <x v="28"/>
  </r>
  <r>
    <d v="2019-01-18T00:00:00"/>
    <x v="7"/>
    <s v="JQ Session"/>
    <n v="19.260000000000002"/>
    <n v="3187.56"/>
    <n v="165.47"/>
    <n v="5.38"/>
    <n v="0"/>
    <n v="0"/>
    <n v="0"/>
    <n v="0"/>
    <n v="0"/>
    <n v="14"/>
    <n v="14"/>
    <n v="0"/>
    <n v="0"/>
    <n v="189"/>
    <n v="146.16"/>
    <n v="1.97"/>
    <n v="0"/>
    <n v="1.97"/>
    <n v="31.7"/>
    <n v="36.6"/>
    <n v="34.26"/>
    <x v="3"/>
    <m/>
    <m/>
    <n v="28"/>
    <n v="0"/>
    <s v="CB"/>
    <x v="28"/>
  </r>
  <r>
    <d v="2019-01-18T00:00:00"/>
    <x v="8"/>
    <s v="Entire Session - Live"/>
    <n v="82.35"/>
    <n v="4627.66"/>
    <n v="56.19"/>
    <n v="6.7"/>
    <n v="58.1"/>
    <n v="0"/>
    <n v="58.1"/>
    <n v="5"/>
    <n v="8"/>
    <n v="553"/>
    <n v="581"/>
    <n v="60"/>
    <n v="29"/>
    <n v="188"/>
    <n v="141.47999999999999"/>
    <n v="6.12"/>
    <n v="0"/>
    <n v="6.12"/>
    <n v="167.55"/>
    <n v="692.62"/>
    <n v="77.739999999999995"/>
    <x v="1"/>
    <n v="-1"/>
    <s v="Training"/>
    <n v="1134"/>
    <n v="89"/>
    <s v="FB"/>
    <x v="28"/>
  </r>
  <r>
    <d v="2019-01-18T00:00:00"/>
    <x v="9"/>
    <s v="JW Session"/>
    <n v="23.95"/>
    <n v="2340.4699999999998"/>
    <n v="97.72"/>
    <n v="5.23"/>
    <n v="0"/>
    <n v="0"/>
    <n v="0"/>
    <n v="0"/>
    <n v="0"/>
    <n v="143"/>
    <n v="161"/>
    <n v="1"/>
    <n v="1"/>
    <n v="211"/>
    <n v="177.44"/>
    <n v="7.61"/>
    <n v="6.32"/>
    <n v="13.93"/>
    <n v="127.9"/>
    <n v="128.97999999999999"/>
    <n v="41.68"/>
    <x v="3"/>
    <m/>
    <m/>
    <n v="304"/>
    <n v="2"/>
    <s v="MID"/>
    <x v="28"/>
  </r>
  <r>
    <d v="2019-01-18T00:00:00"/>
    <x v="10"/>
    <s v="Entire Session - Live"/>
    <n v="82.35"/>
    <n v="4578.1499999999996"/>
    <n v="55.59"/>
    <n v="6.99"/>
    <n v="50.86"/>
    <n v="0"/>
    <n v="50.86"/>
    <n v="1"/>
    <n v="4"/>
    <n v="550"/>
    <n v="601"/>
    <n v="60"/>
    <n v="28"/>
    <n v="199"/>
    <n v="157.43"/>
    <n v="15.95"/>
    <n v="0"/>
    <n v="15.95"/>
    <n v="233.55"/>
    <n v="605.13"/>
    <n v="83.45"/>
    <x v="1"/>
    <n v="-1"/>
    <s v="Training"/>
    <n v="1151"/>
    <n v="88"/>
    <s v="FB"/>
    <x v="28"/>
  </r>
  <r>
    <d v="2019-01-18T00:00:00"/>
    <x v="11"/>
    <s v="Entire Session - Live"/>
    <n v="82.35"/>
    <n v="4846.37"/>
    <n v="58.85"/>
    <n v="6.85"/>
    <n v="117.23"/>
    <n v="0"/>
    <n v="117.23"/>
    <n v="7"/>
    <n v="14"/>
    <n v="560"/>
    <n v="620"/>
    <n v="62"/>
    <n v="43"/>
    <n v="199"/>
    <n v="135.9"/>
    <n v="2.25"/>
    <n v="0"/>
    <n v="2.25"/>
    <n v="92.9"/>
    <n v="649.11"/>
    <n v="81.67"/>
    <x v="1"/>
    <n v="-1"/>
    <s v="Training"/>
    <n v="1180"/>
    <n v="105"/>
    <s v="FOR"/>
    <x v="28"/>
  </r>
  <r>
    <d v="2019-01-18T00:00:00"/>
    <x v="12"/>
    <s v="LW Session"/>
    <n v="12.12"/>
    <n v="1914.15"/>
    <n v="158"/>
    <n v="4.3899999999999997"/>
    <n v="0"/>
    <n v="0"/>
    <n v="0"/>
    <n v="0"/>
    <n v="0"/>
    <n v="5"/>
    <n v="6"/>
    <n v="0"/>
    <n v="0"/>
    <n v="176"/>
    <n v="159.43"/>
    <n v="4.33"/>
    <n v="0"/>
    <n v="4.33"/>
    <n v="44.57"/>
    <n v="1.73"/>
    <n v="26.39"/>
    <x v="3"/>
    <m/>
    <m/>
    <n v="11"/>
    <n v="0"/>
    <s v="MID"/>
    <x v="28"/>
  </r>
  <r>
    <d v="2019-01-18T00:00:00"/>
    <x v="27"/>
    <s v="Entire Session - Live"/>
    <n v="82.35"/>
    <n v="4209.3500000000004"/>
    <n v="51.11"/>
    <n v="7.32"/>
    <n v="51.21"/>
    <n v="2.88"/>
    <n v="54.09"/>
    <n v="2"/>
    <n v="6"/>
    <n v="517"/>
    <n v="536"/>
    <n v="56"/>
    <n v="30"/>
    <n v="191"/>
    <n v="145.71"/>
    <n v="1.3"/>
    <n v="0"/>
    <n v="1.3"/>
    <n v="147.36000000000001"/>
    <n v="598.27"/>
    <n v="75.42"/>
    <x v="1"/>
    <n v="-1"/>
    <s v="Training"/>
    <n v="1053"/>
    <n v="86"/>
    <s v="MID"/>
    <x v="28"/>
  </r>
  <r>
    <d v="2019-01-18T00:00:00"/>
    <x v="14"/>
    <s v="Entire Session - Live"/>
    <n v="82.35"/>
    <n v="4205.26"/>
    <n v="51.06"/>
    <n v="7.38"/>
    <n v="27.45"/>
    <n v="2.1800000000000002"/>
    <n v="29.63"/>
    <n v="4"/>
    <n v="3"/>
    <n v="564"/>
    <n v="572"/>
    <n v="54"/>
    <n v="25"/>
    <n v="192"/>
    <n v="145.55000000000001"/>
    <n v="12.55"/>
    <n v="0"/>
    <n v="12.55"/>
    <n v="202.63"/>
    <n v="545.67999999999995"/>
    <n v="82.27"/>
    <x v="1"/>
    <n v="-1"/>
    <s v="Training"/>
    <n v="1136"/>
    <n v="79"/>
    <s v="FB"/>
    <x v="28"/>
  </r>
  <r>
    <d v="2019-01-18T00:00:00"/>
    <x v="15"/>
    <s v="Entire Session - Live"/>
    <n v="82.35"/>
    <n v="4453.3100000000004"/>
    <n v="54.08"/>
    <n v="7.51"/>
    <n v="127.25"/>
    <n v="7.27"/>
    <n v="134.52000000000001"/>
    <n v="7"/>
    <n v="14"/>
    <n v="534"/>
    <n v="568"/>
    <n v="71"/>
    <n v="31"/>
    <n v="203"/>
    <n v="153.04"/>
    <n v="8.6999999999999993"/>
    <n v="0"/>
    <n v="8.6999999999999993"/>
    <n v="151.99"/>
    <n v="605.97"/>
    <n v="77.75"/>
    <x v="1"/>
    <n v="-1"/>
    <s v="Training"/>
    <n v="1102"/>
    <n v="102"/>
    <s v="MID"/>
    <x v="28"/>
  </r>
  <r>
    <d v="2019-01-18T00:00:00"/>
    <x v="16"/>
    <s v="Entire Session - Live"/>
    <n v="82.35"/>
    <n v="4644.58"/>
    <n v="56.4"/>
    <n v="7.61"/>
    <n v="60.59"/>
    <n v="10.18"/>
    <n v="70.77"/>
    <n v="2"/>
    <n v="7"/>
    <n v="567"/>
    <n v="573"/>
    <n v="76"/>
    <n v="25"/>
    <n v="201"/>
    <n v="164.97"/>
    <n v="19.600000000000001"/>
    <n v="7.0000000000000007E-2"/>
    <n v="19.670000000000002"/>
    <n v="273.97000000000003"/>
    <n v="667.98"/>
    <n v="84.8"/>
    <x v="1"/>
    <n v="-1"/>
    <s v="Training"/>
    <n v="1140"/>
    <n v="101"/>
    <s v="MID"/>
    <x v="28"/>
  </r>
  <r>
    <d v="2019-01-18T00:00:00"/>
    <x v="36"/>
    <s v="ML Session"/>
    <n v="24.42"/>
    <n v="3440.93"/>
    <n v="140.94"/>
    <n v="6.53"/>
    <n v="104.44"/>
    <n v="0"/>
    <n v="104.44"/>
    <n v="1"/>
    <n v="5"/>
    <n v="32"/>
    <n v="32"/>
    <n v="6"/>
    <n v="2"/>
    <n v="195"/>
    <n v="163.02000000000001"/>
    <n v="9.9499999999999993"/>
    <n v="0"/>
    <n v="9.9499999999999993"/>
    <n v="89.41"/>
    <n v="253.16"/>
    <n v="50.58"/>
    <x v="3"/>
    <m/>
    <m/>
    <n v="64"/>
    <n v="8"/>
    <e v="#N/A"/>
    <x v="28"/>
  </r>
  <r>
    <d v="2019-01-18T00:00:00"/>
    <x v="26"/>
    <s v="Entire Session - Live"/>
    <n v="82.35"/>
    <n v="4462.1499999999996"/>
    <n v="54.47"/>
    <n v="6.45"/>
    <n v="33.630000000000003"/>
    <n v="0"/>
    <n v="33.630000000000003"/>
    <n v="2"/>
    <n v="4"/>
    <n v="646"/>
    <n v="690"/>
    <n v="54"/>
    <n v="32"/>
    <n v="189"/>
    <n v="149.82"/>
    <n v="0.92"/>
    <n v="0"/>
    <n v="0.92"/>
    <n v="127.36"/>
    <n v="563.03"/>
    <n v="85.32"/>
    <x v="1"/>
    <n v="-1"/>
    <s v="Training"/>
    <n v="1336"/>
    <n v="86"/>
    <s v="MID"/>
    <x v="28"/>
  </r>
  <r>
    <d v="2019-01-18T00:00:00"/>
    <x v="21"/>
    <s v="Entire Session - Live"/>
    <n v="82.35"/>
    <n v="5033.6499999999996"/>
    <n v="61.12"/>
    <n v="6.78"/>
    <n v="102.34"/>
    <n v="0"/>
    <n v="102.34"/>
    <n v="6"/>
    <n v="12"/>
    <n v="636"/>
    <n v="690"/>
    <n v="89"/>
    <n v="55"/>
    <n v="194"/>
    <n v="142.82"/>
    <n v="5.44"/>
    <n v="0"/>
    <n v="5.44"/>
    <n v="173.65"/>
    <n v="865.29"/>
    <n v="80.36"/>
    <x v="1"/>
    <n v="-1"/>
    <s v="Training"/>
    <n v="1326"/>
    <n v="144"/>
    <s v="MID"/>
    <x v="28"/>
  </r>
  <r>
    <d v="2019-01-19T00:00:00"/>
    <x v="1"/>
    <s v="16s vs West Brom"/>
    <n v="119.54"/>
    <n v="6666.97"/>
    <n v="55.77"/>
    <n v="8.1999999999999993"/>
    <n v="163.32"/>
    <n v="32.94"/>
    <n v="196.26"/>
    <n v="8"/>
    <n v="13"/>
    <n v="679"/>
    <n v="678"/>
    <n v="55"/>
    <n v="32"/>
    <n v="192"/>
    <n v="140.05000000000001"/>
    <n v="31.82"/>
    <n v="0.28000000000000003"/>
    <n v="32.1"/>
    <n v="309.95999999999998"/>
    <n v="1041.26"/>
    <n v="107.33"/>
    <x v="1"/>
    <m/>
    <s v="Match"/>
    <n v="1357"/>
    <n v="87"/>
    <s v="CB"/>
    <x v="28"/>
  </r>
  <r>
    <d v="2019-01-19T00:00:00"/>
    <x v="3"/>
    <s v="16s vs West Brom"/>
    <n v="119.54"/>
    <n v="4818.79"/>
    <n v="40.729999999999997"/>
    <n v="8.52"/>
    <n v="241.91"/>
    <n v="71.819999999999993"/>
    <n v="313.73"/>
    <n v="10"/>
    <n v="20"/>
    <n v="417"/>
    <n v="395"/>
    <n v="44"/>
    <n v="34"/>
    <n v="195"/>
    <n v="143.91999999999999"/>
    <n v="23.86"/>
    <n v="0"/>
    <n v="23.86"/>
    <n v="293.32"/>
    <n v="825.18"/>
    <n v="77.66"/>
    <x v="1"/>
    <m/>
    <s v="Match"/>
    <n v="812"/>
    <n v="78"/>
    <s v="FOR"/>
    <x v="28"/>
  </r>
  <r>
    <d v="2019-01-19T00:00:00"/>
    <x v="4"/>
    <s v="16s vs West Brom"/>
    <n v="119.54"/>
    <n v="2926.92"/>
    <n v="24.49"/>
    <n v="6.24"/>
    <n v="12.85"/>
    <n v="0"/>
    <n v="12.85"/>
    <n v="7"/>
    <n v="2"/>
    <n v="493"/>
    <n v="508"/>
    <n v="43"/>
    <n v="34"/>
    <n v="182"/>
    <n v="120.3"/>
    <n v="0.71"/>
    <n v="0"/>
    <n v="0.71"/>
    <n v="130.13999999999999"/>
    <n v="265.07"/>
    <n v="52.14"/>
    <x v="1"/>
    <m/>
    <s v="Match"/>
    <n v="1001"/>
    <n v="77"/>
    <s v="GK"/>
    <x v="28"/>
  </r>
  <r>
    <d v="2019-01-19T00:00:00"/>
    <x v="5"/>
    <s v="England Match"/>
    <n v="85"/>
    <n v="10158"/>
    <m/>
    <n v="8.3000000000000007"/>
    <n v="698"/>
    <n v="128"/>
    <n v="826"/>
    <m/>
    <m/>
    <m/>
    <m/>
    <n v="64"/>
    <n v="115"/>
    <m/>
    <m/>
    <m/>
    <m/>
    <m/>
    <m/>
    <m/>
    <m/>
    <x v="3"/>
    <m/>
    <m/>
    <n v="0"/>
    <n v="179"/>
    <s v="MID"/>
    <x v="28"/>
  </r>
  <r>
    <d v="2019-01-19T00:00:00"/>
    <x v="6"/>
    <s v="16s vs West Brom"/>
    <n v="119.54"/>
    <n v="12042.5"/>
    <n v="104.62"/>
    <n v="7.69"/>
    <n v="737.08"/>
    <n v="106.65"/>
    <n v="843.73"/>
    <n v="20"/>
    <n v="55"/>
    <n v="773"/>
    <n v="821"/>
    <n v="76"/>
    <n v="87"/>
    <n v="208"/>
    <n v="176.46"/>
    <n v="51.78"/>
    <n v="2.75"/>
    <n v="54.53"/>
    <n v="469.66"/>
    <n v="2476.2800000000002"/>
    <n v="162.08000000000001"/>
    <x v="1"/>
    <m/>
    <s v="Match"/>
    <n v="1594"/>
    <n v="163"/>
    <s v="FB"/>
    <x v="28"/>
  </r>
  <r>
    <d v="2019-01-19T00:00:00"/>
    <x v="8"/>
    <s v="16s vs West Brom"/>
    <n v="119.54"/>
    <n v="11599.07"/>
    <n v="97.03"/>
    <n v="8.0299999999999994"/>
    <n v="550.59"/>
    <n v="79.45"/>
    <n v="630.04"/>
    <n v="23"/>
    <n v="45"/>
    <n v="917"/>
    <n v="962"/>
    <n v="91"/>
    <n v="103"/>
    <n v="194"/>
    <n v="163.97"/>
    <n v="50.68"/>
    <n v="0"/>
    <n v="50.68"/>
    <n v="463.71"/>
    <n v="2402.3200000000002"/>
    <n v="169.45"/>
    <x v="1"/>
    <m/>
    <s v="Match"/>
    <n v="1879"/>
    <n v="194"/>
    <s v="FB"/>
    <x v="28"/>
  </r>
  <r>
    <d v="2019-01-19T00:00:00"/>
    <x v="10"/>
    <s v="16s vs West Brom"/>
    <n v="119.54"/>
    <n v="6567.91"/>
    <n v="55.29"/>
    <n v="7.16"/>
    <n v="120.87"/>
    <n v="1.43"/>
    <n v="122.3"/>
    <n v="7"/>
    <n v="11"/>
    <n v="572"/>
    <n v="548"/>
    <n v="42"/>
    <n v="34"/>
    <n v="199"/>
    <n v="148.19"/>
    <n v="24.73"/>
    <n v="0"/>
    <n v="24.73"/>
    <n v="305.19"/>
    <n v="947.79"/>
    <n v="103.94"/>
    <x v="1"/>
    <m/>
    <s v="Match"/>
    <n v="1120"/>
    <n v="76"/>
    <s v="FB"/>
    <x v="28"/>
  </r>
  <r>
    <d v="2019-01-19T00:00:00"/>
    <x v="11"/>
    <s v="16s vs West Brom"/>
    <n v="119.54"/>
    <n v="9537.1200000000008"/>
    <n v="84.29"/>
    <n v="9.27"/>
    <n v="671.15"/>
    <n v="300.39"/>
    <n v="971.54"/>
    <n v="30"/>
    <n v="46"/>
    <n v="644"/>
    <n v="672"/>
    <n v="91"/>
    <n v="97"/>
    <n v="208"/>
    <n v="165.15"/>
    <n v="26.17"/>
    <n v="0.08"/>
    <n v="26.24"/>
    <n v="346.84"/>
    <n v="1946.1"/>
    <n v="134.91999999999999"/>
    <x v="1"/>
    <m/>
    <s v="Match"/>
    <n v="1316"/>
    <n v="188"/>
    <s v="FOR"/>
    <x v="28"/>
  </r>
  <r>
    <d v="2019-01-19T00:00:00"/>
    <x v="23"/>
    <s v="16s vs West Brom"/>
    <n v="119.54"/>
    <n v="6228.85"/>
    <n v="52.43"/>
    <n v="7.6"/>
    <n v="160.13999999999999"/>
    <n v="17.309999999999999"/>
    <n v="177.45"/>
    <n v="11"/>
    <n v="14"/>
    <n v="600"/>
    <n v="622"/>
    <n v="58"/>
    <n v="56"/>
    <n v="185"/>
    <n v="131.32"/>
    <n v="27.09"/>
    <n v="0.71"/>
    <n v="27.81"/>
    <n v="301.23"/>
    <n v="999.83"/>
    <n v="108.43"/>
    <x v="1"/>
    <m/>
    <s v="Match"/>
    <n v="1222"/>
    <n v="114"/>
    <s v="CB"/>
    <x v="28"/>
  </r>
  <r>
    <d v="2019-01-19T00:00:00"/>
    <x v="27"/>
    <s v="16s vs West Brom"/>
    <n v="119.54"/>
    <n v="8558.44"/>
    <n v="72.05"/>
    <n v="7.83"/>
    <n v="420.38"/>
    <n v="24.75"/>
    <n v="445.13"/>
    <n v="14"/>
    <n v="27"/>
    <n v="627"/>
    <n v="661"/>
    <n v="48"/>
    <n v="70"/>
    <n v="203"/>
    <n v="158.87"/>
    <n v="39.61"/>
    <n v="0"/>
    <n v="39.61"/>
    <n v="376.47"/>
    <n v="1650.48"/>
    <n v="161.26"/>
    <x v="1"/>
    <m/>
    <s v="Match"/>
    <n v="1288"/>
    <n v="118"/>
    <s v="MID"/>
    <x v="28"/>
  </r>
  <r>
    <d v="2019-01-19T00:00:00"/>
    <x v="13"/>
    <s v="16s vs West Brom"/>
    <n v="119.54"/>
    <n v="10625.85"/>
    <n v="89.35"/>
    <n v="8.43"/>
    <n v="403.2"/>
    <n v="105.54"/>
    <n v="508.74"/>
    <n v="26"/>
    <n v="37"/>
    <n v="957"/>
    <n v="1001"/>
    <n v="101"/>
    <n v="100"/>
    <n v="82"/>
    <n v="82"/>
    <n v="0"/>
    <n v="0"/>
    <n v="0"/>
    <n v="22.58"/>
    <n v="2065.6799999999998"/>
    <n v="145.69999999999999"/>
    <x v="1"/>
    <m/>
    <s v="Match"/>
    <n v="1958"/>
    <n v="201"/>
    <s v="CB"/>
    <x v="28"/>
  </r>
  <r>
    <d v="2019-01-19T00:00:00"/>
    <x v="14"/>
    <s v="16s vs West Brom"/>
    <n v="119.54"/>
    <n v="6849.12"/>
    <n v="57.59"/>
    <n v="7.82"/>
    <n v="294.22000000000003"/>
    <n v="38.72"/>
    <n v="332.94"/>
    <n v="17"/>
    <n v="28"/>
    <n v="601"/>
    <n v="616"/>
    <n v="50"/>
    <n v="62"/>
    <n v="192"/>
    <n v="136.31"/>
    <n v="3.67"/>
    <n v="0"/>
    <n v="3.67"/>
    <n v="81.599999999999994"/>
    <n v="1349.62"/>
    <n v="112.4"/>
    <x v="1"/>
    <m/>
    <s v="Match"/>
    <n v="1217"/>
    <n v="112"/>
    <s v="FB"/>
    <x v="28"/>
  </r>
  <r>
    <d v="2019-01-19T00:00:00"/>
    <x v="15"/>
    <s v="16s vs West Brom"/>
    <n v="119.54"/>
    <n v="7122.77"/>
    <n v="59.96"/>
    <n v="8.32"/>
    <n v="278"/>
    <n v="67.260000000000005"/>
    <n v="345.26"/>
    <n v="8"/>
    <n v="25"/>
    <n v="513"/>
    <n v="535"/>
    <n v="43"/>
    <n v="31"/>
    <n v="214"/>
    <n v="154.13999999999999"/>
    <n v="30.14"/>
    <n v="8.9499999999999993"/>
    <n v="39.08"/>
    <n v="367.06"/>
    <n v="1078.76"/>
    <n v="107.67"/>
    <x v="1"/>
    <m/>
    <s v="Match"/>
    <n v="1048"/>
    <n v="74"/>
    <s v="MID"/>
    <x v="28"/>
  </r>
  <r>
    <d v="2019-01-19T00:00:00"/>
    <x v="16"/>
    <s v="16s vs West Brom"/>
    <n v="119.54"/>
    <n v="12303.41"/>
    <n v="102.93"/>
    <n v="7.99"/>
    <n v="456.48"/>
    <n v="28.73"/>
    <n v="485.21"/>
    <n v="7"/>
    <n v="41"/>
    <n v="884"/>
    <n v="894"/>
    <n v="73"/>
    <n v="57"/>
    <n v="204"/>
    <n v="178.4"/>
    <n v="74.72"/>
    <n v="0.9"/>
    <n v="75.61"/>
    <n v="592.27"/>
    <n v="1997.92"/>
    <n v="189.37"/>
    <x v="1"/>
    <m/>
    <s v="Match"/>
    <n v="1778"/>
    <n v="130"/>
    <s v="MID"/>
    <x v="28"/>
  </r>
  <r>
    <d v="2019-01-19T00:00:00"/>
    <x v="26"/>
    <s v="16s vs West Brom"/>
    <n v="119.54"/>
    <n v="6684.33"/>
    <n v="55.92"/>
    <n v="8.25"/>
    <n v="303.93"/>
    <n v="51.65"/>
    <n v="355.58"/>
    <n v="17"/>
    <n v="23"/>
    <n v="514"/>
    <n v="504"/>
    <n v="48"/>
    <n v="44"/>
    <n v="210"/>
    <n v="152.82"/>
    <n v="37.85"/>
    <n v="0.57999999999999996"/>
    <n v="38.43"/>
    <n v="360.33"/>
    <n v="1122.94"/>
    <n v="113.61"/>
    <x v="1"/>
    <m/>
    <s v="Match"/>
    <n v="1018"/>
    <n v="92"/>
    <s v="MID"/>
    <x v="28"/>
  </r>
  <r>
    <d v="2019-01-19T00:00:00"/>
    <x v="17"/>
    <s v="16s vs West Brom"/>
    <n v="119.54"/>
    <n v="6306.8"/>
    <n v="52.76"/>
    <n v="6.55"/>
    <n v="18.28"/>
    <n v="0"/>
    <n v="18.28"/>
    <n v="9"/>
    <n v="3"/>
    <n v="822"/>
    <n v="848"/>
    <n v="56"/>
    <n v="56"/>
    <n v="188"/>
    <n v="139.47999999999999"/>
    <n v="3.03"/>
    <n v="0"/>
    <n v="3.03"/>
    <n v="198.78"/>
    <n v="478.6"/>
    <n v="76.08"/>
    <x v="1"/>
    <m/>
    <s v="Match"/>
    <n v="1670"/>
    <n v="112"/>
    <s v="GK"/>
    <x v="28"/>
  </r>
  <r>
    <d v="2019-01-19T00:00:00"/>
    <x v="21"/>
    <s v="16s vs West Brom"/>
    <n v="119.54"/>
    <n v="12731.88"/>
    <n v="106.51"/>
    <n v="8.31"/>
    <n v="646.07000000000005"/>
    <n v="113.42"/>
    <n v="759.49"/>
    <n v="19"/>
    <n v="49"/>
    <n v="956"/>
    <n v="1034"/>
    <n v="99"/>
    <n v="118"/>
    <n v="197"/>
    <n v="167.6"/>
    <n v="49.81"/>
    <n v="0.11"/>
    <n v="49.93"/>
    <n v="497.96"/>
    <n v="2689.75"/>
    <n v="172.79"/>
    <x v="1"/>
    <m/>
    <s v="Match"/>
    <n v="1990"/>
    <n v="217"/>
    <s v="MID"/>
    <x v="28"/>
  </r>
  <r>
    <d v="2019-01-21T00:00:00"/>
    <x v="1"/>
    <s v="Session"/>
    <n v="69.599999999999994"/>
    <n v="3733.42"/>
    <n v="53.95"/>
    <n v="6.95"/>
    <n v="49.75"/>
    <n v="0"/>
    <n v="49.75"/>
    <n v="4"/>
    <n v="4"/>
    <n v="466"/>
    <n v="537"/>
    <n v="46"/>
    <n v="39"/>
    <n v="192"/>
    <n v="146.41"/>
    <n v="11.22"/>
    <n v="0.49"/>
    <n v="11.72"/>
    <n v="185.89"/>
    <n v="598.57000000000005"/>
    <n v="57.15"/>
    <x v="8"/>
    <n v="-1"/>
    <s v="Training"/>
    <n v="1003"/>
    <n v="85"/>
    <s v="CB"/>
    <x v="29"/>
  </r>
  <r>
    <d v="2019-01-21T00:00:00"/>
    <x v="29"/>
    <s v="Session"/>
    <n v="69.599999999999994"/>
    <n v="3260.25"/>
    <n v="49.57"/>
    <n v="6.23"/>
    <n v="15.61"/>
    <n v="0"/>
    <n v="15.61"/>
    <n v="1"/>
    <n v="2"/>
    <n v="389"/>
    <n v="438"/>
    <n v="38"/>
    <n v="34"/>
    <n v="201"/>
    <n v="148.13"/>
    <n v="12.04"/>
    <n v="0.06"/>
    <n v="12.1"/>
    <n v="160.54"/>
    <n v="480.55"/>
    <n v="56.46"/>
    <x v="8"/>
    <n v="-1"/>
    <s v="Training"/>
    <n v="827"/>
    <n v="72"/>
    <e v="#N/A"/>
    <x v="29"/>
  </r>
  <r>
    <d v="2019-01-21T00:00:00"/>
    <x v="4"/>
    <s v="Session"/>
    <n v="69.599999999999994"/>
    <n v="2681.67"/>
    <n v="39.69"/>
    <n v="6.84"/>
    <n v="33.01"/>
    <n v="0"/>
    <n v="33.01"/>
    <n v="7"/>
    <n v="3"/>
    <n v="561"/>
    <n v="631"/>
    <n v="78"/>
    <n v="52"/>
    <n v="180"/>
    <n v="146.09"/>
    <n v="0.25"/>
    <n v="0"/>
    <n v="0.25"/>
    <n v="127.08"/>
    <n v="349.67"/>
    <n v="53.7"/>
    <x v="8"/>
    <n v="-1"/>
    <s v="Training"/>
    <n v="1192"/>
    <n v="130"/>
    <s v="GK"/>
    <x v="29"/>
  </r>
  <r>
    <d v="2019-01-21T00:00:00"/>
    <x v="30"/>
    <s v="Session"/>
    <n v="69.599999999999994"/>
    <n v="3288.73"/>
    <n v="47.26"/>
    <n v="6.9"/>
    <n v="74.27"/>
    <n v="0"/>
    <n v="74.27"/>
    <n v="6"/>
    <n v="9"/>
    <n v="412"/>
    <n v="424"/>
    <n v="50"/>
    <n v="30"/>
    <n v="146"/>
    <n v="131.32"/>
    <n v="0"/>
    <n v="0"/>
    <n v="0"/>
    <n v="1.43"/>
    <n v="543.01"/>
    <n v="65.58"/>
    <x v="8"/>
    <n v="-1"/>
    <s v="Training"/>
    <n v="836"/>
    <n v="80"/>
    <e v="#N/A"/>
    <x v="29"/>
  </r>
  <r>
    <d v="2019-01-21T00:00:00"/>
    <x v="33"/>
    <s v="Session"/>
    <n v="69.599999999999994"/>
    <n v="2186.2199999999998"/>
    <n v="53.31"/>
    <n v="6.39"/>
    <n v="30.48"/>
    <n v="0"/>
    <n v="30.48"/>
    <n v="6"/>
    <n v="4"/>
    <n v="230"/>
    <n v="235"/>
    <n v="29"/>
    <n v="40"/>
    <n v="176"/>
    <n v="131.13"/>
    <n v="0"/>
    <n v="0"/>
    <n v="0"/>
    <n v="24.28"/>
    <n v="437.91"/>
    <n v="36.61"/>
    <x v="8"/>
    <n v="-1"/>
    <s v="Training"/>
    <n v="465"/>
    <n v="69"/>
    <e v="#N/A"/>
    <x v="29"/>
  </r>
  <r>
    <d v="2019-01-21T00:00:00"/>
    <x v="7"/>
    <s v="JQ Session"/>
    <n v="23.38"/>
    <n v="3054.32"/>
    <n v="130.68"/>
    <n v="7.91"/>
    <n v="70.239999999999995"/>
    <n v="42.73"/>
    <n v="112.97"/>
    <n v="0"/>
    <n v="5"/>
    <n v="59"/>
    <n v="61"/>
    <n v="5"/>
    <n v="1"/>
    <n v="200"/>
    <n v="171.69"/>
    <n v="7.28"/>
    <n v="0"/>
    <n v="7.28"/>
    <n v="82.87"/>
    <n v="259.38"/>
    <n v="31.4"/>
    <x v="6"/>
    <m/>
    <s v="REHAB"/>
    <n v="120"/>
    <n v="6"/>
    <s v="CB"/>
    <x v="29"/>
  </r>
  <r>
    <d v="2019-01-21T00:00:00"/>
    <x v="8"/>
    <s v="Session"/>
    <n v="69.599999999999994"/>
    <n v="3954.43"/>
    <n v="56.82"/>
    <n v="7.23"/>
    <n v="219.84"/>
    <n v="5.67"/>
    <n v="225.51"/>
    <n v="12"/>
    <n v="21"/>
    <n v="455"/>
    <n v="514"/>
    <n v="75"/>
    <n v="43"/>
    <n v="195"/>
    <n v="147.68"/>
    <n v="10.119999999999999"/>
    <n v="0.01"/>
    <n v="10.14"/>
    <n v="174.43"/>
    <n v="784.25"/>
    <n v="68.319999999999993"/>
    <x v="8"/>
    <n v="-1"/>
    <s v="Training"/>
    <n v="969"/>
    <n v="118"/>
    <s v="FB"/>
    <x v="29"/>
  </r>
  <r>
    <d v="2019-01-21T00:00:00"/>
    <x v="9"/>
    <s v="JW Session"/>
    <n v="52.13"/>
    <n v="6057.83"/>
    <n v="116.21"/>
    <n v="6.09"/>
    <n v="38.25"/>
    <n v="0"/>
    <n v="38.25"/>
    <n v="5"/>
    <n v="6"/>
    <n v="157"/>
    <n v="179"/>
    <n v="28"/>
    <n v="11"/>
    <n v="205"/>
    <n v="166.13"/>
    <n v="18.739999999999998"/>
    <n v="4.26"/>
    <n v="22.99"/>
    <n v="220.19"/>
    <n v="446.21"/>
    <n v="95.62"/>
    <x v="6"/>
    <m/>
    <s v="REHAB"/>
    <n v="336"/>
    <n v="39"/>
    <s v="MID"/>
    <x v="29"/>
  </r>
  <r>
    <d v="2019-01-21T00:00:00"/>
    <x v="10"/>
    <s v="Session"/>
    <n v="69.599999999999994"/>
    <n v="3973.51"/>
    <n v="57.53"/>
    <n v="7.43"/>
    <n v="89.97"/>
    <n v="5.78"/>
    <n v="95.75"/>
    <n v="4"/>
    <n v="12"/>
    <n v="469"/>
    <n v="520"/>
    <n v="74"/>
    <n v="38"/>
    <n v="201"/>
    <n v="155.66999999999999"/>
    <n v="12.16"/>
    <n v="0.04"/>
    <n v="12.19"/>
    <n v="190.47"/>
    <n v="729.02"/>
    <n v="71.11"/>
    <x v="8"/>
    <n v="-1"/>
    <s v="Training"/>
    <n v="989"/>
    <n v="112"/>
    <s v="FB"/>
    <x v="29"/>
  </r>
  <r>
    <d v="2019-01-21T00:00:00"/>
    <x v="23"/>
    <s v="Session"/>
    <n v="69.599999999999994"/>
    <n v="2681.55"/>
    <n v="44.64"/>
    <n v="6.2"/>
    <n v="15.5"/>
    <n v="0"/>
    <n v="15.5"/>
    <n v="4"/>
    <n v="1"/>
    <n v="396"/>
    <n v="398"/>
    <n v="50"/>
    <n v="41"/>
    <n v="174"/>
    <n v="130.15"/>
    <n v="2.56"/>
    <n v="0"/>
    <n v="2.56"/>
    <n v="111.45"/>
    <n v="409.98"/>
    <n v="51.99"/>
    <x v="8"/>
    <n v="-1"/>
    <s v="Training"/>
    <n v="794"/>
    <n v="91"/>
    <s v="CB"/>
    <x v="29"/>
  </r>
  <r>
    <d v="2019-01-21T00:00:00"/>
    <x v="27"/>
    <s v="Session"/>
    <n v="69.599999999999994"/>
    <n v="3094.44"/>
    <n v="44.46"/>
    <n v="6.64"/>
    <n v="9.2899999999999991"/>
    <n v="0"/>
    <n v="9.2899999999999991"/>
    <n v="2"/>
    <n v="2"/>
    <n v="409"/>
    <n v="437"/>
    <n v="65"/>
    <n v="42"/>
    <n v="186"/>
    <n v="142.44999999999999"/>
    <n v="0.78"/>
    <n v="0"/>
    <n v="0.78"/>
    <n v="113.55"/>
    <n v="472.56"/>
    <n v="55.45"/>
    <x v="8"/>
    <n v="-1"/>
    <s v="Training"/>
    <n v="846"/>
    <n v="107"/>
    <s v="MID"/>
    <x v="29"/>
  </r>
  <r>
    <d v="2019-01-21T00:00:00"/>
    <x v="14"/>
    <s v="Session"/>
    <n v="69.599999999999994"/>
    <n v="3446.81"/>
    <n v="55.89"/>
    <n v="7.11"/>
    <n v="54.98"/>
    <n v="1.42"/>
    <n v="56.4"/>
    <n v="8"/>
    <n v="9"/>
    <n v="431"/>
    <n v="450"/>
    <n v="79"/>
    <n v="63"/>
    <n v="192"/>
    <n v="150.22"/>
    <n v="10.75"/>
    <n v="0"/>
    <n v="10.75"/>
    <n v="163.72999999999999"/>
    <n v="701.17"/>
    <n v="58.74"/>
    <x v="8"/>
    <n v="-1"/>
    <s v="Training"/>
    <n v="881"/>
    <n v="142"/>
    <s v="FB"/>
    <x v="29"/>
  </r>
  <r>
    <d v="2019-01-21T00:00:00"/>
    <x v="15"/>
    <s v="Session"/>
    <n v="69.599999999999994"/>
    <n v="3629.08"/>
    <n v="52.15"/>
    <n v="7.25"/>
    <n v="118.23"/>
    <n v="1.45"/>
    <n v="119.68"/>
    <n v="6"/>
    <n v="11"/>
    <n v="467"/>
    <n v="487"/>
    <n v="63"/>
    <n v="44"/>
    <n v="214"/>
    <n v="172.04"/>
    <n v="19.03"/>
    <n v="4.92"/>
    <n v="23.95"/>
    <n v="268.98"/>
    <n v="652.96"/>
    <n v="59.15"/>
    <x v="8"/>
    <n v="-1"/>
    <s v="Training"/>
    <n v="954"/>
    <n v="107"/>
    <s v="MID"/>
    <x v="29"/>
  </r>
  <r>
    <d v="2019-01-21T00:00:00"/>
    <x v="36"/>
    <s v="ML Rehab"/>
    <n v="34.200000000000003"/>
    <n v="4450.54"/>
    <n v="130.13"/>
    <n v="6.39"/>
    <n v="100.82"/>
    <n v="0"/>
    <n v="100.82"/>
    <n v="0"/>
    <n v="5"/>
    <n v="92"/>
    <n v="102"/>
    <n v="10"/>
    <n v="2"/>
    <n v="192"/>
    <n v="153.77000000000001"/>
    <n v="10.43"/>
    <n v="0"/>
    <n v="10.43"/>
    <n v="99.63"/>
    <n v="447.62"/>
    <n v="65.45"/>
    <x v="6"/>
    <m/>
    <s v="REHAB"/>
    <n v="194"/>
    <n v="12"/>
    <e v="#N/A"/>
    <x v="29"/>
  </r>
  <r>
    <d v="2019-01-21T00:00:00"/>
    <x v="26"/>
    <s v="Session"/>
    <n v="69.599999999999994"/>
    <n v="4021.96"/>
    <n v="57.79"/>
    <n v="6.85"/>
    <n v="69.66"/>
    <n v="0"/>
    <n v="69.66"/>
    <n v="8"/>
    <n v="8"/>
    <n v="478"/>
    <n v="508"/>
    <n v="57"/>
    <n v="36"/>
    <n v="212"/>
    <n v="158.19999999999999"/>
    <n v="12.47"/>
    <n v="1.3"/>
    <n v="13.77"/>
    <n v="194.88"/>
    <n v="621.91"/>
    <n v="77.900000000000006"/>
    <x v="8"/>
    <n v="-1"/>
    <s v="Training"/>
    <n v="986"/>
    <n v="93"/>
    <s v="MID"/>
    <x v="29"/>
  </r>
  <r>
    <d v="2019-01-21T00:00:00"/>
    <x v="34"/>
    <s v="Session"/>
    <n v="69.599999999999994"/>
    <n v="3814.17"/>
    <n v="54.81"/>
    <n v="6.44"/>
    <n v="58.34"/>
    <n v="0"/>
    <n v="58.34"/>
    <n v="5"/>
    <n v="10"/>
    <n v="509"/>
    <n v="576"/>
    <n v="58"/>
    <n v="40"/>
    <n v="195"/>
    <n v="150.78"/>
    <n v="8.51"/>
    <n v="0"/>
    <n v="8.51"/>
    <n v="165.29"/>
    <n v="483.98"/>
    <n v="66.97"/>
    <x v="8"/>
    <n v="-1"/>
    <s v="Training"/>
    <n v="1085"/>
    <n v="98"/>
    <e v="#N/A"/>
    <x v="29"/>
  </r>
  <r>
    <d v="2019-01-22T00:00:00"/>
    <x v="1"/>
    <s v="15s vs Everton"/>
    <n v="128.71"/>
    <n v="3264.88"/>
    <n v="25.37"/>
    <n v="5.63"/>
    <n v="3.89"/>
    <n v="0"/>
    <n v="3.89"/>
    <n v="2"/>
    <n v="0"/>
    <n v="560"/>
    <n v="569"/>
    <n v="21"/>
    <n v="13"/>
    <n v="173"/>
    <n v="115.71"/>
    <n v="0.78"/>
    <n v="0"/>
    <n v="0.78"/>
    <n v="139.51"/>
    <n v="231.27"/>
    <n v="62.54"/>
    <x v="8"/>
    <m/>
    <s v="Match"/>
    <n v="1129"/>
    <n v="34"/>
    <s v="CB"/>
    <x v="29"/>
  </r>
  <r>
    <d v="2019-01-22T00:00:00"/>
    <x v="29"/>
    <s v="15s vs Everton"/>
    <n v="128.71"/>
    <n v="6021.81"/>
    <n v="46.79"/>
    <n v="7.41"/>
    <n v="236.57"/>
    <n v="11.44"/>
    <n v="248.01"/>
    <n v="7"/>
    <n v="16"/>
    <n v="596"/>
    <n v="635"/>
    <n v="46"/>
    <n v="33"/>
    <n v="205"/>
    <n v="130.16999999999999"/>
    <n v="6.28"/>
    <n v="0.2"/>
    <n v="6.47"/>
    <n v="162.83000000000001"/>
    <n v="980.1"/>
    <n v="97.58"/>
    <x v="8"/>
    <m/>
    <s v="Match"/>
    <n v="1231"/>
    <n v="79"/>
    <e v="#N/A"/>
    <x v="29"/>
  </r>
  <r>
    <d v="2019-01-22T00:00:00"/>
    <x v="4"/>
    <s v="Everton Avg"/>
    <n v="119.54"/>
    <n v="6306.8"/>
    <n v="52.76"/>
    <n v="6.55"/>
    <n v="18.28"/>
    <n v="0"/>
    <n v="18.28"/>
    <n v="9"/>
    <n v="3"/>
    <n v="822"/>
    <n v="848"/>
    <n v="56"/>
    <n v="56"/>
    <n v="188"/>
    <n v="139.47999999999999"/>
    <n v="3.03"/>
    <n v="0"/>
    <n v="3.03"/>
    <n v="198.78"/>
    <n v="478.6"/>
    <n v="76.08"/>
    <x v="8"/>
    <m/>
    <s v="Match"/>
    <n v="1670"/>
    <n v="112"/>
    <s v="GK"/>
    <x v="29"/>
  </r>
  <r>
    <d v="2019-01-22T00:00:00"/>
    <x v="30"/>
    <s v="15s vs Everton"/>
    <n v="128.71"/>
    <n v="12376.18"/>
    <n v="96.16"/>
    <n v="9.3000000000000007"/>
    <n v="689.2"/>
    <n v="254.49"/>
    <n v="943.69"/>
    <n v="17"/>
    <n v="42"/>
    <n v="901"/>
    <n v="876"/>
    <n v="79"/>
    <n v="72"/>
    <n v="197"/>
    <n v="151.19"/>
    <n v="18.02"/>
    <n v="0"/>
    <n v="18.02"/>
    <n v="329.25"/>
    <n v="2399.9699999999998"/>
    <n v="196.01"/>
    <x v="8"/>
    <m/>
    <s v="Match"/>
    <n v="1777"/>
    <n v="151"/>
    <e v="#N/A"/>
    <x v="29"/>
  </r>
  <r>
    <d v="2019-01-22T00:00:00"/>
    <x v="33"/>
    <s v="15s vs Everton"/>
    <n v="128.71"/>
    <n v="12578.53"/>
    <n v="97.73"/>
    <n v="8.18"/>
    <n v="1029.46"/>
    <n v="40.68"/>
    <n v="1070.1400000000001"/>
    <n v="29"/>
    <n v="73"/>
    <n v="860"/>
    <n v="887"/>
    <n v="95"/>
    <n v="115"/>
    <n v="208"/>
    <n v="169.72"/>
    <n v="57.15"/>
    <n v="4.97"/>
    <n v="62.12"/>
    <n v="555.41999999999996"/>
    <n v="2718.8"/>
    <n v="201.12"/>
    <x v="8"/>
    <m/>
    <s v="Match"/>
    <n v="1747"/>
    <n v="210"/>
    <e v="#N/A"/>
    <x v="29"/>
  </r>
  <r>
    <d v="2019-01-22T00:00:00"/>
    <x v="5"/>
    <s v="15s vs Everton"/>
    <n v="128.71"/>
    <n v="10994.01"/>
    <n v="85.42"/>
    <n v="7.95"/>
    <n v="506.58"/>
    <n v="51.82"/>
    <n v="558.4"/>
    <n v="34"/>
    <n v="42"/>
    <n v="871"/>
    <n v="892"/>
    <n v="80"/>
    <n v="107"/>
    <n v="202"/>
    <n v="166.24"/>
    <n v="37.93"/>
    <n v="0"/>
    <n v="37.93"/>
    <n v="427.79"/>
    <n v="1888.6"/>
    <n v="183.24"/>
    <x v="8"/>
    <m/>
    <s v="Match"/>
    <n v="1763"/>
    <n v="187"/>
    <s v="MID"/>
    <x v="29"/>
  </r>
  <r>
    <d v="2019-01-22T00:00:00"/>
    <x v="8"/>
    <s v="15s vs Everton"/>
    <n v="128.71"/>
    <n v="11960.73"/>
    <n v="92.93"/>
    <n v="7.72"/>
    <n v="692.56"/>
    <n v="75.13"/>
    <n v="767.69"/>
    <n v="18"/>
    <n v="47"/>
    <n v="988"/>
    <n v="986"/>
    <n v="100"/>
    <n v="83"/>
    <n v="145"/>
    <n v="128.02000000000001"/>
    <n v="0"/>
    <n v="0"/>
    <n v="0"/>
    <n v="6.87"/>
    <n v="2336.5"/>
    <n v="176.51"/>
    <x v="8"/>
    <m/>
    <s v="Match"/>
    <n v="1974"/>
    <n v="183"/>
    <s v="FB"/>
    <x v="29"/>
  </r>
  <r>
    <d v="2019-01-22T00:00:00"/>
    <x v="10"/>
    <s v="15s vs Everton"/>
    <n v="128.71"/>
    <n v="8021.34"/>
    <n v="62.32"/>
    <n v="7.17"/>
    <n v="303.08999999999997"/>
    <n v="1.42"/>
    <n v="304.51"/>
    <n v="4"/>
    <n v="22"/>
    <n v="738"/>
    <n v="756"/>
    <n v="46"/>
    <n v="48"/>
    <n v="203"/>
    <n v="153.66"/>
    <n v="31.42"/>
    <n v="0.72"/>
    <n v="32.14"/>
    <n v="374.75"/>
    <n v="1308.77"/>
    <n v="132.62"/>
    <x v="8"/>
    <m/>
    <s v="Match"/>
    <n v="1494"/>
    <n v="94"/>
    <s v="FB"/>
    <x v="29"/>
  </r>
  <r>
    <d v="2019-01-22T00:00:00"/>
    <x v="23"/>
    <s v="15s vs Everton"/>
    <n v="128.71"/>
    <n v="10562.46"/>
    <n v="82.07"/>
    <n v="8.01"/>
    <n v="315.24"/>
    <n v="33.9"/>
    <n v="349.14"/>
    <n v="14"/>
    <n v="23"/>
    <n v="899"/>
    <n v="904"/>
    <n v="63"/>
    <n v="82"/>
    <n v="183"/>
    <n v="148.41"/>
    <n v="21.99"/>
    <n v="0.12"/>
    <n v="22.11"/>
    <n v="404.84"/>
    <n v="1673.63"/>
    <n v="174.45"/>
    <x v="8"/>
    <m/>
    <s v="Match"/>
    <n v="1803"/>
    <n v="145"/>
    <s v="CB"/>
    <x v="29"/>
  </r>
  <r>
    <d v="2019-01-22T00:00:00"/>
    <x v="27"/>
    <s v="15s vs Everton"/>
    <n v="128.71"/>
    <n v="12299.31"/>
    <n v="95.56"/>
    <n v="7.93"/>
    <n v="644.75"/>
    <n v="68.540000000000006"/>
    <n v="713.29"/>
    <n v="12"/>
    <n v="48"/>
    <n v="836"/>
    <n v="883"/>
    <n v="54"/>
    <n v="90"/>
    <n v="202"/>
    <n v="171.93"/>
    <n v="55.84"/>
    <n v="0"/>
    <n v="55.84"/>
    <n v="486.83"/>
    <n v="2348.54"/>
    <n v="197.67"/>
    <x v="8"/>
    <m/>
    <s v="Match"/>
    <n v="1719"/>
    <n v="144"/>
    <s v="MID"/>
    <x v="29"/>
  </r>
  <r>
    <d v="2019-01-22T00:00:00"/>
    <x v="14"/>
    <s v="15s vs Everton"/>
    <n v="128.71"/>
    <n v="11945.1"/>
    <n v="92.81"/>
    <n v="7.88"/>
    <n v="659.99"/>
    <n v="85.76"/>
    <n v="745.75"/>
    <n v="27"/>
    <n v="53"/>
    <n v="976"/>
    <n v="1004"/>
    <n v="70"/>
    <n v="101"/>
    <n v="192"/>
    <n v="130.62"/>
    <n v="9.5"/>
    <n v="0"/>
    <n v="9.5"/>
    <n v="153.49"/>
    <n v="2341.3000000000002"/>
    <n v="194.05"/>
    <x v="8"/>
    <m/>
    <s v="Match"/>
    <n v="1980"/>
    <n v="171"/>
    <s v="FB"/>
    <x v="29"/>
  </r>
  <r>
    <d v="2019-01-22T00:00:00"/>
    <x v="15"/>
    <s v="15s vs Everton"/>
    <n v="128.71"/>
    <n v="6733.56"/>
    <n v="52.32"/>
    <n v="8.39"/>
    <n v="256.95999999999998"/>
    <n v="74.58"/>
    <n v="331.54"/>
    <n v="9"/>
    <n v="23"/>
    <n v="514"/>
    <n v="503"/>
    <n v="40"/>
    <n v="41"/>
    <n v="211"/>
    <n v="156.47999999999999"/>
    <n v="31.53"/>
    <n v="8.89"/>
    <n v="40.42"/>
    <n v="417.05"/>
    <n v="1099.73"/>
    <n v="119.41"/>
    <x v="8"/>
    <m/>
    <s v="Match"/>
    <n v="1017"/>
    <n v="81"/>
    <s v="MID"/>
    <x v="29"/>
  </r>
  <r>
    <d v="2019-01-22T00:00:00"/>
    <x v="35"/>
    <s v="15s vs Everton"/>
    <n v="128.71"/>
    <n v="3354.79"/>
    <n v="26.07"/>
    <n v="5.83"/>
    <n v="5.0599999999999996"/>
    <n v="0"/>
    <n v="5.0599999999999996"/>
    <n v="1"/>
    <n v="0"/>
    <n v="578"/>
    <n v="622"/>
    <n v="31"/>
    <n v="10"/>
    <n v="168"/>
    <n v="166.44"/>
    <n v="0"/>
    <n v="0"/>
    <n v="0"/>
    <n v="5.26"/>
    <n v="287.38"/>
    <n v="69.31"/>
    <x v="8"/>
    <m/>
    <s v="Match"/>
    <n v="1200"/>
    <n v="41"/>
    <e v="#N/A"/>
    <x v="29"/>
  </r>
  <r>
    <d v="2019-01-22T00:00:00"/>
    <x v="26"/>
    <s v="15s vs Everton"/>
    <n v="128.71"/>
    <n v="9060.52"/>
    <n v="70.400000000000006"/>
    <n v="8.4600000000000009"/>
    <n v="512.73"/>
    <n v="112.12"/>
    <n v="624.85"/>
    <n v="22"/>
    <n v="40"/>
    <n v="596"/>
    <n v="639"/>
    <n v="63"/>
    <n v="61"/>
    <n v="210"/>
    <n v="165.03"/>
    <n v="50.54"/>
    <n v="1.92"/>
    <n v="52.46"/>
    <n v="467.81"/>
    <n v="1595.61"/>
    <n v="158.15"/>
    <x v="8"/>
    <m/>
    <s v="Match"/>
    <n v="1235"/>
    <n v="124"/>
    <s v="MID"/>
    <x v="29"/>
  </r>
  <r>
    <d v="2019-01-22T00:00:00"/>
    <x v="34"/>
    <s v="15s vs Everton"/>
    <n v="128.71"/>
    <n v="10559.19"/>
    <n v="82.04"/>
    <n v="8.6300000000000008"/>
    <n v="312.16000000000003"/>
    <n v="46.59"/>
    <n v="358.75"/>
    <n v="7"/>
    <n v="23"/>
    <n v="881"/>
    <n v="896"/>
    <n v="71"/>
    <n v="77"/>
    <n v="211"/>
    <n v="170.87"/>
    <n v="49.34"/>
    <n v="4.63"/>
    <n v="53.97"/>
    <n v="521.27"/>
    <n v="1473.33"/>
    <n v="131.88"/>
    <x v="8"/>
    <m/>
    <s v="Match"/>
    <n v="1777"/>
    <n v="148"/>
    <e v="#N/A"/>
    <x v="29"/>
  </r>
  <r>
    <d v="2019-01-23T00:00:00"/>
    <x v="6"/>
    <s v="DL Session"/>
    <m/>
    <n v="2000"/>
    <m/>
    <m/>
    <m/>
    <m/>
    <m/>
    <m/>
    <m/>
    <m/>
    <m/>
    <n v="25"/>
    <n v="25"/>
    <m/>
    <m/>
    <m/>
    <m/>
    <n v="15"/>
    <m/>
    <m/>
    <m/>
    <x v="3"/>
    <m/>
    <m/>
    <n v="0"/>
    <n v="50"/>
    <s v="FB"/>
    <x v="29"/>
  </r>
  <r>
    <d v="2019-01-23T00:00:00"/>
    <x v="7"/>
    <s v="JQ Rehab"/>
    <n v="62.61"/>
    <n v="6473.5"/>
    <n v="103.39"/>
    <n v="6.39"/>
    <n v="252.47"/>
    <n v="0"/>
    <n v="252.47"/>
    <n v="2"/>
    <n v="9"/>
    <n v="321"/>
    <n v="319"/>
    <n v="27"/>
    <n v="5"/>
    <n v="199"/>
    <n v="158.91"/>
    <n v="14.15"/>
    <n v="0"/>
    <n v="14.15"/>
    <n v="166.77"/>
    <n v="659.79"/>
    <n v="84.17"/>
    <x v="6"/>
    <m/>
    <s v="REHAB"/>
    <n v="640"/>
    <n v="32"/>
    <s v="CB"/>
    <x v="29"/>
  </r>
  <r>
    <d v="2019-01-23T00:00:00"/>
    <x v="9"/>
    <s v="JW Rehab"/>
    <n v="62.2"/>
    <n v="5900.81"/>
    <n v="94.87"/>
    <n v="6.66"/>
    <n v="152.12"/>
    <n v="0"/>
    <n v="152.12"/>
    <n v="2"/>
    <n v="9"/>
    <n v="334"/>
    <n v="354"/>
    <n v="34"/>
    <n v="10"/>
    <n v="204"/>
    <n v="162.72999999999999"/>
    <n v="22.3"/>
    <n v="3.84"/>
    <n v="26.14"/>
    <n v="250.73"/>
    <n v="655.4"/>
    <n v="101.89"/>
    <x v="6"/>
    <m/>
    <s v="REHAB"/>
    <n v="688"/>
    <n v="44"/>
    <s v="MID"/>
    <x v="29"/>
  </r>
  <r>
    <d v="2019-01-23T00:00:00"/>
    <x v="11"/>
    <s v="DL Session"/>
    <m/>
    <n v="2000"/>
    <m/>
    <m/>
    <m/>
    <m/>
    <m/>
    <m/>
    <m/>
    <m/>
    <m/>
    <n v="25"/>
    <n v="25"/>
    <m/>
    <m/>
    <m/>
    <m/>
    <n v="15"/>
    <m/>
    <m/>
    <m/>
    <x v="3"/>
    <m/>
    <m/>
    <n v="0"/>
    <n v="50"/>
    <s v="FOR"/>
    <x v="29"/>
  </r>
  <r>
    <d v="2019-01-23T00:00:00"/>
    <x v="12"/>
    <s v="LW Rehab"/>
    <n v="33.01"/>
    <n v="4159.91"/>
    <n v="126.02"/>
    <n v="6.57"/>
    <n v="33.36"/>
    <n v="0"/>
    <n v="33.36"/>
    <n v="1"/>
    <n v="4"/>
    <n v="143"/>
    <n v="131"/>
    <n v="17"/>
    <n v="4"/>
    <n v="188"/>
    <n v="159.78"/>
    <n v="12.97"/>
    <n v="0"/>
    <n v="12.97"/>
    <n v="131.35"/>
    <n v="196.88"/>
    <n v="60.33"/>
    <x v="6"/>
    <m/>
    <s v="REHAB"/>
    <n v="274"/>
    <n v="21"/>
    <s v="MID"/>
    <x v="29"/>
  </r>
  <r>
    <d v="2019-01-23T00:00:00"/>
    <x v="16"/>
    <s v="DL Session"/>
    <m/>
    <n v="2000"/>
    <m/>
    <m/>
    <m/>
    <m/>
    <m/>
    <m/>
    <m/>
    <m/>
    <m/>
    <n v="25"/>
    <n v="25"/>
    <m/>
    <m/>
    <m/>
    <m/>
    <n v="15"/>
    <m/>
    <m/>
    <m/>
    <x v="3"/>
    <m/>
    <m/>
    <n v="0"/>
    <n v="50"/>
    <s v="MID"/>
    <x v="29"/>
  </r>
  <r>
    <d v="2019-01-23T00:00:00"/>
    <x v="36"/>
    <s v="ML Rehab"/>
    <n v="60.8"/>
    <n v="6164.44"/>
    <n v="101.38"/>
    <n v="6.55"/>
    <n v="59.79"/>
    <n v="0"/>
    <n v="59.79"/>
    <n v="1"/>
    <n v="5"/>
    <n v="372"/>
    <n v="377"/>
    <n v="25"/>
    <n v="26"/>
    <n v="192"/>
    <n v="164.46"/>
    <n v="20.399999999999999"/>
    <n v="15.06"/>
    <n v="35.46"/>
    <n v="325.52999999999997"/>
    <n v="426.21"/>
    <n v="104.43"/>
    <x v="6"/>
    <m/>
    <s v="REHAB"/>
    <n v="749"/>
    <n v="51"/>
    <e v="#N/A"/>
    <x v="29"/>
  </r>
  <r>
    <d v="2019-01-23T00:00:00"/>
    <x v="21"/>
    <s v="DL Session"/>
    <m/>
    <n v="2000"/>
    <m/>
    <m/>
    <m/>
    <m/>
    <m/>
    <m/>
    <m/>
    <m/>
    <m/>
    <n v="25"/>
    <n v="25"/>
    <m/>
    <m/>
    <m/>
    <m/>
    <n v="15"/>
    <m/>
    <m/>
    <m/>
    <x v="3"/>
    <m/>
    <m/>
    <n v="0"/>
    <n v="50"/>
    <s v="MID"/>
    <x v="29"/>
  </r>
  <r>
    <d v="2019-01-25T00:00:00"/>
    <x v="1"/>
    <s v="Entire Session - Live"/>
    <n v="85.23"/>
    <n v="4427.5"/>
    <n v="51.94"/>
    <n v="7.43"/>
    <n v="100.21"/>
    <n v="9.35"/>
    <n v="109.56"/>
    <n v="6"/>
    <n v="8"/>
    <n v="535"/>
    <n v="625"/>
    <n v="67"/>
    <n v="41"/>
    <n v="188"/>
    <n v="143.13999999999999"/>
    <n v="4.3899999999999997"/>
    <n v="0"/>
    <n v="4.3899999999999997"/>
    <n v="71.209999999999994"/>
    <n v="675.24"/>
    <n v="81.06"/>
    <x v="1"/>
    <n v="-1"/>
    <s v="Training"/>
    <n v="1160"/>
    <n v="108"/>
    <s v="CB"/>
    <x v="29"/>
  </r>
  <r>
    <d v="2019-01-25T00:00:00"/>
    <x v="4"/>
    <s v="GK Session"/>
    <n v="85.23"/>
    <n v="3517.84"/>
    <n v="41.27"/>
    <n v="6.57"/>
    <n v="5.36"/>
    <n v="0"/>
    <n v="5.36"/>
    <n v="12"/>
    <n v="0"/>
    <n v="713"/>
    <n v="690"/>
    <n v="88"/>
    <n v="83"/>
    <n v="188"/>
    <n v="147.19"/>
    <n v="3.68"/>
    <n v="0"/>
    <n v="3.68"/>
    <n v="168.57"/>
    <n v="375.77"/>
    <n v="67.260000000000005"/>
    <x v="1"/>
    <n v="-1"/>
    <s v="Training"/>
    <n v="1403"/>
    <n v="171"/>
    <s v="GK"/>
    <x v="29"/>
  </r>
  <r>
    <d v="2019-01-25T00:00:00"/>
    <x v="5"/>
    <s v="Entire Session - Live"/>
    <n v="85.23"/>
    <n v="3729.58"/>
    <n v="50.32"/>
    <n v="6.66"/>
    <n v="24.93"/>
    <n v="0"/>
    <n v="24.93"/>
    <n v="12"/>
    <n v="3"/>
    <n v="497"/>
    <n v="519"/>
    <n v="50"/>
    <n v="42"/>
    <n v="200"/>
    <n v="149.36000000000001"/>
    <n v="11.34"/>
    <n v="0"/>
    <n v="11.34"/>
    <n v="152.79"/>
    <n v="532.96"/>
    <n v="78.819999999999993"/>
    <x v="1"/>
    <n v="-1"/>
    <s v="Training"/>
    <n v="1016"/>
    <n v="92"/>
    <s v="MID"/>
    <x v="29"/>
  </r>
  <r>
    <d v="2019-01-25T00:00:00"/>
    <x v="6"/>
    <s v="Entire Session - Live"/>
    <n v="85.23"/>
    <n v="5671.37"/>
    <n v="66.540000000000006"/>
    <n v="8.31"/>
    <n v="197.7"/>
    <n v="51.12"/>
    <n v="248.82"/>
    <n v="9"/>
    <n v="18"/>
    <n v="518"/>
    <n v="616"/>
    <n v="83"/>
    <n v="64"/>
    <n v="208"/>
    <n v="162.37"/>
    <n v="21.36"/>
    <n v="0.28999999999999998"/>
    <n v="21.64"/>
    <n v="239.48"/>
    <n v="1018.92"/>
    <n v="86.5"/>
    <x v="1"/>
    <n v="-1"/>
    <s v="Training"/>
    <n v="1134"/>
    <n v="147"/>
    <s v="FB"/>
    <x v="29"/>
  </r>
  <r>
    <d v="2019-01-25T00:00:00"/>
    <x v="7"/>
    <s v="JQ Session"/>
    <n v="74.28"/>
    <n v="5809.63"/>
    <n v="78.22"/>
    <n v="8.16"/>
    <n v="403.4"/>
    <n v="68.290000000000006"/>
    <n v="471.69"/>
    <n v="11"/>
    <n v="17"/>
    <n v="509"/>
    <n v="505"/>
    <n v="72"/>
    <n v="52"/>
    <n v="200"/>
    <n v="168.51"/>
    <n v="25.58"/>
    <n v="0"/>
    <n v="25.58"/>
    <n v="254.87"/>
    <n v="1022.9"/>
    <n v="95.89"/>
    <x v="3"/>
    <m/>
    <m/>
    <n v="1014"/>
    <n v="124"/>
    <s v="CB"/>
    <x v="29"/>
  </r>
  <r>
    <d v="2019-01-25T00:00:00"/>
    <x v="8"/>
    <s v="Entire Session - Live"/>
    <n v="85.23"/>
    <n v="4882.38"/>
    <n v="57.28"/>
    <n v="7.25"/>
    <n v="70.73"/>
    <n v="4.28"/>
    <n v="75.010000000000005"/>
    <n v="3"/>
    <n v="9"/>
    <n v="492"/>
    <n v="582"/>
    <n v="84"/>
    <n v="54"/>
    <n v="192"/>
    <n v="146.97"/>
    <n v="11.55"/>
    <n v="0"/>
    <n v="11.55"/>
    <n v="206.13"/>
    <n v="828.4"/>
    <n v="80.38"/>
    <x v="1"/>
    <n v="-1"/>
    <s v="Training"/>
    <n v="1074"/>
    <n v="138"/>
    <s v="FB"/>
    <x v="29"/>
  </r>
  <r>
    <d v="2019-01-25T00:00:00"/>
    <x v="9"/>
    <s v="JW Session"/>
    <n v="19.940000000000001"/>
    <n v="2747"/>
    <n v="137.80000000000001"/>
    <n v="3.87"/>
    <n v="0"/>
    <n v="0"/>
    <n v="0"/>
    <n v="0"/>
    <n v="0"/>
    <n v="8"/>
    <n v="15"/>
    <n v="0"/>
    <n v="0"/>
    <n v="196"/>
    <n v="169.8"/>
    <n v="13.55"/>
    <n v="0"/>
    <n v="13.55"/>
    <n v="88.43"/>
    <n v="0.34"/>
    <n v="41.29"/>
    <x v="3"/>
    <m/>
    <m/>
    <n v="23"/>
    <n v="0"/>
    <s v="MID"/>
    <x v="29"/>
  </r>
  <r>
    <d v="2019-01-25T00:00:00"/>
    <x v="10"/>
    <s v="Entire Session - Live"/>
    <n v="85.23"/>
    <n v="4290.8599999999997"/>
    <n v="50.34"/>
    <n v="6.41"/>
    <n v="48.65"/>
    <n v="0"/>
    <n v="48.65"/>
    <n v="4"/>
    <n v="6"/>
    <n v="531"/>
    <n v="626"/>
    <n v="74"/>
    <n v="49"/>
    <n v="205"/>
    <n v="163.07"/>
    <n v="20.95"/>
    <n v="2.11"/>
    <n v="23.06"/>
    <n v="285.75"/>
    <n v="683.14"/>
    <n v="74.430000000000007"/>
    <x v="1"/>
    <n v="-1"/>
    <s v="Training"/>
    <n v="1157"/>
    <n v="123"/>
    <s v="FB"/>
    <x v="29"/>
  </r>
  <r>
    <d v="2019-01-25T00:00:00"/>
    <x v="11"/>
    <s v="Entire Session - Live"/>
    <n v="85.23"/>
    <n v="5144.13"/>
    <n v="60.35"/>
    <n v="8.14"/>
    <n v="176.92"/>
    <n v="24.31"/>
    <n v="201.23"/>
    <n v="20"/>
    <n v="18"/>
    <n v="531"/>
    <n v="580"/>
    <n v="94"/>
    <n v="70"/>
    <n v="203"/>
    <n v="154.12"/>
    <n v="5.34"/>
    <n v="0"/>
    <n v="5.34"/>
    <n v="172.9"/>
    <n v="997.43"/>
    <n v="91.37"/>
    <x v="1"/>
    <n v="-1"/>
    <s v="Training"/>
    <n v="1111"/>
    <n v="164"/>
    <s v="FOR"/>
    <x v="29"/>
  </r>
  <r>
    <d v="2019-01-25T00:00:00"/>
    <x v="12"/>
    <s v="LW Session"/>
    <n v="67.61"/>
    <n v="6484.9"/>
    <n v="95.92"/>
    <n v="7.99"/>
    <n v="325.02999999999997"/>
    <n v="36.33"/>
    <n v="361.36"/>
    <n v="8"/>
    <n v="14"/>
    <n v="312"/>
    <n v="333"/>
    <n v="33"/>
    <n v="7"/>
    <n v="192"/>
    <n v="154.41999999999999"/>
    <n v="22.24"/>
    <n v="0.93"/>
    <n v="23.17"/>
    <n v="240.88"/>
    <n v="769.7"/>
    <n v="105.45"/>
    <x v="3"/>
    <m/>
    <m/>
    <n v="645"/>
    <n v="40"/>
    <s v="MID"/>
    <x v="29"/>
  </r>
  <r>
    <d v="2019-01-25T00:00:00"/>
    <x v="27"/>
    <s v="Entire Session - Live"/>
    <n v="85.23"/>
    <n v="4244.83"/>
    <n v="49.8"/>
    <n v="7.28"/>
    <n v="98.01"/>
    <n v="4.2699999999999996"/>
    <n v="102.28"/>
    <n v="3"/>
    <n v="8"/>
    <n v="477"/>
    <n v="519"/>
    <n v="61"/>
    <n v="35"/>
    <n v="192"/>
    <n v="148.26"/>
    <n v="3.67"/>
    <n v="0"/>
    <n v="3.67"/>
    <n v="168.29"/>
    <n v="700.5"/>
    <n v="69.61"/>
    <x v="1"/>
    <n v="-1"/>
    <s v="Training"/>
    <n v="996"/>
    <n v="96"/>
    <s v="MID"/>
    <x v="29"/>
  </r>
  <r>
    <d v="2019-01-25T00:00:00"/>
    <x v="14"/>
    <s v="Entire Session - Live"/>
    <n v="85.23"/>
    <n v="5087.3999999999996"/>
    <n v="59.69"/>
    <n v="7"/>
    <n v="173.16"/>
    <n v="0.7"/>
    <n v="173.86"/>
    <n v="16"/>
    <n v="14"/>
    <n v="504"/>
    <n v="557"/>
    <n v="90"/>
    <n v="74"/>
    <n v="192"/>
    <n v="132.05000000000001"/>
    <n v="4.74"/>
    <n v="0"/>
    <n v="4.74"/>
    <n v="124.63"/>
    <n v="1016.54"/>
    <n v="89.22"/>
    <x v="1"/>
    <n v="-1"/>
    <s v="Training"/>
    <n v="1061"/>
    <n v="164"/>
    <s v="FB"/>
    <x v="29"/>
  </r>
  <r>
    <d v="2019-01-25T00:00:00"/>
    <x v="15"/>
    <s v="Entire Session - Live"/>
    <n v="85.23"/>
    <n v="4520.59"/>
    <n v="53.04"/>
    <n v="6.67"/>
    <n v="39.61"/>
    <n v="0"/>
    <n v="39.61"/>
    <n v="2"/>
    <n v="4"/>
    <n v="506"/>
    <n v="560"/>
    <n v="54"/>
    <n v="34"/>
    <n v="214"/>
    <n v="173.17"/>
    <n v="25.99"/>
    <n v="3.66"/>
    <n v="29.65"/>
    <n v="333.08"/>
    <n v="530.96"/>
    <n v="75.709999999999994"/>
    <x v="1"/>
    <n v="-1"/>
    <s v="Training"/>
    <n v="1066"/>
    <n v="88"/>
    <s v="MID"/>
    <x v="29"/>
  </r>
  <r>
    <d v="2019-01-25T00:00:00"/>
    <x v="16"/>
    <s v="Entire Session - Live"/>
    <n v="85.23"/>
    <n v="4969.4399999999996"/>
    <n v="58.3"/>
    <n v="7.57"/>
    <n v="108.83"/>
    <n v="5.0199999999999996"/>
    <n v="113.85"/>
    <n v="4"/>
    <n v="9"/>
    <n v="591"/>
    <n v="650"/>
    <n v="82"/>
    <n v="54"/>
    <n v="201"/>
    <n v="168.47"/>
    <n v="28.22"/>
    <n v="0.09"/>
    <n v="28.31"/>
    <n v="317.31"/>
    <n v="842.01"/>
    <n v="86.39"/>
    <x v="1"/>
    <n v="-1"/>
    <s v="Training"/>
    <n v="1241"/>
    <n v="136"/>
    <s v="MID"/>
    <x v="29"/>
  </r>
  <r>
    <d v="2019-01-25T00:00:00"/>
    <x v="36"/>
    <s v="ML Session"/>
    <n v="66.27"/>
    <n v="6138.35"/>
    <n v="92.63"/>
    <n v="7.21"/>
    <n v="180.38"/>
    <n v="0.72"/>
    <n v="181.1"/>
    <n v="2"/>
    <n v="7"/>
    <n v="452"/>
    <n v="472"/>
    <n v="39"/>
    <n v="35"/>
    <n v="189"/>
    <n v="156.41999999999999"/>
    <n v="26.92"/>
    <n v="2.27"/>
    <n v="29.19"/>
    <n v="286.63"/>
    <n v="779.78"/>
    <n v="107.47"/>
    <x v="3"/>
    <m/>
    <m/>
    <n v="924"/>
    <n v="74"/>
    <e v="#N/A"/>
    <x v="29"/>
  </r>
  <r>
    <d v="2019-01-25T00:00:00"/>
    <x v="26"/>
    <s v="Entire Session - Live"/>
    <n v="85.23"/>
    <n v="4799.13"/>
    <n v="56.3"/>
    <n v="6.99"/>
    <n v="149.81"/>
    <n v="0"/>
    <n v="149.81"/>
    <n v="7"/>
    <n v="19"/>
    <n v="467"/>
    <n v="548"/>
    <n v="56"/>
    <n v="44"/>
    <n v="209"/>
    <n v="157.97"/>
    <n v="13.04"/>
    <n v="0.39"/>
    <n v="13.43"/>
    <n v="184.12"/>
    <n v="775.18"/>
    <n v="78.59"/>
    <x v="1"/>
    <n v="-1"/>
    <s v="Training"/>
    <n v="1015"/>
    <n v="100"/>
    <s v="MID"/>
    <x v="29"/>
  </r>
  <r>
    <d v="2019-01-25T00:00:00"/>
    <x v="21"/>
    <s v="Entire Session - Live"/>
    <n v="85.23"/>
    <n v="4989.42"/>
    <n v="58.54"/>
    <n v="7.99"/>
    <n v="98.62"/>
    <n v="25.49"/>
    <n v="124.11"/>
    <n v="7"/>
    <n v="11"/>
    <n v="584"/>
    <n v="652"/>
    <n v="87"/>
    <n v="60"/>
    <n v="196"/>
    <n v="149.99"/>
    <n v="13.01"/>
    <n v="0.03"/>
    <n v="13.04"/>
    <n v="216.92"/>
    <n v="912.98"/>
    <n v="81.510000000000005"/>
    <x v="1"/>
    <n v="-1"/>
    <s v="Training"/>
    <n v="1236"/>
    <n v="147"/>
    <s v="MID"/>
    <x v="29"/>
  </r>
  <r>
    <d v="2019-01-26T00:00:00"/>
    <x v="7"/>
    <s v="JQ Session"/>
    <n v="42.98"/>
    <n v="5481.98"/>
    <n v="127.54"/>
    <n v="5.57"/>
    <n v="1.1100000000000001"/>
    <n v="0"/>
    <n v="1.1100000000000001"/>
    <n v="0"/>
    <n v="0"/>
    <n v="156"/>
    <n v="140"/>
    <n v="5"/>
    <n v="2"/>
    <n v="201"/>
    <n v="172.37"/>
    <n v="18.78"/>
    <n v="0"/>
    <n v="18.78"/>
    <n v="163.44"/>
    <n v="188.89"/>
    <n v="71.790000000000006"/>
    <x v="3"/>
    <m/>
    <s v="CONDITIONING"/>
    <n v="296"/>
    <n v="7"/>
    <s v="CB"/>
    <x v="29"/>
  </r>
  <r>
    <d v="2019-01-28T00:00:00"/>
    <x v="1"/>
    <s v="15s Session"/>
    <n v="105.75"/>
    <n v="4651.25"/>
    <n v="68.25"/>
    <n v="6.9"/>
    <n v="85.51"/>
    <n v="0"/>
    <n v="85.51"/>
    <n v="0"/>
    <n v="7"/>
    <n v="490"/>
    <n v="501"/>
    <n v="40"/>
    <n v="32"/>
    <n v="192"/>
    <n v="150.43"/>
    <n v="20.6"/>
    <n v="0.97"/>
    <n v="21.57"/>
    <n v="226.23"/>
    <n v="716.56"/>
    <n v="72.88"/>
    <x v="8"/>
    <n v="-1"/>
    <s v="Training"/>
    <n v="991"/>
    <n v="72"/>
    <s v="CB"/>
    <x v="30"/>
  </r>
  <r>
    <d v="2019-01-28T00:00:00"/>
    <x v="29"/>
    <s v="15s Session"/>
    <n v="105.75"/>
    <n v="2192.89"/>
    <n v="66.010000000000005"/>
    <n v="6.4"/>
    <n v="14.72"/>
    <n v="0"/>
    <n v="14.72"/>
    <n v="0"/>
    <n v="1"/>
    <n v="221"/>
    <n v="242"/>
    <n v="25"/>
    <n v="2"/>
    <n v="188"/>
    <n v="142.37"/>
    <n v="1.17"/>
    <n v="0"/>
    <n v="1.17"/>
    <n v="59.62"/>
    <n v="219.83"/>
    <n v="35.86"/>
    <x v="8"/>
    <n v="-1"/>
    <s v="Training"/>
    <n v="463"/>
    <n v="27"/>
    <e v="#N/A"/>
    <x v="30"/>
  </r>
  <r>
    <d v="2019-01-28T00:00:00"/>
    <x v="4"/>
    <s v="GK Session"/>
    <n v="105.75"/>
    <n v="4120.79"/>
    <n v="47.56"/>
    <n v="5.88"/>
    <n v="3.41"/>
    <n v="0"/>
    <n v="3.41"/>
    <n v="18"/>
    <n v="1"/>
    <n v="666"/>
    <n v="683"/>
    <n v="73"/>
    <n v="62"/>
    <n v="184"/>
    <n v="140.22"/>
    <n v="0.85"/>
    <n v="0"/>
    <n v="0.85"/>
    <n v="135.04"/>
    <n v="301.42"/>
    <n v="69.569999999999993"/>
    <x v="8"/>
    <n v="-1"/>
    <s v="Training"/>
    <n v="1349"/>
    <n v="135"/>
    <s v="GK"/>
    <x v="30"/>
  </r>
  <r>
    <d v="2019-01-28T00:00:00"/>
    <x v="30"/>
    <s v="15s Session"/>
    <n v="105.75"/>
    <n v="5035.22"/>
    <n v="65.17"/>
    <n v="7.53"/>
    <n v="112.96"/>
    <n v="12.95"/>
    <n v="125.91"/>
    <n v="7"/>
    <n v="13"/>
    <n v="443"/>
    <n v="462"/>
    <n v="71"/>
    <n v="42"/>
    <n v="142"/>
    <n v="83.7"/>
    <n v="0"/>
    <n v="0"/>
    <n v="0"/>
    <n v="7.43"/>
    <n v="897.26"/>
    <n v="82.75"/>
    <x v="8"/>
    <n v="-1"/>
    <s v="Training"/>
    <n v="905"/>
    <n v="113"/>
    <e v="#N/A"/>
    <x v="30"/>
  </r>
  <r>
    <d v="2019-01-28T00:00:00"/>
    <x v="33"/>
    <s v="15s Session"/>
    <n v="105.75"/>
    <n v="6066.28"/>
    <n v="71.510000000000005"/>
    <n v="7.35"/>
    <n v="183.23"/>
    <n v="7.83"/>
    <n v="191.06"/>
    <n v="10"/>
    <n v="14"/>
    <n v="530"/>
    <n v="574"/>
    <n v="79"/>
    <n v="51"/>
    <n v="124"/>
    <n v="82.51"/>
    <n v="0"/>
    <n v="0"/>
    <n v="0"/>
    <n v="11.93"/>
    <n v="1120.8"/>
    <n v="95.37"/>
    <x v="8"/>
    <n v="-1"/>
    <s v="Training"/>
    <n v="1104"/>
    <n v="130"/>
    <e v="#N/A"/>
    <x v="30"/>
  </r>
  <r>
    <d v="2019-01-28T00:00:00"/>
    <x v="5"/>
    <s v="15s Session"/>
    <n v="105.75"/>
    <n v="5670.95"/>
    <n v="69.02"/>
    <n v="7.51"/>
    <n v="197.65"/>
    <n v="7.15"/>
    <n v="204.8"/>
    <n v="22"/>
    <n v="14"/>
    <n v="523"/>
    <n v="590"/>
    <n v="100"/>
    <n v="63"/>
    <n v="203"/>
    <n v="159.83000000000001"/>
    <n v="17.72"/>
    <n v="0"/>
    <n v="17.72"/>
    <n v="231.92"/>
    <n v="999.31"/>
    <n v="115.25"/>
    <x v="8"/>
    <n v="-1"/>
    <s v="Training"/>
    <n v="1113"/>
    <n v="163"/>
    <s v="MID"/>
    <x v="30"/>
  </r>
  <r>
    <d v="2019-01-28T00:00:00"/>
    <x v="6"/>
    <s v="Session"/>
    <n v="105.75"/>
    <n v="7150.82"/>
    <n v="67.62"/>
    <n v="7.51"/>
    <n v="286.57"/>
    <n v="25.76"/>
    <n v="312.33"/>
    <n v="11"/>
    <n v="19"/>
    <n v="718"/>
    <n v="742"/>
    <n v="92"/>
    <n v="36"/>
    <n v="199"/>
    <n v="149.35"/>
    <n v="3.77"/>
    <n v="0"/>
    <n v="3.77"/>
    <n v="204.61"/>
    <n v="1053.77"/>
    <n v="105.67"/>
    <x v="1"/>
    <n v="-5"/>
    <s v="Training"/>
    <n v="1460"/>
    <n v="128"/>
    <s v="FB"/>
    <x v="30"/>
  </r>
  <r>
    <d v="2019-01-28T00:00:00"/>
    <x v="7"/>
    <s v="Session"/>
    <n v="105.75"/>
    <n v="5733.94"/>
    <n v="54.22"/>
    <n v="6.91"/>
    <n v="85.81"/>
    <n v="0"/>
    <n v="85.81"/>
    <n v="8"/>
    <n v="8"/>
    <n v="762"/>
    <n v="812"/>
    <n v="113"/>
    <n v="64"/>
    <n v="201"/>
    <n v="169.15"/>
    <n v="34.799999999999997"/>
    <n v="0"/>
    <n v="34.799999999999997"/>
    <n v="370.4"/>
    <n v="830.16"/>
    <n v="102.73"/>
    <x v="1"/>
    <n v="-5"/>
    <s v="Training"/>
    <n v="1574"/>
    <n v="177"/>
    <s v="CB"/>
    <x v="30"/>
  </r>
  <r>
    <d v="2019-01-28T00:00:00"/>
    <x v="8"/>
    <s v="15s Session"/>
    <n v="105.75"/>
    <n v="5754.38"/>
    <n v="65.650000000000006"/>
    <n v="7.76"/>
    <n v="250.56"/>
    <n v="34.21"/>
    <n v="284.77"/>
    <n v="7"/>
    <n v="21"/>
    <n v="538"/>
    <n v="614"/>
    <n v="99"/>
    <n v="32"/>
    <n v="197"/>
    <n v="150.72999999999999"/>
    <n v="18.809999999999999"/>
    <n v="0.14000000000000001"/>
    <n v="18.95"/>
    <n v="226.22"/>
    <n v="1070.32"/>
    <n v="91.56"/>
    <x v="8"/>
    <n v="-1"/>
    <s v="Training"/>
    <n v="1152"/>
    <n v="131"/>
    <s v="FB"/>
    <x v="30"/>
  </r>
  <r>
    <d v="2019-01-28T00:00:00"/>
    <x v="10"/>
    <s v="15s Session"/>
    <n v="105.75"/>
    <n v="5417.34"/>
    <n v="62.38"/>
    <n v="7.31"/>
    <n v="315.88"/>
    <n v="5"/>
    <n v="320.88"/>
    <n v="11"/>
    <n v="26"/>
    <n v="491"/>
    <n v="524"/>
    <n v="86"/>
    <n v="41"/>
    <n v="208"/>
    <n v="160.96"/>
    <n v="26.52"/>
    <n v="2.46"/>
    <n v="28.97"/>
    <n v="296.39"/>
    <n v="1101.79"/>
    <n v="84.37"/>
    <x v="8"/>
    <n v="-1"/>
    <s v="Training"/>
    <n v="1015"/>
    <n v="127"/>
    <s v="FB"/>
    <x v="30"/>
  </r>
  <r>
    <d v="2019-01-28T00:00:00"/>
    <x v="23"/>
    <s v="15s Session"/>
    <n v="105.75"/>
    <n v="5946.83"/>
    <n v="66.19"/>
    <n v="6.45"/>
    <n v="51.39"/>
    <n v="0"/>
    <n v="51.39"/>
    <n v="9"/>
    <n v="5"/>
    <n v="582"/>
    <n v="604"/>
    <n v="101"/>
    <n v="54"/>
    <n v="189"/>
    <n v="146.22"/>
    <n v="23.7"/>
    <n v="0.75"/>
    <n v="24.45"/>
    <n v="291.60000000000002"/>
    <n v="897.98"/>
    <n v="90.72"/>
    <x v="8"/>
    <n v="-1"/>
    <s v="Training"/>
    <n v="1186"/>
    <n v="155"/>
    <s v="CB"/>
    <x v="30"/>
  </r>
  <r>
    <d v="2019-01-28T00:00:00"/>
    <x v="27"/>
    <s v="15s Session"/>
    <n v="105.75"/>
    <n v="5219"/>
    <n v="61.39"/>
    <n v="6.73"/>
    <n v="87.33"/>
    <n v="0"/>
    <n v="87.33"/>
    <n v="3"/>
    <n v="7"/>
    <n v="466"/>
    <n v="497"/>
    <n v="72"/>
    <n v="34"/>
    <n v="195"/>
    <n v="148.47"/>
    <n v="9.66"/>
    <n v="0"/>
    <n v="9.66"/>
    <n v="177.95"/>
    <n v="757.99"/>
    <n v="81.36"/>
    <x v="8"/>
    <n v="-1"/>
    <s v="Training"/>
    <n v="963"/>
    <n v="106"/>
    <s v="MID"/>
    <x v="30"/>
  </r>
  <r>
    <d v="2019-01-28T00:00:00"/>
    <x v="14"/>
    <s v="15s Session"/>
    <n v="105.75"/>
    <n v="5811.77"/>
    <n v="64.459999999999994"/>
    <n v="7.18"/>
    <n v="318.63"/>
    <n v="2.13"/>
    <n v="320.76"/>
    <n v="14"/>
    <n v="26"/>
    <n v="583"/>
    <n v="644"/>
    <n v="105"/>
    <n v="52"/>
    <n v="199"/>
    <n v="143.24"/>
    <n v="11.78"/>
    <n v="0.82"/>
    <n v="12.6"/>
    <n v="196.7"/>
    <n v="1154.77"/>
    <n v="98.86"/>
    <x v="8"/>
    <n v="-1"/>
    <s v="Training"/>
    <n v="1227"/>
    <n v="157"/>
    <s v="FB"/>
    <x v="30"/>
  </r>
  <r>
    <d v="2019-01-28T00:00:00"/>
    <x v="15"/>
    <s v="15s Session"/>
    <n v="105.75"/>
    <n v="5306.99"/>
    <n v="59.86"/>
    <n v="7.89"/>
    <n v="234.09"/>
    <n v="48.55"/>
    <n v="282.64"/>
    <n v="7"/>
    <n v="22"/>
    <n v="469"/>
    <n v="511"/>
    <n v="66"/>
    <n v="36"/>
    <n v="214"/>
    <n v="167.98"/>
    <n v="22.17"/>
    <n v="3.58"/>
    <n v="25.76"/>
    <n v="318.99"/>
    <n v="772.83"/>
    <n v="81.17"/>
    <x v="8"/>
    <n v="-1"/>
    <s v="Training"/>
    <n v="980"/>
    <n v="102"/>
    <s v="MID"/>
    <x v="30"/>
  </r>
  <r>
    <d v="2019-01-28T00:00:00"/>
    <x v="16"/>
    <s v="Session"/>
    <n v="105.75"/>
    <n v="5990.31"/>
    <n v="56.65"/>
    <n v="7.27"/>
    <n v="131.91999999999999"/>
    <n v="7.17"/>
    <n v="139.09"/>
    <n v="7"/>
    <n v="9"/>
    <n v="697"/>
    <n v="709"/>
    <n v="62"/>
    <n v="43"/>
    <n v="199"/>
    <n v="156.22"/>
    <n v="19.97"/>
    <n v="0"/>
    <n v="19.97"/>
    <n v="293.31"/>
    <n v="795.71"/>
    <n v="94.7"/>
    <x v="1"/>
    <n v="-5"/>
    <s v="Training"/>
    <n v="1406"/>
    <n v="105"/>
    <s v="MID"/>
    <x v="30"/>
  </r>
  <r>
    <d v="2019-01-28T00:00:00"/>
    <x v="35"/>
    <s v="15s Session"/>
    <n v="105.75"/>
    <n v="5183.83"/>
    <n v="58.8"/>
    <n v="6.86"/>
    <n v="170.07"/>
    <n v="0"/>
    <n v="170.07"/>
    <n v="6"/>
    <n v="15"/>
    <n v="535"/>
    <n v="589"/>
    <n v="84"/>
    <n v="47"/>
    <n v="140"/>
    <n v="87.81"/>
    <n v="0"/>
    <n v="0"/>
    <n v="0"/>
    <n v="5.83"/>
    <n v="887.13"/>
    <n v="84.82"/>
    <x v="8"/>
    <n v="-1"/>
    <s v="Training"/>
    <n v="1124"/>
    <n v="131"/>
    <e v="#N/A"/>
    <x v="30"/>
  </r>
  <r>
    <d v="2019-01-28T00:00:00"/>
    <x v="26"/>
    <s v="15s Session"/>
    <n v="105.75"/>
    <n v="5484.62"/>
    <n v="64.69"/>
    <n v="8.01"/>
    <n v="191.53"/>
    <n v="42.97"/>
    <n v="234.5"/>
    <n v="10"/>
    <n v="15"/>
    <n v="568"/>
    <n v="618"/>
    <n v="93"/>
    <n v="33"/>
    <n v="211"/>
    <n v="161.4"/>
    <n v="17.52"/>
    <n v="1.61"/>
    <n v="19.12"/>
    <n v="251.48"/>
    <n v="926"/>
    <n v="101.81"/>
    <x v="8"/>
    <n v="-1"/>
    <s v="Training"/>
    <n v="1186"/>
    <n v="126"/>
    <s v="MID"/>
    <x v="30"/>
  </r>
  <r>
    <d v="2019-01-28T00:00:00"/>
    <x v="17"/>
    <s v="GK Session"/>
    <n v="105.75"/>
    <n v="4761.2700000000004"/>
    <n v="45.03"/>
    <n v="6.85"/>
    <n v="17.12"/>
    <n v="0"/>
    <n v="17.12"/>
    <n v="25"/>
    <n v="2"/>
    <n v="704"/>
    <n v="756"/>
    <n v="67"/>
    <n v="73"/>
    <n v="190"/>
    <n v="143.83000000000001"/>
    <n v="1.93"/>
    <n v="0"/>
    <n v="1.93"/>
    <n v="169.87"/>
    <n v="317.2"/>
    <n v="80.489999999999995"/>
    <x v="1"/>
    <n v="-5"/>
    <s v="Training"/>
    <n v="1460"/>
    <n v="140"/>
    <s v="GK"/>
    <x v="30"/>
  </r>
  <r>
    <d v="2019-01-28T00:00:00"/>
    <x v="21"/>
    <s v="Session"/>
    <n v="105.75"/>
    <n v="6360.27"/>
    <n v="60.15"/>
    <n v="6.36"/>
    <n v="55.54"/>
    <n v="0"/>
    <n v="55.54"/>
    <n v="9"/>
    <n v="8"/>
    <n v="763"/>
    <n v="796"/>
    <n v="101"/>
    <n v="50"/>
    <n v="192"/>
    <n v="144.34"/>
    <n v="13.28"/>
    <n v="0"/>
    <n v="13.28"/>
    <n v="235.22"/>
    <n v="956.32"/>
    <n v="100.16"/>
    <x v="1"/>
    <n v="-5"/>
    <s v="Training"/>
    <n v="1559"/>
    <n v="151"/>
    <s v="MID"/>
    <x v="30"/>
  </r>
  <r>
    <d v="2019-01-29T00:00:00"/>
    <x v="1"/>
    <s v="15s vs Wigan"/>
    <n v="118"/>
    <n v="10751.27"/>
    <n v="94.16"/>
    <n v="8.64"/>
    <n v="362.27"/>
    <n v="88.42"/>
    <n v="450.69"/>
    <n v="6"/>
    <n v="31"/>
    <n v="836"/>
    <n v="818"/>
    <n v="57"/>
    <n v="68"/>
    <n v="187"/>
    <n v="157.9"/>
    <n v="48.7"/>
    <n v="0"/>
    <n v="48.7"/>
    <n v="433.28"/>
    <n v="1741.97"/>
    <n v="150.55000000000001"/>
    <x v="8"/>
    <m/>
    <s v="Match"/>
    <n v="1654"/>
    <n v="125"/>
    <s v="CB"/>
    <x v="30"/>
  </r>
  <r>
    <d v="2019-01-29T00:00:00"/>
    <x v="29"/>
    <s v="15s vs Wigan"/>
    <n v="118"/>
    <n v="6305.54"/>
    <n v="53.44"/>
    <n v="7.24"/>
    <n v="172.85"/>
    <n v="9.9600000000000009"/>
    <n v="182.81"/>
    <n v="3"/>
    <n v="13"/>
    <n v="659"/>
    <n v="715"/>
    <n v="42"/>
    <n v="28"/>
    <n v="206"/>
    <n v="134.28"/>
    <n v="19.13"/>
    <n v="1.1499999999999999"/>
    <n v="20.27"/>
    <n v="231.61"/>
    <n v="868.27"/>
    <n v="100.46"/>
    <x v="8"/>
    <m/>
    <s v="Match"/>
    <n v="1374"/>
    <n v="70"/>
    <e v="#N/A"/>
    <x v="30"/>
  </r>
  <r>
    <d v="2019-01-29T00:00:00"/>
    <x v="30"/>
    <s v="15s vs Wigan"/>
    <n v="118"/>
    <n v="13075.73"/>
    <n v="110.81"/>
    <n v="9.0399999999999991"/>
    <n v="800.22"/>
    <n v="292.13"/>
    <n v="1092.3499999999999"/>
    <n v="22"/>
    <n v="62"/>
    <n v="861"/>
    <n v="852"/>
    <n v="81"/>
    <n v="79"/>
    <n v="194"/>
    <n v="157.09"/>
    <n v="18.98"/>
    <n v="0"/>
    <n v="18.98"/>
    <n v="337.94"/>
    <n v="2725.58"/>
    <n v="208"/>
    <x v="8"/>
    <m/>
    <s v="Match"/>
    <n v="1713"/>
    <n v="160"/>
    <e v="#N/A"/>
    <x v="30"/>
  </r>
  <r>
    <d v="2019-01-29T00:00:00"/>
    <x v="33"/>
    <s v="15s vs Wigan"/>
    <n v="118"/>
    <n v="6608.28"/>
    <n v="103.38"/>
    <n v="7.37"/>
    <n v="467.63"/>
    <n v="11.43"/>
    <n v="479.06"/>
    <n v="6"/>
    <n v="34"/>
    <n v="416"/>
    <n v="414"/>
    <n v="30"/>
    <n v="55"/>
    <n v="192"/>
    <n v="154.31"/>
    <n v="11.07"/>
    <n v="0"/>
    <n v="11.07"/>
    <n v="170.53"/>
    <n v="1451.16"/>
    <n v="101.28"/>
    <x v="8"/>
    <m/>
    <s v="Match"/>
    <n v="830"/>
    <n v="85"/>
    <e v="#N/A"/>
    <x v="30"/>
  </r>
  <r>
    <d v="2019-01-29T00:00:00"/>
    <x v="5"/>
    <s v="15s vs Wigan"/>
    <n v="118"/>
    <n v="11182.61"/>
    <n v="94.77"/>
    <n v="8.5399999999999991"/>
    <n v="387.13"/>
    <n v="41.79"/>
    <n v="428.92"/>
    <n v="35"/>
    <n v="36"/>
    <n v="827"/>
    <n v="814"/>
    <n v="58"/>
    <n v="117"/>
    <n v="201"/>
    <n v="165.29"/>
    <n v="27.21"/>
    <n v="0"/>
    <n v="27.21"/>
    <n v="372.93"/>
    <n v="1856.22"/>
    <n v="190.55"/>
    <x v="8"/>
    <m/>
    <s v="Match"/>
    <n v="1641"/>
    <n v="175"/>
    <s v="MID"/>
    <x v="30"/>
  </r>
  <r>
    <d v="2019-01-29T00:00:00"/>
    <x v="6"/>
    <s v="16s Session"/>
    <n v="94.23"/>
    <n v="5684.44"/>
    <n v="60.33"/>
    <n v="6.56"/>
    <n v="51.07"/>
    <n v="0"/>
    <n v="51.07"/>
    <n v="11"/>
    <n v="7"/>
    <n v="671"/>
    <n v="738"/>
    <n v="106"/>
    <n v="61"/>
    <n v="203"/>
    <n v="154.16"/>
    <n v="10.199999999999999"/>
    <n v="0"/>
    <n v="10.199999999999999"/>
    <n v="214.83"/>
    <n v="776.25"/>
    <n v="86.17"/>
    <x v="1"/>
    <n v="-4"/>
    <s v="Training"/>
    <n v="1409"/>
    <n v="167"/>
    <s v="FB"/>
    <x v="30"/>
  </r>
  <r>
    <d v="2019-01-29T00:00:00"/>
    <x v="8"/>
    <s v="15s vs Wigan"/>
    <n v="118"/>
    <n v="7713.91"/>
    <n v="65.37"/>
    <n v="7.91"/>
    <n v="296.69"/>
    <n v="29.57"/>
    <n v="326.26"/>
    <n v="13"/>
    <n v="26"/>
    <n v="679"/>
    <n v="730"/>
    <n v="63"/>
    <n v="51"/>
    <n v="195"/>
    <n v="147.71"/>
    <n v="31.05"/>
    <n v="0.09"/>
    <n v="31.14"/>
    <n v="334.9"/>
    <n v="1339.06"/>
    <n v="120.58"/>
    <x v="8"/>
    <m/>
    <s v="Match"/>
    <n v="1409"/>
    <n v="114"/>
    <s v="FB"/>
    <x v="30"/>
  </r>
  <r>
    <d v="2019-01-29T00:00:00"/>
    <x v="10"/>
    <s v="15s vs Wigan"/>
    <n v="118"/>
    <n v="8023.28"/>
    <n v="67.989999999999995"/>
    <n v="7.69"/>
    <n v="418.38"/>
    <n v="11.46"/>
    <n v="429.84"/>
    <n v="10"/>
    <n v="34"/>
    <n v="744"/>
    <n v="780"/>
    <n v="47"/>
    <n v="44"/>
    <n v="205"/>
    <n v="155.26"/>
    <n v="27.53"/>
    <n v="2.1800000000000002"/>
    <n v="29.7"/>
    <n v="355.19"/>
    <n v="1349.34"/>
    <n v="129.01"/>
    <x v="8"/>
    <m/>
    <s v="Match"/>
    <n v="1524"/>
    <n v="91"/>
    <s v="FB"/>
    <x v="30"/>
  </r>
  <r>
    <d v="2019-01-29T00:00:00"/>
    <x v="23"/>
    <s v="15s vs Wigan"/>
    <n v="118"/>
    <n v="10435.66"/>
    <n v="100.32"/>
    <n v="8.09"/>
    <n v="292.73"/>
    <n v="19.510000000000002"/>
    <n v="312.24"/>
    <n v="10"/>
    <n v="24"/>
    <n v="729"/>
    <n v="744"/>
    <n v="60"/>
    <n v="97"/>
    <n v="183"/>
    <n v="154.54"/>
    <n v="35.82"/>
    <n v="7.0000000000000007E-2"/>
    <n v="35.89"/>
    <n v="396.04"/>
    <n v="1770.05"/>
    <n v="154.74"/>
    <x v="8"/>
    <m/>
    <s v="Match"/>
    <n v="1473"/>
    <n v="157"/>
    <s v="CB"/>
    <x v="30"/>
  </r>
  <r>
    <d v="2019-01-29T00:00:00"/>
    <x v="27"/>
    <s v="15s vs Wigan"/>
    <n v="118"/>
    <n v="12575.63"/>
    <n v="106.57"/>
    <n v="7.7"/>
    <n v="493.25"/>
    <n v="36.799999999999997"/>
    <n v="530.04999999999995"/>
    <n v="6"/>
    <n v="41"/>
    <n v="848"/>
    <n v="872"/>
    <n v="70"/>
    <n v="87"/>
    <n v="197"/>
    <n v="167.74"/>
    <n v="29.68"/>
    <n v="0"/>
    <n v="29.68"/>
    <n v="362.86"/>
    <n v="2297.94"/>
    <n v="203.64"/>
    <x v="8"/>
    <m/>
    <s v="Match"/>
    <n v="1720"/>
    <n v="157"/>
    <s v="MID"/>
    <x v="30"/>
  </r>
  <r>
    <d v="2019-01-29T00:00:00"/>
    <x v="13"/>
    <s v="16s Session"/>
    <n v="94.23"/>
    <n v="5598.07"/>
    <n v="59.41"/>
    <n v="6.77"/>
    <n v="44.01"/>
    <n v="0"/>
    <n v="44.01"/>
    <n v="12"/>
    <n v="6"/>
    <n v="698"/>
    <n v="779"/>
    <n v="96"/>
    <n v="81"/>
    <n v="187"/>
    <n v="148.38"/>
    <n v="7.27"/>
    <n v="0"/>
    <n v="7.27"/>
    <n v="203.14"/>
    <n v="715.32"/>
    <n v="82.63"/>
    <x v="1"/>
    <n v="-4"/>
    <s v="Training"/>
    <n v="1477"/>
    <n v="177"/>
    <s v="CB"/>
    <x v="30"/>
  </r>
  <r>
    <d v="2019-01-29T00:00:00"/>
    <x v="14"/>
    <s v="15s vs Wigan"/>
    <n v="118"/>
    <n v="12387.64"/>
    <n v="104.98"/>
    <n v="8.3800000000000008"/>
    <n v="703.27"/>
    <n v="113.5"/>
    <n v="816.77"/>
    <n v="16"/>
    <n v="55"/>
    <n v="915"/>
    <n v="918"/>
    <n v="79"/>
    <n v="93"/>
    <n v="199"/>
    <n v="157.66"/>
    <n v="32.520000000000003"/>
    <n v="0.63"/>
    <n v="33.15"/>
    <n v="329.95"/>
    <n v="2466.92"/>
    <n v="190.51"/>
    <x v="8"/>
    <m/>
    <s v="Match"/>
    <n v="1833"/>
    <n v="172"/>
    <s v="FB"/>
    <x v="30"/>
  </r>
  <r>
    <d v="2019-01-29T00:00:00"/>
    <x v="15"/>
    <s v="15s vs Wigan"/>
    <n v="118"/>
    <n v="9243.49"/>
    <n v="78.34"/>
    <n v="8.83"/>
    <n v="403.25"/>
    <n v="97.91"/>
    <n v="501.16"/>
    <n v="13"/>
    <n v="36"/>
    <n v="643"/>
    <n v="634"/>
    <n v="60"/>
    <n v="57"/>
    <n v="213"/>
    <n v="170.45"/>
    <n v="43.15"/>
    <n v="4.6900000000000004"/>
    <n v="47.84"/>
    <n v="472.29"/>
    <n v="1476.8"/>
    <n v="144.18"/>
    <x v="8"/>
    <m/>
    <s v="Match"/>
    <n v="1277"/>
    <n v="117"/>
    <s v="MID"/>
    <x v="30"/>
  </r>
  <r>
    <d v="2019-01-29T00:00:00"/>
    <x v="16"/>
    <s v="16s Session"/>
    <n v="94.23"/>
    <n v="4616.6499999999996"/>
    <n v="49"/>
    <n v="6.38"/>
    <n v="63.04"/>
    <n v="0"/>
    <n v="63.04"/>
    <n v="5"/>
    <n v="10"/>
    <n v="578"/>
    <n v="632"/>
    <n v="85"/>
    <n v="51"/>
    <n v="200"/>
    <n v="153.29"/>
    <n v="10.87"/>
    <n v="0.01"/>
    <n v="10.88"/>
    <n v="234.21"/>
    <n v="679.44"/>
    <n v="81.14"/>
    <x v="1"/>
    <n v="-4"/>
    <s v="Training"/>
    <n v="1210"/>
    <n v="136"/>
    <s v="MID"/>
    <x v="30"/>
  </r>
  <r>
    <d v="2019-01-29T00:00:00"/>
    <x v="35"/>
    <s v="15s vs Wigan"/>
    <n v="118"/>
    <n v="4419.91"/>
    <n v="37.46"/>
    <n v="7.05"/>
    <n v="38.96"/>
    <n v="0.7"/>
    <n v="39.659999999999997"/>
    <n v="1"/>
    <n v="3"/>
    <n v="647"/>
    <n v="641"/>
    <n v="20"/>
    <n v="17"/>
    <n v="198"/>
    <n v="137.37"/>
    <n v="10.15"/>
    <n v="0"/>
    <n v="10.15"/>
    <n v="217.56"/>
    <n v="414.32"/>
    <n v="78.44"/>
    <x v="8"/>
    <m/>
    <s v="Match"/>
    <n v="1288"/>
    <n v="37"/>
    <e v="#N/A"/>
    <x v="30"/>
  </r>
  <r>
    <d v="2019-01-29T00:00:00"/>
    <x v="26"/>
    <s v="15s vs Wigan"/>
    <n v="118"/>
    <n v="9160.41"/>
    <n v="98.43"/>
    <n v="8.36"/>
    <n v="574.34"/>
    <n v="149.99"/>
    <n v="724.33"/>
    <n v="27"/>
    <n v="46"/>
    <n v="595"/>
    <n v="625"/>
    <n v="70"/>
    <n v="72"/>
    <n v="211"/>
    <n v="177.93"/>
    <n v="45.67"/>
    <n v="2.5"/>
    <n v="48.17"/>
    <n v="414.83"/>
    <n v="1774.68"/>
    <n v="153.35"/>
    <x v="8"/>
    <m/>
    <s v="Match"/>
    <n v="1220"/>
    <n v="142"/>
    <s v="MID"/>
    <x v="30"/>
  </r>
  <r>
    <d v="2019-01-29T00:00:00"/>
    <x v="17"/>
    <s v="GK Session"/>
    <n v="94.23"/>
    <n v="4388.7700000000004"/>
    <n v="46.58"/>
    <n v="6.93"/>
    <n v="10.47"/>
    <n v="0"/>
    <n v="10.47"/>
    <n v="33"/>
    <n v="2"/>
    <n v="851"/>
    <n v="880"/>
    <n v="122"/>
    <n v="105"/>
    <n v="190"/>
    <n v="152.63999999999999"/>
    <n v="6.21"/>
    <n v="0"/>
    <n v="6.21"/>
    <n v="220.97"/>
    <n v="302.12"/>
    <n v="90.39"/>
    <x v="1"/>
    <n v="-4"/>
    <s v="Training"/>
    <n v="1731"/>
    <n v="227"/>
    <s v="GK"/>
    <x v="30"/>
  </r>
  <r>
    <d v="2019-01-29T00:00:00"/>
    <x v="34"/>
    <s v="15s vs Wigan"/>
    <n v="118"/>
    <n v="3388.83"/>
    <n v="36.909999999999997"/>
    <n v="8.07"/>
    <n v="88.55"/>
    <n v="31.61"/>
    <n v="120.16"/>
    <n v="1"/>
    <n v="8"/>
    <n v="374"/>
    <n v="418"/>
    <n v="17"/>
    <n v="14"/>
    <n v="0"/>
    <n v="0"/>
    <n v="0"/>
    <n v="0"/>
    <n v="0"/>
    <n v="0"/>
    <n v="437.1"/>
    <n v="64.069999999999993"/>
    <x v="8"/>
    <m/>
    <s v="Match"/>
    <n v="792"/>
    <n v="31"/>
    <e v="#N/A"/>
    <x v="30"/>
  </r>
  <r>
    <d v="2019-01-29T00:00:00"/>
    <x v="21"/>
    <s v="16s Session"/>
    <n v="94.23"/>
    <n v="5387.82"/>
    <n v="57.18"/>
    <n v="6.45"/>
    <n v="39.6"/>
    <n v="0"/>
    <n v="39.6"/>
    <n v="6"/>
    <n v="5"/>
    <n v="673"/>
    <n v="764"/>
    <n v="114"/>
    <n v="75"/>
    <n v="195"/>
    <n v="141.83000000000001"/>
    <n v="8.5500000000000007"/>
    <n v="0.01"/>
    <n v="8.56"/>
    <n v="188.29"/>
    <n v="785.28"/>
    <n v="86.74"/>
    <x v="1"/>
    <n v="-4"/>
    <s v="Training"/>
    <n v="1437"/>
    <n v="189"/>
    <s v="MID"/>
    <x v="30"/>
  </r>
  <r>
    <d v="2019-01-30T00:00:00"/>
    <x v="2"/>
    <s v="DC Rehab"/>
    <n v="35.28"/>
    <n v="4319"/>
    <n v="122.44"/>
    <n v="6.36"/>
    <n v="46.13"/>
    <n v="0"/>
    <n v="46.13"/>
    <n v="1"/>
    <n v="6"/>
    <n v="112"/>
    <n v="116"/>
    <n v="10"/>
    <n v="4"/>
    <n v="205"/>
    <n v="168.04"/>
    <n v="6.39"/>
    <n v="0.06"/>
    <n v="6.45"/>
    <n v="115.59"/>
    <n v="213.82"/>
    <n v="61.32"/>
    <x v="3"/>
    <m/>
    <s v="REHAB"/>
    <n v="228"/>
    <n v="14"/>
    <s v="MID"/>
    <x v="30"/>
  </r>
  <r>
    <d v="2019-01-30T00:00:00"/>
    <x v="6"/>
    <s v="18s full session"/>
    <n v="73.569999999999993"/>
    <n v="3387.11"/>
    <n v="46.039282316161483"/>
    <n v="8.1"/>
    <n v="361.20280000000002"/>
    <n v="41.005083333333332"/>
    <n v="536.75613333333331"/>
    <n v="2.64"/>
    <n v="17.16"/>
    <n v="314.50666666666666"/>
    <n v="354.14555555555557"/>
    <n v="88.694444444444443"/>
    <n v="117.66888888888889"/>
    <n v="203"/>
    <n v="134.27000000000001"/>
    <n v="11.81"/>
    <n v="0"/>
    <n v="13.17"/>
    <m/>
    <m/>
    <m/>
    <x v="0"/>
    <m/>
    <s v="Training"/>
    <n v="668.65222222222224"/>
    <n v="206.36333333333334"/>
    <s v="FB"/>
    <x v="30"/>
  </r>
  <r>
    <d v="2019-01-30T00:00:00"/>
    <x v="7"/>
    <s v="Individual"/>
    <n v="60"/>
    <n v="3000"/>
    <m/>
    <m/>
    <n v="100"/>
    <n v="60"/>
    <n v="160"/>
    <m/>
    <m/>
    <n v="250"/>
    <n v="220"/>
    <n v="55"/>
    <n v="50"/>
    <m/>
    <m/>
    <m/>
    <m/>
    <n v="8"/>
    <m/>
    <m/>
    <m/>
    <x v="3"/>
    <m/>
    <s v="Training"/>
    <n v="470"/>
    <n v="105"/>
    <s v="CB"/>
    <x v="30"/>
  </r>
  <r>
    <d v="2019-01-30T00:00:00"/>
    <x v="16"/>
    <s v="18s full session"/>
    <n v="73.569999999999993"/>
    <n v="3756.4399999999996"/>
    <n v="51.059399211635174"/>
    <n v="7.875"/>
    <n v="361.20280000000002"/>
    <n v="41.005083333333332"/>
    <n v="536.75613333333331"/>
    <n v="2.64"/>
    <n v="17.16"/>
    <n v="314.50666666666666"/>
    <n v="354.14555555555557"/>
    <n v="88.694444444444443"/>
    <n v="117.66888888888889"/>
    <n v="199"/>
    <n v="154.09"/>
    <n v="13.33"/>
    <n v="0"/>
    <n v="13.33"/>
    <m/>
    <m/>
    <m/>
    <x v="0"/>
    <m/>
    <s v="Training"/>
    <n v="668.65222222222224"/>
    <n v="206.36333333333334"/>
    <s v="MID"/>
    <x v="30"/>
  </r>
  <r>
    <d v="2019-01-30T00:00:00"/>
    <x v="21"/>
    <s v="18s full session"/>
    <n v="73.569999999999993"/>
    <n v="3946.66"/>
    <n v="53.644963979883109"/>
    <n v="8.1"/>
    <n v="361.20280000000002"/>
    <n v="41.005083333333332"/>
    <n v="536.75613333333331"/>
    <n v="2.64"/>
    <n v="17.16"/>
    <n v="314.50666666666666"/>
    <n v="354.14555555555557"/>
    <n v="88.694444444444443"/>
    <n v="117.66888888888889"/>
    <n v="192"/>
    <n v="135.87"/>
    <n v="5.83"/>
    <n v="0"/>
    <n v="5.83"/>
    <m/>
    <m/>
    <m/>
    <x v="0"/>
    <m/>
    <s v="Training"/>
    <n v="668.65222222222224"/>
    <n v="206.36333333333334"/>
    <s v="MID"/>
    <x v="30"/>
  </r>
  <r>
    <d v="2019-02-01T00:00:00"/>
    <x v="1"/>
    <s v="Entire Session - Live"/>
    <n v="75.12"/>
    <n v="4373.25"/>
    <n v="58.21"/>
    <n v="6.77"/>
    <n v="42.63"/>
    <n v="0"/>
    <n v="42.63"/>
    <n v="3"/>
    <n v="5"/>
    <n v="543"/>
    <n v="565"/>
    <n v="51"/>
    <n v="40"/>
    <n v="189"/>
    <n v="146.80000000000001"/>
    <n v="18.21"/>
    <n v="0"/>
    <n v="18.21"/>
    <n v="216.77"/>
    <n v="563.78"/>
    <n v="71.3"/>
    <x v="1"/>
    <n v="-1"/>
    <s v="Training"/>
    <n v="1108"/>
    <n v="91"/>
    <s v="CB"/>
    <x v="30"/>
  </r>
  <r>
    <d v="2019-02-01T00:00:00"/>
    <x v="2"/>
    <s v="DC Conditioning"/>
    <n v="56.48"/>
    <n v="5982.43"/>
    <n v="105.92"/>
    <n v="7.18"/>
    <n v="73.83"/>
    <n v="4.25"/>
    <n v="78.08"/>
    <n v="1"/>
    <n v="8"/>
    <n v="335"/>
    <n v="325"/>
    <n v="19"/>
    <n v="1"/>
    <n v="209"/>
    <n v="168.51"/>
    <n v="18.86"/>
    <n v="1.58"/>
    <n v="20.43"/>
    <n v="209.66"/>
    <n v="304.06"/>
    <n v="83.7"/>
    <x v="3"/>
    <m/>
    <s v="REHAB"/>
    <n v="660"/>
    <n v="20"/>
    <s v="MID"/>
    <x v="30"/>
  </r>
  <r>
    <d v="2019-02-01T00:00:00"/>
    <x v="4"/>
    <s v="GK Session"/>
    <n v="75.12"/>
    <n v="3272.51"/>
    <n v="43.56"/>
    <n v="5.73"/>
    <n v="1.68"/>
    <n v="0"/>
    <n v="1.68"/>
    <n v="9"/>
    <n v="0"/>
    <n v="677"/>
    <n v="715"/>
    <n v="57"/>
    <n v="45"/>
    <n v="178"/>
    <n v="137.24"/>
    <n v="0"/>
    <n v="0"/>
    <n v="0"/>
    <n v="79.92"/>
    <n v="231.69"/>
    <n v="64.459999999999994"/>
    <x v="1"/>
    <n v="-1"/>
    <s v="Training"/>
    <n v="1392"/>
    <n v="102"/>
    <s v="GK"/>
    <x v="30"/>
  </r>
  <r>
    <d v="2019-02-01T00:00:00"/>
    <x v="5"/>
    <s v="Entire Session - Live"/>
    <n v="75.12"/>
    <n v="4311.87"/>
    <n v="58.83"/>
    <n v="6.54"/>
    <n v="34.56"/>
    <n v="0"/>
    <n v="34.56"/>
    <n v="9"/>
    <n v="3"/>
    <n v="531"/>
    <n v="538"/>
    <n v="67"/>
    <n v="63"/>
    <n v="204"/>
    <n v="152.16999999999999"/>
    <n v="11.12"/>
    <n v="0"/>
    <n v="11.12"/>
    <n v="173.03"/>
    <n v="611.82000000000005"/>
    <n v="94.96"/>
    <x v="1"/>
    <n v="-1"/>
    <s v="Training"/>
    <n v="1069"/>
    <n v="130"/>
    <s v="MID"/>
    <x v="30"/>
  </r>
  <r>
    <d v="2019-02-01T00:00:00"/>
    <x v="6"/>
    <s v="Entire Session - Live"/>
    <n v="75.12"/>
    <n v="4476.1899999999996"/>
    <n v="61.5"/>
    <n v="7.02"/>
    <n v="106.7"/>
    <n v="0.7"/>
    <n v="107.4"/>
    <n v="1"/>
    <n v="12"/>
    <n v="461"/>
    <n v="517"/>
    <n v="65"/>
    <n v="38"/>
    <n v="200"/>
    <n v="154.79"/>
    <n v="8.82"/>
    <n v="0"/>
    <s v="POOR TRACE"/>
    <n v="152.97999999999999"/>
    <n v="631.42999999999995"/>
    <n v="68.14"/>
    <x v="1"/>
    <n v="-1"/>
    <s v="Training"/>
    <n v="978"/>
    <n v="103"/>
    <s v="FB"/>
    <x v="30"/>
  </r>
  <r>
    <d v="2019-02-01T00:00:00"/>
    <x v="7"/>
    <s v="Entire Session - Live"/>
    <n v="75.12"/>
    <n v="4331.08"/>
    <n v="57.65"/>
    <n v="6.28"/>
    <n v="27.63"/>
    <n v="0"/>
    <n v="27.63"/>
    <n v="4"/>
    <n v="4"/>
    <n v="559"/>
    <n v="582"/>
    <n v="60"/>
    <n v="41"/>
    <n v="203"/>
    <n v="167.4"/>
    <n v="23.51"/>
    <n v="0"/>
    <n v="23.51"/>
    <n v="259.83999999999997"/>
    <n v="524.69000000000005"/>
    <n v="74.8"/>
    <x v="1"/>
    <n v="-1"/>
    <s v="Training"/>
    <n v="1141"/>
    <n v="101"/>
    <s v="CB"/>
    <x v="30"/>
  </r>
  <r>
    <d v="2019-02-01T00:00:00"/>
    <x v="8"/>
    <s v="Entire Session - Live"/>
    <n v="75.12"/>
    <n v="4560.42"/>
    <n v="60.7"/>
    <n v="7.16"/>
    <n v="79.33"/>
    <n v="0.72"/>
    <n v="80.05"/>
    <n v="6"/>
    <n v="8"/>
    <n v="527"/>
    <n v="575"/>
    <n v="65"/>
    <n v="44"/>
    <n v="193"/>
    <n v="147.68"/>
    <n v="16.13"/>
    <n v="0"/>
    <n v="16.13"/>
    <n v="196.14"/>
    <n v="718.94"/>
    <n v="70.489999999999995"/>
    <x v="1"/>
    <n v="-1"/>
    <s v="Training"/>
    <n v="1102"/>
    <n v="109"/>
    <s v="FB"/>
    <x v="30"/>
  </r>
  <r>
    <d v="2019-02-01T00:00:00"/>
    <x v="11"/>
    <s v="Entire Session - Live"/>
    <n v="75.12"/>
    <n v="5026.3500000000004"/>
    <n v="66.91"/>
    <n v="6.76"/>
    <n v="133.43"/>
    <n v="0"/>
    <n v="133.43"/>
    <n v="8"/>
    <n v="15"/>
    <n v="545"/>
    <n v="570"/>
    <n v="69"/>
    <n v="50"/>
    <n v="208"/>
    <n v="124.81"/>
    <n v="10.07"/>
    <n v="0.06"/>
    <s v="POOR TRACE"/>
    <n v="127.65"/>
    <n v="842.39"/>
    <n v="84.77"/>
    <x v="1"/>
    <n v="-1"/>
    <s v="Training"/>
    <n v="1115"/>
    <n v="119"/>
    <s v="FOR"/>
    <x v="30"/>
  </r>
  <r>
    <d v="2019-02-01T00:00:00"/>
    <x v="27"/>
    <s v="Entire Session - Live"/>
    <n v="75.12"/>
    <n v="3915.39"/>
    <n v="52.12"/>
    <n v="6.14"/>
    <n v="19.440000000000001"/>
    <n v="0"/>
    <n v="19.440000000000001"/>
    <n v="0"/>
    <n v="2"/>
    <n v="455"/>
    <n v="513"/>
    <n v="43"/>
    <n v="28"/>
    <n v="190"/>
    <n v="142.84"/>
    <n v="4.6500000000000004"/>
    <n v="0"/>
    <s v="POOR TRACE"/>
    <n v="121.58"/>
    <n v="542.29999999999995"/>
    <n v="68.180000000000007"/>
    <x v="1"/>
    <n v="-1"/>
    <s v="Training"/>
    <n v="968"/>
    <n v="71"/>
    <s v="MID"/>
    <x v="30"/>
  </r>
  <r>
    <d v="2019-02-01T00:00:00"/>
    <x v="14"/>
    <s v="Entire Session - Live"/>
    <n v="75.12"/>
    <n v="4439.82"/>
    <n v="59.1"/>
    <n v="6.78"/>
    <n v="68.430000000000007"/>
    <n v="0"/>
    <n v="68.430000000000007"/>
    <n v="11"/>
    <n v="9"/>
    <n v="505"/>
    <n v="543"/>
    <n v="67"/>
    <n v="63"/>
    <n v="179"/>
    <n v="125.65"/>
    <n v="0.14000000000000001"/>
    <n v="0"/>
    <s v="POOR TRACE"/>
    <n v="69.83"/>
    <n v="815.13"/>
    <n v="82.89"/>
    <x v="1"/>
    <n v="-1"/>
    <s v="Training"/>
    <n v="1048"/>
    <n v="130"/>
    <s v="FB"/>
    <x v="30"/>
  </r>
  <r>
    <d v="2019-02-01T00:00:00"/>
    <x v="16"/>
    <s v="Entire Session - Live"/>
    <n v="75.12"/>
    <n v="4802.46"/>
    <n v="63.93"/>
    <n v="7.29"/>
    <n v="41.11"/>
    <n v="2.84"/>
    <n v="43.95"/>
    <n v="1"/>
    <n v="6"/>
    <n v="536"/>
    <n v="587"/>
    <n v="59"/>
    <n v="32"/>
    <n v="204"/>
    <n v="162.68"/>
    <n v="19.66"/>
    <n v="0.9"/>
    <n v="20.55"/>
    <n v="252.26"/>
    <n v="689.01"/>
    <n v="76.77"/>
    <x v="1"/>
    <n v="-1"/>
    <s v="Training"/>
    <n v="1123"/>
    <n v="91"/>
    <s v="MID"/>
    <x v="30"/>
  </r>
  <r>
    <d v="2019-02-01T00:00:00"/>
    <x v="36"/>
    <s v="ML Conditioning"/>
    <n v="64.930000000000007"/>
    <n v="6255.1"/>
    <n v="96.34"/>
    <n v="6.86"/>
    <n v="309.23"/>
    <n v="0"/>
    <n v="309.23"/>
    <n v="5"/>
    <n v="18"/>
    <n v="543"/>
    <n v="582"/>
    <n v="39"/>
    <n v="46"/>
    <n v="188"/>
    <n v="165.54"/>
    <n v="39.840000000000003"/>
    <n v="2.04"/>
    <n v="41.88"/>
    <n v="334.1"/>
    <n v="1175.96"/>
    <n v="118.39"/>
    <x v="3"/>
    <m/>
    <s v="REHAB"/>
    <n v="1125"/>
    <n v="85"/>
    <e v="#N/A"/>
    <x v="30"/>
  </r>
  <r>
    <d v="2019-02-01T00:00:00"/>
    <x v="26"/>
    <s v="Entire Session - Live"/>
    <n v="75.12"/>
    <n v="4772.01"/>
    <n v="63.52"/>
    <n v="6.58"/>
    <n v="49.07"/>
    <n v="0"/>
    <n v="49.07"/>
    <n v="3"/>
    <n v="7"/>
    <n v="541"/>
    <n v="571"/>
    <n v="53"/>
    <n v="35"/>
    <n v="205"/>
    <n v="159.78"/>
    <n v="9.82"/>
    <n v="0"/>
    <s v="POOR TRACE"/>
    <n v="144.66"/>
    <n v="639.19000000000005"/>
    <n v="81.180000000000007"/>
    <x v="1"/>
    <n v="-1"/>
    <s v="Training"/>
    <n v="1112"/>
    <n v="88"/>
    <s v="MID"/>
    <x v="30"/>
  </r>
  <r>
    <d v="2019-02-01T00:00:00"/>
    <x v="17"/>
    <s v="GK Session"/>
    <n v="75.12"/>
    <n v="3464.35"/>
    <n v="46.11"/>
    <n v="6.53"/>
    <n v="14.24"/>
    <n v="0"/>
    <n v="14.24"/>
    <n v="20"/>
    <n v="2"/>
    <n v="615"/>
    <n v="647"/>
    <n v="87"/>
    <n v="67"/>
    <n v="195"/>
    <n v="158.06"/>
    <n v="12.39"/>
    <n v="0"/>
    <n v="12.39"/>
    <n v="207.69"/>
    <n v="339.87"/>
    <n v="71.349999999999994"/>
    <x v="1"/>
    <n v="-1"/>
    <s v="Training"/>
    <n v="1262"/>
    <n v="154"/>
    <s v="GK"/>
    <x v="30"/>
  </r>
  <r>
    <d v="2019-02-01T00:00:00"/>
    <x v="21"/>
    <s v="Entire Session - Live"/>
    <n v="75.12"/>
    <n v="4724.1499999999996"/>
    <n v="62.88"/>
    <n v="6.55"/>
    <n v="62.38"/>
    <n v="0"/>
    <n v="62.38"/>
    <n v="2"/>
    <n v="10"/>
    <n v="596"/>
    <n v="626"/>
    <n v="53"/>
    <n v="51"/>
    <n v="196"/>
    <n v="151.31"/>
    <n v="10.98"/>
    <n v="0.17"/>
    <n v="11.15"/>
    <n v="201.14"/>
    <n v="698.19"/>
    <n v="76.569999999999993"/>
    <x v="1"/>
    <n v="-1"/>
    <s v="Training"/>
    <n v="1222"/>
    <n v="104"/>
    <s v="MID"/>
    <x v="30"/>
  </r>
  <r>
    <d v="2019-02-02T00:00:00"/>
    <x v="1"/>
    <s v="Extras"/>
    <n v="156.31"/>
    <n v="3456.78"/>
    <n v="27.24"/>
    <n v="7.9"/>
    <n v="280.24"/>
    <n v="24.37"/>
    <n v="304.61"/>
    <n v="3"/>
    <n v="13"/>
    <n v="289"/>
    <n v="328"/>
    <n v="28"/>
    <n v="12"/>
    <n v="182"/>
    <n v="109.6"/>
    <n v="9.08"/>
    <n v="0"/>
    <n v="9.08"/>
    <n v="141.18"/>
    <n v="575.48"/>
    <n v="56.41"/>
    <x v="3"/>
    <m/>
    <m/>
    <n v="617"/>
    <n v="40"/>
    <s v="CB"/>
    <x v="30"/>
  </r>
  <r>
    <d v="2019-02-02T00:00:00"/>
    <x v="4"/>
    <s v="16s vs Arsenal"/>
    <n v="131.57"/>
    <n v="2451.13"/>
    <n v="18.63"/>
    <n v="5.35"/>
    <n v="0"/>
    <n v="0"/>
    <n v="0"/>
    <n v="5"/>
    <n v="0"/>
    <n v="517"/>
    <n v="570"/>
    <n v="28"/>
    <n v="27"/>
    <n v="174"/>
    <n v="123.57"/>
    <n v="0"/>
    <n v="0"/>
    <n v="0"/>
    <n v="135.87"/>
    <n v="123.08"/>
    <n v="47.45"/>
    <x v="3"/>
    <m/>
    <m/>
    <n v="1087"/>
    <n v="55"/>
    <s v="GK"/>
    <x v="30"/>
  </r>
  <r>
    <d v="2019-02-02T00:00:00"/>
    <x v="5"/>
    <s v="16s vs Arsenal"/>
    <n v="131.57"/>
    <n v="11324.52"/>
    <n v="87.39"/>
    <n v="8.3000000000000007"/>
    <n v="489.62"/>
    <n v="156.47"/>
    <n v="646.09"/>
    <n v="33"/>
    <n v="37"/>
    <n v="897"/>
    <n v="945"/>
    <n v="64"/>
    <n v="120"/>
    <n v="204"/>
    <n v="167.73"/>
    <n v="31.18"/>
    <n v="0"/>
    <n v="31.18"/>
    <n v="320.83"/>
    <n v="2066.2399999999998"/>
    <n v="196.68"/>
    <x v="3"/>
    <m/>
    <m/>
    <n v="1842"/>
    <n v="184"/>
    <s v="MID"/>
    <x v="30"/>
  </r>
  <r>
    <d v="2019-02-02T00:00:00"/>
    <x v="6"/>
    <s v="16s vs Arsenal"/>
    <n v="131.57"/>
    <n v="11822.1"/>
    <n v="96.86"/>
    <n v="8.09"/>
    <n v="636.71"/>
    <n v="116.77"/>
    <n v="753.48"/>
    <n v="16"/>
    <n v="46"/>
    <n v="867"/>
    <n v="914"/>
    <n v="80"/>
    <n v="89"/>
    <n v="209"/>
    <n v="173.18"/>
    <n v="35.11"/>
    <n v="1.78"/>
    <n v="36.89"/>
    <n v="330.75"/>
    <n v="2252.9699999999998"/>
    <n v="161.56"/>
    <x v="3"/>
    <m/>
    <m/>
    <n v="1781"/>
    <n v="169"/>
    <s v="FB"/>
    <x v="30"/>
  </r>
  <r>
    <d v="2019-02-02T00:00:00"/>
    <x v="7"/>
    <s v="16s vs Arsenal"/>
    <n v="131.57"/>
    <n v="6011.23"/>
    <n v="45.69"/>
    <n v="6.84"/>
    <n v="133.31"/>
    <n v="0"/>
    <n v="133.31"/>
    <n v="4"/>
    <n v="11"/>
    <n v="646"/>
    <n v="695"/>
    <n v="48"/>
    <n v="40"/>
    <n v="202"/>
    <n v="147.21"/>
    <n v="36.14"/>
    <n v="0"/>
    <n v="36.14"/>
    <n v="336.55"/>
    <n v="849.57"/>
    <n v="107.81"/>
    <x v="3"/>
    <m/>
    <m/>
    <n v="1341"/>
    <n v="88"/>
    <s v="CB"/>
    <x v="30"/>
  </r>
  <r>
    <d v="2019-02-02T00:00:00"/>
    <x v="8"/>
    <s v="16s vs Arsenal"/>
    <n v="131.57"/>
    <n v="11685.34"/>
    <n v="90.95"/>
    <n v="8.19"/>
    <n v="690.51"/>
    <n v="135.38"/>
    <n v="825.89"/>
    <n v="25"/>
    <n v="52"/>
    <n v="970"/>
    <n v="1041"/>
    <n v="94"/>
    <n v="110"/>
    <n v="194"/>
    <n v="161.26"/>
    <n v="49.56"/>
    <n v="0"/>
    <n v="49.56"/>
    <n v="470.22"/>
    <n v="2637.78"/>
    <n v="163.12"/>
    <x v="3"/>
    <m/>
    <m/>
    <n v="2011"/>
    <n v="204"/>
    <s v="FB"/>
    <x v="30"/>
  </r>
  <r>
    <d v="2019-02-02T00:00:00"/>
    <x v="10"/>
    <s v="Extras"/>
    <n v="156.31"/>
    <n v="5247.67"/>
    <n v="33.57"/>
    <n v="7.54"/>
    <n v="211.78"/>
    <n v="16.739999999999998"/>
    <n v="228.52"/>
    <n v="4"/>
    <n v="9"/>
    <n v="554"/>
    <n v="605"/>
    <n v="49"/>
    <n v="23"/>
    <n v="195"/>
    <n v="124.34"/>
    <n v="5.09"/>
    <n v="0"/>
    <n v="5.09"/>
    <n v="183.89"/>
    <n v="651.78"/>
    <n v="91.87"/>
    <x v="3"/>
    <m/>
    <m/>
    <n v="1159"/>
    <n v="72"/>
    <s v="FB"/>
    <x v="30"/>
  </r>
  <r>
    <d v="2019-02-02T00:00:00"/>
    <x v="11"/>
    <s v="16s vs Arsenal"/>
    <n v="131.57"/>
    <n v="10346.280000000001"/>
    <n v="79.69"/>
    <n v="9.06"/>
    <n v="740.41"/>
    <n v="314.11"/>
    <n v="1054.52"/>
    <n v="36"/>
    <n v="64"/>
    <n v="781"/>
    <n v="815"/>
    <n v="101"/>
    <n v="93"/>
    <n v="213"/>
    <n v="172.19"/>
    <n v="44.38"/>
    <n v="2.38"/>
    <n v="46.76"/>
    <n v="468.75"/>
    <n v="2169.2600000000002"/>
    <n v="156.37"/>
    <x v="3"/>
    <m/>
    <m/>
    <n v="1596"/>
    <n v="194"/>
    <s v="FOR"/>
    <x v="30"/>
  </r>
  <r>
    <d v="2019-02-02T00:00:00"/>
    <x v="23"/>
    <s v="16s vs Arsenal"/>
    <n v="131.57"/>
    <n v="7178.07"/>
    <n v="55.18"/>
    <n v="7.83"/>
    <n v="271.63"/>
    <n v="31.32"/>
    <n v="302.95"/>
    <n v="17"/>
    <n v="20"/>
    <n v="665"/>
    <n v="712"/>
    <n v="54"/>
    <n v="62"/>
    <n v="183"/>
    <n v="130.71"/>
    <n v="26.47"/>
    <n v="0.13"/>
    <n v="26.6"/>
    <n v="313.73"/>
    <n v="1156.26"/>
    <n v="129.25"/>
    <x v="3"/>
    <m/>
    <m/>
    <n v="1377"/>
    <n v="116"/>
    <s v="CB"/>
    <x v="30"/>
  </r>
  <r>
    <d v="2019-02-02T00:00:00"/>
    <x v="27"/>
    <s v="16s vs Arsenal"/>
    <n v="131.57"/>
    <n v="12259.62"/>
    <n v="93.18"/>
    <n v="8.08"/>
    <n v="675.19"/>
    <n v="131.31"/>
    <n v="806.5"/>
    <n v="19"/>
    <n v="49"/>
    <n v="879"/>
    <n v="886"/>
    <n v="74"/>
    <n v="114"/>
    <n v="208"/>
    <n v="174.47"/>
    <n v="58.02"/>
    <n v="0.61"/>
    <n v="58.63"/>
    <n v="546.45000000000005"/>
    <n v="2633.2"/>
    <n v="197.79"/>
    <x v="3"/>
    <m/>
    <m/>
    <n v="1765"/>
    <n v="188"/>
    <s v="MID"/>
    <x v="30"/>
  </r>
  <r>
    <d v="2019-02-02T00:00:00"/>
    <x v="13"/>
    <s v="16s vs Arsenal"/>
    <n v="131.57"/>
    <n v="9300.3700000000008"/>
    <n v="80"/>
    <n v="7.97"/>
    <n v="356"/>
    <n v="20.43"/>
    <n v="376.43"/>
    <n v="14"/>
    <n v="27"/>
    <n v="886"/>
    <n v="955"/>
    <n v="78"/>
    <n v="89"/>
    <n v="196"/>
    <n v="165.53"/>
    <n v="58.75"/>
    <n v="0"/>
    <n v="58.75"/>
    <n v="448.64"/>
    <n v="1707.66"/>
    <n v="131.49"/>
    <x v="3"/>
    <m/>
    <m/>
    <n v="1841"/>
    <n v="167"/>
    <s v="CB"/>
    <x v="30"/>
  </r>
  <r>
    <d v="2019-02-02T00:00:00"/>
    <x v="14"/>
    <s v="Extras"/>
    <n v="156.31"/>
    <n v="5603.51"/>
    <n v="35.85"/>
    <n v="7.34"/>
    <n v="307.77"/>
    <n v="22.2"/>
    <n v="329.97"/>
    <n v="4"/>
    <n v="13"/>
    <n v="614"/>
    <n v="705"/>
    <n v="36"/>
    <n v="21"/>
    <n v="176"/>
    <n v="97.66"/>
    <n v="0.06"/>
    <n v="0"/>
    <n v="0.06"/>
    <n v="69.010000000000005"/>
    <n v="830.56"/>
    <n v="92.99"/>
    <x v="3"/>
    <m/>
    <m/>
    <n v="1319"/>
    <n v="57"/>
    <s v="FB"/>
    <x v="30"/>
  </r>
  <r>
    <d v="2019-02-02T00:00:00"/>
    <x v="15"/>
    <s v="Extras"/>
    <n v="156.31"/>
    <n v="7436.12"/>
    <n v="48.28"/>
    <n v="8.39"/>
    <n v="207.43"/>
    <n v="78.27"/>
    <n v="285.7"/>
    <n v="3"/>
    <n v="11"/>
    <n v="623"/>
    <n v="637"/>
    <n v="57"/>
    <n v="35"/>
    <n v="185"/>
    <n v="121.54"/>
    <n v="0.02"/>
    <n v="0"/>
    <n v="0.02"/>
    <n v="58.45"/>
    <n v="1015.04"/>
    <n v="117.46"/>
    <x v="3"/>
    <m/>
    <m/>
    <n v="1260"/>
    <n v="92"/>
    <s v="MID"/>
    <x v="30"/>
  </r>
  <r>
    <d v="2019-02-02T00:00:00"/>
    <x v="16"/>
    <s v="16s vs Arsenal"/>
    <n v="131.57"/>
    <n v="9993.9500000000007"/>
    <n v="75.959999999999994"/>
    <n v="7.77"/>
    <n v="363.77"/>
    <n v="38.44"/>
    <n v="402.21"/>
    <n v="2"/>
    <n v="21"/>
    <n v="760"/>
    <n v="798"/>
    <n v="58"/>
    <n v="62"/>
    <n v="204"/>
    <n v="165.36"/>
    <n v="48.61"/>
    <n v="0.52"/>
    <n v="49.12"/>
    <n v="486.08"/>
    <n v="1706.56"/>
    <n v="151.88999999999999"/>
    <x v="3"/>
    <m/>
    <m/>
    <n v="1558"/>
    <n v="120"/>
    <s v="MID"/>
    <x v="30"/>
  </r>
  <r>
    <d v="2019-02-02T00:00:00"/>
    <x v="26"/>
    <s v="16s vs Arsenal"/>
    <n v="131.57"/>
    <n v="12369.51"/>
    <n v="94.01"/>
    <n v="8.19"/>
    <n v="750.45"/>
    <n v="155.36000000000001"/>
    <n v="905.81"/>
    <n v="31"/>
    <n v="67"/>
    <n v="901"/>
    <n v="948"/>
    <n v="100"/>
    <n v="92"/>
    <n v="203"/>
    <n v="152.66"/>
    <n v="6.21"/>
    <n v="0"/>
    <n v="6.21"/>
    <n v="103.2"/>
    <n v="2474.48"/>
    <n v="202.77"/>
    <x v="3"/>
    <m/>
    <m/>
    <n v="1849"/>
    <n v="192"/>
    <s v="MID"/>
    <x v="30"/>
  </r>
  <r>
    <d v="2019-02-02T00:00:00"/>
    <x v="17"/>
    <s v="16s vs Arsenal"/>
    <n v="131.57"/>
    <n v="6346.55"/>
    <n v="48.24"/>
    <n v="6.58"/>
    <n v="28.17"/>
    <n v="0"/>
    <n v="28.17"/>
    <n v="11"/>
    <n v="2"/>
    <n v="846"/>
    <n v="900"/>
    <n v="76"/>
    <n v="64"/>
    <n v="193"/>
    <n v="148.75"/>
    <n v="5.07"/>
    <n v="0"/>
    <n v="5.07"/>
    <n v="199.74"/>
    <n v="427.64"/>
    <n v="82.9"/>
    <x v="3"/>
    <m/>
    <m/>
    <n v="1746"/>
    <n v="140"/>
    <s v="GK"/>
    <x v="30"/>
  </r>
  <r>
    <d v="2019-02-02T00:00:00"/>
    <x v="21"/>
    <s v="16s vs Arsenal"/>
    <n v="131.57"/>
    <n v="12837"/>
    <n v="97.57"/>
    <n v="8.34"/>
    <n v="824.33"/>
    <n v="181.62"/>
    <n v="1005.95"/>
    <n v="23"/>
    <n v="53"/>
    <n v="1012"/>
    <n v="1033"/>
    <n v="122"/>
    <n v="125"/>
    <n v="193"/>
    <n v="162.5"/>
    <n v="37.24"/>
    <n v="0"/>
    <n v="37.24"/>
    <n v="464.83"/>
    <n v="2912.72"/>
    <n v="171.08"/>
    <x v="3"/>
    <m/>
    <m/>
    <n v="2045"/>
    <n v="247"/>
    <s v="MID"/>
    <x v="30"/>
  </r>
  <r>
    <d v="2019-02-04T00:00:00"/>
    <x v="0"/>
    <s v="Session"/>
    <n v="72.12"/>
    <n v="4733.5"/>
    <n v="65.64"/>
    <n v="6.61"/>
    <n v="35.119999999999997"/>
    <n v="0"/>
    <n v="35.119999999999997"/>
    <n v="6"/>
    <n v="3"/>
    <n v="582"/>
    <n v="603"/>
    <n v="55"/>
    <n v="59"/>
    <n v="208"/>
    <n v="173.6"/>
    <n v="25.13"/>
    <n v="2.5"/>
    <n v="27.63"/>
    <n v="303.04000000000002"/>
    <n v="699.81"/>
    <n v="86.19"/>
    <x v="1"/>
    <n v="-5"/>
    <s v="Training"/>
    <n v="1185"/>
    <n v="114"/>
    <s v="MID"/>
    <x v="31"/>
  </r>
  <r>
    <d v="2019-02-04T00:00:00"/>
    <x v="2"/>
    <s v="Conditioning"/>
    <n v="55.17"/>
    <n v="5177.87"/>
    <n v="94.03"/>
    <n v="7.81"/>
    <n v="125.09"/>
    <n v="33.32"/>
    <n v="158.41"/>
    <n v="2"/>
    <n v="9"/>
    <n v="370"/>
    <n v="380"/>
    <n v="44"/>
    <n v="27"/>
    <n v="208"/>
    <n v="177.42"/>
    <n v="31.47"/>
    <n v="0.75"/>
    <n v="32.22"/>
    <n v="260.36"/>
    <n v="743.65"/>
    <n v="89.63"/>
    <x v="3"/>
    <m/>
    <s v="CONDITIONING"/>
    <n v="750"/>
    <n v="71"/>
    <s v="MID"/>
    <x v="31"/>
  </r>
  <r>
    <d v="2019-02-04T00:00:00"/>
    <x v="3"/>
    <s v="6x2mins"/>
    <n v="18.920000000000002"/>
    <n v="2660.47"/>
    <n v="140.65"/>
    <n v="4.2699999999999996"/>
    <n v="0"/>
    <n v="0"/>
    <n v="0"/>
    <n v="0"/>
    <n v="0"/>
    <n v="12"/>
    <n v="10"/>
    <n v="1"/>
    <n v="0"/>
    <n v="179"/>
    <n v="160.16999999999999"/>
    <n v="2.0699999999999998"/>
    <n v="0"/>
    <n v="2.0699999999999998"/>
    <n v="59.2"/>
    <n v="4.4400000000000004"/>
    <n v="32.53"/>
    <x v="3"/>
    <m/>
    <s v="CONDITIONING"/>
    <n v="22"/>
    <n v="1"/>
    <s v="FOR"/>
    <x v="31"/>
  </r>
  <r>
    <d v="2019-02-04T00:00:00"/>
    <x v="6"/>
    <s v="Session Early Finish"/>
    <n v="41.26"/>
    <n v="3675.23"/>
    <n v="89.08"/>
    <n v="7.44"/>
    <n v="95.41"/>
    <n v="4.2699999999999996"/>
    <n v="99.68"/>
    <n v="6"/>
    <n v="14"/>
    <n v="320"/>
    <n v="346"/>
    <n v="55"/>
    <n v="43"/>
    <n v="204"/>
    <n v="173.94"/>
    <n v="16.850000000000001"/>
    <n v="0"/>
    <n v="16.850000000000001"/>
    <n v="157.21"/>
    <n v="622.28"/>
    <n v="55.27"/>
    <x v="1"/>
    <n v="-5"/>
    <s v="Training"/>
    <n v="666"/>
    <n v="98"/>
    <s v="FB"/>
    <x v="31"/>
  </r>
  <r>
    <d v="2019-02-04T00:00:00"/>
    <x v="7"/>
    <s v="Session"/>
    <n v="72.12"/>
    <n v="4304.9799999999996"/>
    <n v="64.150000000000006"/>
    <n v="6.91"/>
    <n v="66.430000000000007"/>
    <n v="0"/>
    <n v="66.430000000000007"/>
    <n v="6"/>
    <n v="8"/>
    <n v="598"/>
    <n v="600"/>
    <n v="75"/>
    <n v="72"/>
    <n v="205"/>
    <n v="178.24"/>
    <n v="38.83"/>
    <n v="0.16"/>
    <n v="38.99"/>
    <n v="318.42"/>
    <n v="792.83"/>
    <n v="76.84"/>
    <x v="1"/>
    <n v="-5"/>
    <s v="Training"/>
    <n v="1198"/>
    <n v="147"/>
    <s v="CB"/>
    <x v="31"/>
  </r>
  <r>
    <d v="2019-02-04T00:00:00"/>
    <x v="9"/>
    <s v="Conditioning"/>
    <n v="55.17"/>
    <n v="5274.44"/>
    <n v="95.6"/>
    <n v="6.66"/>
    <n v="100.95"/>
    <n v="0"/>
    <n v="100.95"/>
    <n v="4"/>
    <n v="10"/>
    <n v="324"/>
    <n v="360"/>
    <n v="39"/>
    <n v="36"/>
    <n v="211"/>
    <n v="176.87"/>
    <n v="15.14"/>
    <n v="15.36"/>
    <n v="30.5"/>
    <n v="291.23"/>
    <n v="1108.1300000000001"/>
    <n v="96.37"/>
    <x v="3"/>
    <m/>
    <s v="CONDITIONING"/>
    <n v="684"/>
    <n v="75"/>
    <s v="MID"/>
    <x v="31"/>
  </r>
  <r>
    <d v="2019-02-04T00:00:00"/>
    <x v="10"/>
    <s v="Session"/>
    <n v="72.12"/>
    <n v="5050.34"/>
    <n v="70.03"/>
    <n v="6.84"/>
    <n v="81.58"/>
    <n v="0"/>
    <n v="81.58"/>
    <n v="9"/>
    <n v="8"/>
    <n v="601"/>
    <n v="628"/>
    <n v="86"/>
    <n v="57"/>
    <n v="206"/>
    <n v="170.87"/>
    <n v="30.79"/>
    <n v="6.02"/>
    <n v="36.799999999999997"/>
    <n v="329.86"/>
    <n v="969.43"/>
    <n v="90.71"/>
    <x v="1"/>
    <n v="-5"/>
    <s v="Training"/>
    <n v="1229"/>
    <n v="143"/>
    <s v="FB"/>
    <x v="31"/>
  </r>
  <r>
    <d v="2019-02-04T00:00:00"/>
    <x v="23"/>
    <s v="Session"/>
    <n v="72.12"/>
    <n v="4240.46"/>
    <n v="58.8"/>
    <n v="7.15"/>
    <n v="56.22"/>
    <n v="0.72"/>
    <n v="56.94"/>
    <n v="11"/>
    <n v="7"/>
    <n v="551"/>
    <n v="562"/>
    <n v="69"/>
    <n v="71"/>
    <n v="188"/>
    <n v="147.63999999999999"/>
    <n v="24.76"/>
    <n v="3.27"/>
    <n v="28.03"/>
    <n v="271.58999999999997"/>
    <n v="814.41"/>
    <n v="77.08"/>
    <x v="1"/>
    <n v="-5"/>
    <s v="Training"/>
    <n v="1113"/>
    <n v="140"/>
    <s v="CB"/>
    <x v="31"/>
  </r>
  <r>
    <d v="2019-02-04T00:00:00"/>
    <x v="14"/>
    <s v="Session"/>
    <n v="72.12"/>
    <n v="5442.54"/>
    <n v="75.47"/>
    <n v="7.08"/>
    <n v="133.85"/>
    <n v="0.71"/>
    <n v="134.56"/>
    <n v="14"/>
    <n v="16"/>
    <n v="575"/>
    <n v="611"/>
    <n v="75"/>
    <n v="81"/>
    <n v="201"/>
    <n v="145.75"/>
    <n v="11.67"/>
    <n v="4.79"/>
    <n v="16.46"/>
    <n v="198.55"/>
    <n v="1068.1400000000001"/>
    <n v="98.84"/>
    <x v="1"/>
    <n v="-5"/>
    <s v="Training"/>
    <n v="1186"/>
    <n v="156"/>
    <s v="FB"/>
    <x v="31"/>
  </r>
  <r>
    <d v="2019-02-04T00:00:00"/>
    <x v="15"/>
    <s v="Session"/>
    <n v="72.12"/>
    <n v="4490.96"/>
    <n v="62.27"/>
    <n v="7.37"/>
    <n v="137.03"/>
    <n v="9.3800000000000008"/>
    <n v="146.41"/>
    <n v="5"/>
    <n v="12"/>
    <n v="511"/>
    <n v="500"/>
    <n v="58"/>
    <n v="63"/>
    <n v="217"/>
    <n v="151.36000000000001"/>
    <n v="24.43"/>
    <n v="6.66"/>
    <n v="31.09"/>
    <n v="270.22000000000003"/>
    <n v="814.3"/>
    <n v="72.150000000000006"/>
    <x v="1"/>
    <n v="-5"/>
    <s v="Training"/>
    <n v="1011"/>
    <n v="121"/>
    <s v="MID"/>
    <x v="31"/>
  </r>
  <r>
    <d v="2019-02-04T00:00:00"/>
    <x v="16"/>
    <s v="Session Early Finish"/>
    <n v="41.26"/>
    <n v="3186.83"/>
    <n v="77.239999999999995"/>
    <n v="6.16"/>
    <n v="27.52"/>
    <n v="0"/>
    <n v="27.52"/>
    <n v="4"/>
    <n v="3"/>
    <n v="391"/>
    <n v="385"/>
    <n v="49"/>
    <n v="35"/>
    <n v="200"/>
    <n v="174.05"/>
    <n v="21.04"/>
    <n v="0.02"/>
    <n v="21.06"/>
    <n v="186.85"/>
    <n v="580.91"/>
    <n v="56.22"/>
    <x v="1"/>
    <n v="-5"/>
    <s v="Training"/>
    <n v="776"/>
    <n v="84"/>
    <s v="MID"/>
    <x v="31"/>
  </r>
  <r>
    <d v="2019-02-04T00:00:00"/>
    <x v="17"/>
    <s v="GK Session"/>
    <n v="72.12"/>
    <n v="3247.15"/>
    <n v="45.03"/>
    <n v="6.11"/>
    <n v="9.1"/>
    <n v="0"/>
    <n v="9.1"/>
    <n v="15"/>
    <n v="1"/>
    <n v="533"/>
    <n v="560"/>
    <n v="82"/>
    <n v="67"/>
    <n v="194"/>
    <n v="160.36000000000001"/>
    <n v="15.61"/>
    <n v="0"/>
    <n v="15.61"/>
    <n v="216.21"/>
    <n v="430.9"/>
    <n v="70.45"/>
    <x v="1"/>
    <n v="-5"/>
    <s v="Training"/>
    <n v="1093"/>
    <n v="149"/>
    <s v="GK"/>
    <x v="31"/>
  </r>
  <r>
    <d v="2019-02-04T00:00:00"/>
    <x v="19"/>
    <s v="6x2mins"/>
    <n v="18.920000000000002"/>
    <n v="2690.92"/>
    <n v="142.26"/>
    <n v="4.2699999999999996"/>
    <n v="0"/>
    <n v="0"/>
    <n v="0"/>
    <n v="0"/>
    <n v="0"/>
    <n v="13"/>
    <n v="10"/>
    <n v="0"/>
    <n v="0"/>
    <n v="174"/>
    <n v="145.99"/>
    <n v="0"/>
    <n v="0"/>
    <n v="0"/>
    <n v="36.29"/>
    <n v="0.73"/>
    <n v="30.79"/>
    <x v="3"/>
    <m/>
    <s v="CONDITIONING"/>
    <n v="23"/>
    <n v="0"/>
    <s v="FB"/>
    <x v="31"/>
  </r>
  <r>
    <d v="2019-02-04T00:00:00"/>
    <x v="21"/>
    <s v="Session Early Finish"/>
    <n v="41.26"/>
    <n v="2998.37"/>
    <n v="72.67"/>
    <n v="6.97"/>
    <n v="46.45"/>
    <n v="0"/>
    <n v="46.45"/>
    <n v="3"/>
    <n v="6"/>
    <n v="414"/>
    <n v="420"/>
    <n v="44"/>
    <n v="40"/>
    <n v="188"/>
    <n v="149.01"/>
    <n v="6.04"/>
    <n v="0"/>
    <n v="6.04"/>
    <n v="105.17"/>
    <n v="525.61"/>
    <n v="47.7"/>
    <x v="1"/>
    <n v="-5"/>
    <s v="Training"/>
    <n v="834"/>
    <n v="84"/>
    <s v="MID"/>
    <x v="31"/>
  </r>
  <r>
    <d v="2019-02-05T00:00:00"/>
    <x v="1"/>
    <s v="15s Training"/>
    <n v="87.46"/>
    <n v="5143.1400000000003"/>
    <n v="58.81"/>
    <n v="8.0399999999999991"/>
    <n v="117.06"/>
    <n v="36.479999999999997"/>
    <n v="153.54"/>
    <n v="5"/>
    <n v="11"/>
    <n v="608"/>
    <n v="640"/>
    <n v="56"/>
    <n v="24"/>
    <n v="189"/>
    <n v="143.79"/>
    <n v="18.190000000000001"/>
    <n v="0"/>
    <n v="18.190000000000001"/>
    <n v="227.53"/>
    <n v="653.27"/>
    <n v="83.51"/>
    <x v="8"/>
    <n v="-1"/>
    <s v="Training"/>
    <n v="1248"/>
    <n v="80"/>
    <s v="CB"/>
    <x v="31"/>
  </r>
  <r>
    <d v="2019-02-05T00:00:00"/>
    <x v="30"/>
    <s v="15s Training"/>
    <n v="87.46"/>
    <n v="5337.58"/>
    <n v="61.03"/>
    <n v="7.82"/>
    <n v="166.99"/>
    <n v="47.13"/>
    <n v="214.12"/>
    <n v="7"/>
    <n v="11"/>
    <n v="522"/>
    <n v="590"/>
    <n v="64"/>
    <n v="47"/>
    <n v="142"/>
    <n v="86.22"/>
    <n v="0"/>
    <n v="0"/>
    <n v="0"/>
    <n v="3.57"/>
    <n v="868.03"/>
    <n v="97.28"/>
    <x v="8"/>
    <n v="-1"/>
    <s v="Training"/>
    <n v="1112"/>
    <n v="111"/>
    <e v="#N/A"/>
    <x v="31"/>
  </r>
  <r>
    <d v="2019-02-05T00:00:00"/>
    <x v="5"/>
    <s v="15s Training"/>
    <n v="87.46"/>
    <n v="5354.06"/>
    <n v="61.22"/>
    <n v="7.58"/>
    <n v="142.77000000000001"/>
    <n v="15.92"/>
    <n v="158.69"/>
    <n v="10"/>
    <n v="16"/>
    <n v="586"/>
    <n v="651"/>
    <n v="86"/>
    <n v="54"/>
    <n v="201"/>
    <n v="154.57"/>
    <n v="9.42"/>
    <n v="0"/>
    <n v="9.42"/>
    <n v="169.4"/>
    <n v="839.06"/>
    <n v="105.78"/>
    <x v="8"/>
    <n v="-1"/>
    <s v="Training"/>
    <n v="1237"/>
    <n v="140"/>
    <s v="MID"/>
    <x v="31"/>
  </r>
  <r>
    <d v="2019-02-05T00:00:00"/>
    <x v="8"/>
    <s v="15s Training"/>
    <n v="87.46"/>
    <n v="5741.88"/>
    <n v="65.66"/>
    <n v="7.79"/>
    <n v="255.48"/>
    <n v="24.96"/>
    <n v="280.44"/>
    <n v="13"/>
    <n v="24"/>
    <n v="615"/>
    <n v="690"/>
    <n v="105"/>
    <n v="48"/>
    <n v="195"/>
    <n v="148.11000000000001"/>
    <n v="9.36"/>
    <n v="0.01"/>
    <n v="9.36"/>
    <n v="213.44"/>
    <n v="1116.69"/>
    <n v="98.61"/>
    <x v="8"/>
    <n v="-1"/>
    <s v="Training"/>
    <n v="1305"/>
    <n v="153"/>
    <s v="FB"/>
    <x v="31"/>
  </r>
  <r>
    <d v="2019-02-05T00:00:00"/>
    <x v="10"/>
    <s v="15s Training"/>
    <n v="87.46"/>
    <n v="5318.91"/>
    <n v="60.82"/>
    <n v="7.54"/>
    <n v="275.68"/>
    <n v="24.32"/>
    <n v="300"/>
    <n v="7"/>
    <n v="18"/>
    <n v="590"/>
    <n v="642"/>
    <n v="67"/>
    <n v="37"/>
    <n v="205"/>
    <n v="158.47999999999999"/>
    <n v="17.8"/>
    <n v="1.6"/>
    <n v="19.399999999999999"/>
    <n v="264.37"/>
    <n v="958.42"/>
    <n v="87.41"/>
    <x v="8"/>
    <n v="-1"/>
    <s v="Training"/>
    <n v="1232"/>
    <n v="104"/>
    <s v="FB"/>
    <x v="31"/>
  </r>
  <r>
    <d v="2019-02-05T00:00:00"/>
    <x v="11"/>
    <s v="16s Session"/>
    <n v="111.38"/>
    <n v="6763.8"/>
    <n v="61.43"/>
    <n v="8.51"/>
    <n v="165.85"/>
    <n v="85.3"/>
    <n v="251.15"/>
    <n v="28"/>
    <n v="16"/>
    <n v="746"/>
    <n v="765"/>
    <n v="110"/>
    <n v="105"/>
    <n v="208"/>
    <n v="157.55000000000001"/>
    <n v="16.12"/>
    <n v="0.02"/>
    <n v="16.13"/>
    <n v="270.02999999999997"/>
    <n v="1151.8699999999999"/>
    <n v="117.68"/>
    <x v="1"/>
    <n v="-4"/>
    <s v="Training"/>
    <n v="1511"/>
    <n v="215"/>
    <s v="FOR"/>
    <x v="31"/>
  </r>
  <r>
    <d v="2019-02-05T00:00:00"/>
    <x v="23"/>
    <s v="15s Training"/>
    <n v="87.46"/>
    <n v="4974.57"/>
    <n v="56.88"/>
    <n v="6.84"/>
    <n v="73.59"/>
    <n v="0"/>
    <n v="73.59"/>
    <n v="6"/>
    <n v="6"/>
    <n v="561"/>
    <n v="636"/>
    <n v="73"/>
    <n v="53"/>
    <n v="178"/>
    <n v="137.76"/>
    <n v="5.32"/>
    <n v="0"/>
    <n v="5.32"/>
    <n v="198.02"/>
    <n v="740.98"/>
    <n v="89.43"/>
    <x v="8"/>
    <n v="-1"/>
    <s v="Training"/>
    <n v="1197"/>
    <n v="126"/>
    <s v="CB"/>
    <x v="31"/>
  </r>
  <r>
    <d v="2019-02-05T00:00:00"/>
    <x v="27"/>
    <s v="15s Training"/>
    <n v="87.46"/>
    <n v="4729.71"/>
    <n v="54.08"/>
    <n v="7.06"/>
    <n v="149.62"/>
    <n v="2.11"/>
    <n v="151.72999999999999"/>
    <n v="0"/>
    <n v="12"/>
    <n v="510"/>
    <n v="563"/>
    <n v="46"/>
    <n v="43"/>
    <n v="195"/>
    <n v="144.91"/>
    <n v="6.9"/>
    <n v="0"/>
    <n v="6.9"/>
    <n v="162"/>
    <n v="719.27"/>
    <n v="81.05"/>
    <x v="8"/>
    <n v="-1"/>
    <s v="Training"/>
    <n v="1073"/>
    <n v="89"/>
    <s v="MID"/>
    <x v="31"/>
  </r>
  <r>
    <d v="2019-02-05T00:00:00"/>
    <x v="14"/>
    <s v="15s Training"/>
    <n v="87.46"/>
    <n v="5732.12"/>
    <n v="65.540000000000006"/>
    <n v="7.71"/>
    <n v="228.28"/>
    <n v="13.17"/>
    <n v="241.45"/>
    <n v="14"/>
    <n v="17"/>
    <n v="608"/>
    <n v="679"/>
    <n v="89"/>
    <n v="62"/>
    <n v="192"/>
    <n v="126.92"/>
    <n v="2.5099999999999998"/>
    <n v="0"/>
    <n v="2.5099999999999998"/>
    <n v="104.44"/>
    <n v="1099.7"/>
    <n v="100.02"/>
    <x v="8"/>
    <n v="-1"/>
    <s v="Training"/>
    <n v="1287"/>
    <n v="151"/>
    <s v="FB"/>
    <x v="31"/>
  </r>
  <r>
    <d v="2019-02-05T00:00:00"/>
    <x v="15"/>
    <s v="15s Training"/>
    <n v="87.46"/>
    <n v="4995.13"/>
    <n v="57.12"/>
    <n v="7.68"/>
    <n v="106.25"/>
    <n v="9.44"/>
    <n v="115.69"/>
    <n v="1"/>
    <n v="12"/>
    <n v="545"/>
    <n v="575"/>
    <n v="52"/>
    <n v="37"/>
    <n v="206"/>
    <n v="157.27000000000001"/>
    <n v="8.9499999999999993"/>
    <n v="0.02"/>
    <n v="8.9600000000000009"/>
    <n v="191.66"/>
    <n v="583.05999999999995"/>
    <n v="75.17"/>
    <x v="8"/>
    <n v="-1"/>
    <s v="Training"/>
    <n v="1120"/>
    <n v="89"/>
    <s v="MID"/>
    <x v="31"/>
  </r>
  <r>
    <d v="2019-02-05T00:00:00"/>
    <x v="16"/>
    <s v="MW Session"/>
    <n v="94.32"/>
    <n v="6039.17"/>
    <n v="64.03"/>
    <n v="7.2"/>
    <n v="139.15"/>
    <n v="3.55"/>
    <n v="142.69999999999999"/>
    <n v="12"/>
    <n v="15"/>
    <n v="560"/>
    <n v="614"/>
    <n v="82"/>
    <n v="65"/>
    <n v="196"/>
    <n v="161"/>
    <n v="24.62"/>
    <n v="0"/>
    <n v="24.62"/>
    <n v="293.70999999999998"/>
    <n v="867.72"/>
    <n v="107.11"/>
    <x v="1"/>
    <n v="-4"/>
    <s v="Training"/>
    <n v="1174"/>
    <n v="147"/>
    <s v="MID"/>
    <x v="31"/>
  </r>
  <r>
    <d v="2019-02-05T00:00:00"/>
    <x v="17"/>
    <s v="GK Session"/>
    <n v="111.38"/>
    <n v="5148.28"/>
    <n v="46.22"/>
    <n v="7.18"/>
    <n v="39.94"/>
    <n v="2.13"/>
    <n v="42.07"/>
    <n v="7"/>
    <n v="3"/>
    <n v="805"/>
    <n v="866"/>
    <n v="67"/>
    <n v="41"/>
    <n v="190"/>
    <n v="140.11000000000001"/>
    <n v="2.12"/>
    <n v="0"/>
    <n v="2.12"/>
    <n v="165.5"/>
    <n v="357.84"/>
    <n v="79.83"/>
    <x v="1"/>
    <n v="-4"/>
    <s v="Training"/>
    <n v="1671"/>
    <n v="108"/>
    <s v="GK"/>
    <x v="31"/>
  </r>
  <r>
    <d v="2019-02-05T00:00:00"/>
    <x v="37"/>
    <s v="16s Session"/>
    <n v="111.38"/>
    <n v="6239.41"/>
    <n v="56.89"/>
    <n v="6.33"/>
    <n v="45.79"/>
    <n v="0"/>
    <n v="45.79"/>
    <n v="1"/>
    <n v="4"/>
    <n v="649"/>
    <n v="714"/>
    <n v="74"/>
    <n v="54"/>
    <n v="178"/>
    <n v="115.16"/>
    <n v="0"/>
    <n v="0"/>
    <n v="0"/>
    <n v="65.81"/>
    <n v="815.33"/>
    <n v="101.94"/>
    <x v="1"/>
    <n v="-4"/>
    <s v="Training"/>
    <n v="1363"/>
    <n v="128"/>
    <s v="MID"/>
    <x v="31"/>
  </r>
  <r>
    <d v="2019-02-05T00:00:00"/>
    <x v="34"/>
    <s v="15s Training"/>
    <n v="87.46"/>
    <n v="5793.97"/>
    <n v="66.25"/>
    <n v="7.33"/>
    <n v="85.06"/>
    <n v="1.45"/>
    <n v="86.51"/>
    <n v="2"/>
    <n v="9"/>
    <n v="614"/>
    <n v="667"/>
    <n v="66"/>
    <n v="32"/>
    <n v="214"/>
    <n v="176.01"/>
    <n v="32.049999999999997"/>
    <n v="11.56"/>
    <n v="43.61"/>
    <n v="419.33"/>
    <n v="723.72"/>
    <n v="86.09"/>
    <x v="8"/>
    <n v="-1"/>
    <s v="Training"/>
    <n v="1281"/>
    <n v="98"/>
    <e v="#N/A"/>
    <x v="31"/>
  </r>
  <r>
    <d v="2019-02-05T00:00:00"/>
    <x v="21"/>
    <s v="16s Session"/>
    <n v="111.38"/>
    <n v="6509.32"/>
    <n v="58.44"/>
    <n v="8.2899999999999991"/>
    <n v="150.51"/>
    <n v="35.67"/>
    <n v="186.18"/>
    <n v="11"/>
    <n v="14"/>
    <n v="730"/>
    <n v="818"/>
    <n v="100"/>
    <n v="83"/>
    <n v="192"/>
    <n v="139.62"/>
    <n v="6.42"/>
    <n v="0"/>
    <n v="6.42"/>
    <n v="212.39"/>
    <n v="998.37"/>
    <n v="102.83"/>
    <x v="1"/>
    <n v="-4"/>
    <s v="Training"/>
    <n v="1548"/>
    <n v="183"/>
    <s v="MID"/>
    <x v="31"/>
  </r>
  <r>
    <d v="2019-02-06T00:00:00"/>
    <x v="0"/>
    <s v="18s Session"/>
    <n v="92.97"/>
    <n v="5454.64"/>
    <n v="58.67"/>
    <n v="7.85"/>
    <n v="186.84"/>
    <n v="32.85"/>
    <n v="219.69"/>
    <n v="19"/>
    <n v="20"/>
    <n v="532"/>
    <n v="573"/>
    <n v="75"/>
    <n v="55"/>
    <n v="205"/>
    <n v="168.13"/>
    <n v="27.11"/>
    <n v="0.08"/>
    <n v="27.44"/>
    <n v="328.07"/>
    <n v="949.49"/>
    <n v="93.39"/>
    <x v="0"/>
    <m/>
    <s v="Training"/>
    <n v="1105"/>
    <n v="130"/>
    <s v="MID"/>
    <x v="31"/>
  </r>
  <r>
    <d v="2019-02-06T00:00:00"/>
    <x v="1"/>
    <s v="15s vs Everton"/>
    <n v="122.49"/>
    <n v="3363.81"/>
    <n v="27.46"/>
    <n v="6.35"/>
    <n v="16.13"/>
    <n v="0"/>
    <n v="16.13"/>
    <n v="1"/>
    <n v="2"/>
    <n v="670"/>
    <n v="707"/>
    <n v="17"/>
    <n v="8"/>
    <n v="162"/>
    <n v="110.04"/>
    <n v="0"/>
    <n v="0"/>
    <n v="0"/>
    <n v="97.72"/>
    <n v="124.81"/>
    <n v="55.57"/>
    <x v="8"/>
    <m/>
    <s v="Match"/>
    <n v="1377"/>
    <n v="25"/>
    <s v="CB"/>
    <x v="31"/>
  </r>
  <r>
    <d v="2019-02-06T00:00:00"/>
    <x v="2"/>
    <s v="Conditioning"/>
    <n v="70.3"/>
    <n v="5511.2"/>
    <n v="78.400000000000006"/>
    <n v="7.89"/>
    <n v="116.28"/>
    <n v="51.66"/>
    <n v="167.94"/>
    <n v="4"/>
    <n v="11"/>
    <n v="600"/>
    <n v="634"/>
    <n v="67"/>
    <n v="47"/>
    <n v="202"/>
    <n v="162.05000000000001"/>
    <n v="26.16"/>
    <n v="0"/>
    <n v="26.16"/>
    <n v="226.51"/>
    <n v="921.4"/>
    <n v="90.43"/>
    <x v="3"/>
    <m/>
    <s v="CONDITIONING"/>
    <n v="1234"/>
    <n v="114"/>
    <s v="MID"/>
    <x v="31"/>
  </r>
  <r>
    <d v="2019-02-06T00:00:00"/>
    <x v="29"/>
    <s v="15s vs Everton"/>
    <n v="122.49"/>
    <n v="6517.23"/>
    <n v="53.21"/>
    <n v="8.15"/>
    <n v="209.43"/>
    <n v="54.31"/>
    <n v="263.74"/>
    <n v="3"/>
    <n v="22"/>
    <n v="649"/>
    <n v="695"/>
    <n v="62"/>
    <n v="34"/>
    <n v="210"/>
    <n v="139.81"/>
    <n v="15.45"/>
    <n v="1.41"/>
    <n v="16.86"/>
    <n v="247.7"/>
    <n v="1057.23"/>
    <n v="109.03"/>
    <x v="8"/>
    <m/>
    <s v="Match"/>
    <n v="1344"/>
    <n v="96"/>
    <e v="#N/A"/>
    <x v="31"/>
  </r>
  <r>
    <d v="2019-02-06T00:00:00"/>
    <x v="4"/>
    <s v="15s vs Everton"/>
    <n v="122.49"/>
    <n v="6458.46"/>
    <n v="60.51"/>
    <n v="5.91"/>
    <n v="2.2599999999999998"/>
    <n v="0"/>
    <n v="2.2599999999999998"/>
    <n v="2"/>
    <n v="0"/>
    <n v="660"/>
    <n v="643"/>
    <n v="21"/>
    <n v="16"/>
    <n v="186"/>
    <n v="157.22"/>
    <n v="3.54"/>
    <n v="0"/>
    <n v="3.54"/>
    <n v="273.2"/>
    <n v="297.27999999999997"/>
    <n v="68.12"/>
    <x v="8"/>
    <m/>
    <s v="Match"/>
    <n v="1303"/>
    <n v="37"/>
    <s v="GK"/>
    <x v="31"/>
  </r>
  <r>
    <d v="2019-02-06T00:00:00"/>
    <x v="30"/>
    <s v="15s vs Everton"/>
    <n v="122.49"/>
    <n v="12371.73"/>
    <n v="101"/>
    <n v="9.09"/>
    <n v="737.11"/>
    <n v="316.18"/>
    <n v="1053.29"/>
    <n v="18"/>
    <n v="58"/>
    <n v="799"/>
    <n v="809"/>
    <n v="82"/>
    <n v="73"/>
    <n v="205"/>
    <n v="155.06"/>
    <n v="24.62"/>
    <n v="0.04"/>
    <n v="24.66"/>
    <n v="345.5"/>
    <n v="2606.84"/>
    <n v="188.81"/>
    <x v="8"/>
    <m/>
    <s v="Match"/>
    <n v="1608"/>
    <n v="155"/>
    <e v="#N/A"/>
    <x v="31"/>
  </r>
  <r>
    <d v="2019-02-06T00:00:00"/>
    <x v="33"/>
    <s v="15s vs Everton"/>
    <n v="122.49"/>
    <n v="8965.4500000000007"/>
    <n v="84.89"/>
    <n v="7.43"/>
    <n v="674.78"/>
    <n v="18.559999999999999"/>
    <n v="693.34"/>
    <n v="15"/>
    <n v="49"/>
    <n v="666"/>
    <n v="662"/>
    <n v="72"/>
    <n v="79"/>
    <n v="204"/>
    <n v="158.49"/>
    <n v="40.5"/>
    <n v="1.07"/>
    <n v="41.57"/>
    <n v="372.32"/>
    <n v="1947.36"/>
    <n v="137.77000000000001"/>
    <x v="8"/>
    <m/>
    <s v="Match"/>
    <n v="1328"/>
    <n v="151"/>
    <e v="#N/A"/>
    <x v="31"/>
  </r>
  <r>
    <d v="2019-02-06T00:00:00"/>
    <x v="5"/>
    <s v="15s vs Everton"/>
    <n v="122.49"/>
    <n v="11266.09"/>
    <n v="91.98"/>
    <n v="8.1999999999999993"/>
    <n v="538.67999999999995"/>
    <n v="89"/>
    <n v="627.67999999999995"/>
    <n v="41"/>
    <n v="37"/>
    <n v="819"/>
    <n v="822"/>
    <n v="61"/>
    <n v="122"/>
    <n v="205"/>
    <n v="166.22"/>
    <n v="36.18"/>
    <n v="0.01"/>
    <n v="36.18"/>
    <n v="416.58"/>
    <n v="1964.46"/>
    <n v="192.63"/>
    <x v="8"/>
    <m/>
    <s v="Match"/>
    <n v="1641"/>
    <n v="183"/>
    <s v="MID"/>
    <x v="31"/>
  </r>
  <r>
    <d v="2019-02-06T00:00:00"/>
    <x v="6"/>
    <s v="18s Session"/>
    <n v="92.97"/>
    <n v="6555.74"/>
    <n v="70.66"/>
    <n v="7.66"/>
    <n v="296.66000000000003"/>
    <n v="48.47"/>
    <n v="345.13"/>
    <n v="14"/>
    <n v="26"/>
    <n v="549"/>
    <n v="623"/>
    <n v="101"/>
    <n v="44"/>
    <n v="197"/>
    <n v="146.66"/>
    <n v="13.19"/>
    <n v="0.11"/>
    <n v="13.19"/>
    <n v="195.79"/>
    <n v="1196.9000000000001"/>
    <n v="94.69"/>
    <x v="0"/>
    <m/>
    <s v="Training"/>
    <n v="1172"/>
    <n v="145"/>
    <s v="FB"/>
    <x v="31"/>
  </r>
  <r>
    <d v="2019-02-06T00:00:00"/>
    <x v="7"/>
    <s v="18s Session"/>
    <n v="92.97"/>
    <n v="4941.9399999999996"/>
    <n v="55.27"/>
    <n v="7.78"/>
    <n v="181.93"/>
    <n v="23.74"/>
    <n v="205.67"/>
    <n v="5"/>
    <n v="14"/>
    <n v="570"/>
    <n v="617"/>
    <n v="83"/>
    <n v="50"/>
    <n v="203"/>
    <n v="156.53"/>
    <n v="24.69"/>
    <n v="0.06"/>
    <n v="24.92"/>
    <n v="274.33"/>
    <n v="813.3"/>
    <n v="75.400000000000006"/>
    <x v="0"/>
    <m/>
    <s v="Training"/>
    <n v="1187"/>
    <n v="133"/>
    <s v="CB"/>
    <x v="31"/>
  </r>
  <r>
    <d v="2019-02-06T00:00:00"/>
    <x v="8"/>
    <s v="15s vs Everton"/>
    <n v="122.49"/>
    <n v="11894.84"/>
    <n v="97.11"/>
    <n v="8.59"/>
    <n v="912.74"/>
    <n v="209.7"/>
    <n v="1122.44"/>
    <n v="30"/>
    <n v="65"/>
    <n v="925"/>
    <n v="913"/>
    <n v="102"/>
    <n v="102"/>
    <n v="197"/>
    <n v="119.11"/>
    <n v="4.62"/>
    <n v="0.02"/>
    <n v="4.6399999999999997"/>
    <n v="112.35"/>
    <n v="2698.32"/>
    <n v="169.67"/>
    <x v="8"/>
    <m/>
    <s v="Match"/>
    <n v="1838"/>
    <n v="204"/>
    <s v="FB"/>
    <x v="31"/>
  </r>
  <r>
    <d v="2019-02-06T00:00:00"/>
    <x v="9"/>
    <s v="Conditioning"/>
    <n v="70.3"/>
    <n v="5621.01"/>
    <n v="79.959999999999994"/>
    <n v="6.85"/>
    <n v="124.58"/>
    <n v="0"/>
    <n v="124.58"/>
    <n v="4"/>
    <n v="10"/>
    <n v="579"/>
    <n v="585"/>
    <n v="60"/>
    <n v="45"/>
    <n v="210"/>
    <n v="167.9"/>
    <n v="21.13"/>
    <n v="10.16"/>
    <n v="31.3"/>
    <n v="297.54000000000002"/>
    <n v="1069.82"/>
    <n v="114.57"/>
    <x v="3"/>
    <m/>
    <s v="CONDITIONING"/>
    <n v="1164"/>
    <n v="105"/>
    <s v="MID"/>
    <x v="31"/>
  </r>
  <r>
    <d v="2019-02-06T00:00:00"/>
    <x v="10"/>
    <s v="15s vs Everton"/>
    <n v="122.49"/>
    <n v="6573.11"/>
    <n v="53.66"/>
    <n v="7.15"/>
    <n v="237.54"/>
    <n v="6.37"/>
    <n v="243.91"/>
    <n v="8"/>
    <n v="18"/>
    <n v="738"/>
    <n v="782"/>
    <n v="53"/>
    <n v="35"/>
    <n v="206"/>
    <n v="144.85"/>
    <n v="19.12"/>
    <n v="0.56000000000000005"/>
    <n v="19.68"/>
    <n v="270.39"/>
    <n v="969.05"/>
    <n v="115.51"/>
    <x v="8"/>
    <m/>
    <s v="Match"/>
    <n v="1520"/>
    <n v="88"/>
    <s v="FB"/>
    <x v="31"/>
  </r>
  <r>
    <d v="2019-02-06T00:00:00"/>
    <x v="23"/>
    <s v="15s vs Everton"/>
    <n v="122.49"/>
    <n v="10693.15"/>
    <n v="87.3"/>
    <n v="7.95"/>
    <n v="445.7"/>
    <n v="52.08"/>
    <n v="497.78"/>
    <n v="18"/>
    <n v="35"/>
    <n v="853"/>
    <n v="868"/>
    <n v="77"/>
    <n v="89"/>
    <n v="184"/>
    <n v="152.6"/>
    <n v="44.52"/>
    <n v="0.19"/>
    <n v="44.71"/>
    <n v="459.2"/>
    <n v="1824.02"/>
    <n v="163.09"/>
    <x v="8"/>
    <m/>
    <s v="Match"/>
    <n v="1721"/>
    <n v="166"/>
    <s v="CB"/>
    <x v="31"/>
  </r>
  <r>
    <d v="2019-02-06T00:00:00"/>
    <x v="12"/>
    <s v="Conditioning"/>
    <n v="60.02"/>
    <n v="5623.23"/>
    <n v="93.7"/>
    <n v="7.95"/>
    <n v="116.82"/>
    <n v="22.01"/>
    <n v="138.83000000000001"/>
    <n v="6"/>
    <n v="11"/>
    <n v="373"/>
    <n v="387"/>
    <n v="43"/>
    <n v="11"/>
    <n v="189"/>
    <n v="156.16"/>
    <n v="17.12"/>
    <n v="0"/>
    <n v="17.12"/>
    <n v="210.52"/>
    <n v="706.26"/>
    <n v="98.48"/>
    <x v="3"/>
    <m/>
    <s v="CONDITIONING"/>
    <n v="760"/>
    <n v="54"/>
    <s v="MID"/>
    <x v="31"/>
  </r>
  <r>
    <d v="2019-02-06T00:00:00"/>
    <x v="27"/>
    <s v="15s vs Everton"/>
    <n v="122.49"/>
    <n v="12420.91"/>
    <n v="101.41"/>
    <n v="7.29"/>
    <n v="487.53"/>
    <n v="18.55"/>
    <n v="506.08"/>
    <n v="8"/>
    <n v="36"/>
    <n v="797"/>
    <n v="800"/>
    <n v="65"/>
    <n v="98"/>
    <n v="203"/>
    <n v="170.82"/>
    <n v="48.99"/>
    <n v="0"/>
    <n v="48.99"/>
    <n v="467.17"/>
    <n v="2299.7199999999998"/>
    <n v="197.11"/>
    <x v="8"/>
    <m/>
    <s v="Match"/>
    <n v="1597"/>
    <n v="163"/>
    <s v="MID"/>
    <x v="31"/>
  </r>
  <r>
    <d v="2019-02-06T00:00:00"/>
    <x v="14"/>
    <s v="15s vs Everton"/>
    <n v="122.49"/>
    <n v="12023.5"/>
    <n v="98.16"/>
    <n v="8.4600000000000009"/>
    <n v="748.79"/>
    <n v="89.82"/>
    <n v="838.61"/>
    <n v="29"/>
    <n v="52"/>
    <n v="924"/>
    <n v="962"/>
    <n v="92"/>
    <n v="94"/>
    <n v="191"/>
    <n v="133.47"/>
    <n v="3.7"/>
    <n v="0"/>
    <n v="3.7"/>
    <n v="79.37"/>
    <n v="2423.8000000000002"/>
    <n v="200.36"/>
    <x v="8"/>
    <m/>
    <s v="Match"/>
    <n v="1886"/>
    <n v="186"/>
    <s v="FB"/>
    <x v="31"/>
  </r>
  <r>
    <d v="2019-02-06T00:00:00"/>
    <x v="15"/>
    <s v="15s vs Everton"/>
    <n v="122.49"/>
    <n v="9004.91"/>
    <n v="73.52"/>
    <n v="8.58"/>
    <n v="490.44"/>
    <n v="228.86"/>
    <n v="719.3"/>
    <n v="16"/>
    <n v="43"/>
    <n v="668"/>
    <n v="644"/>
    <n v="58"/>
    <n v="68"/>
    <n v="214"/>
    <n v="166.87"/>
    <n v="44.52"/>
    <n v="6.48"/>
    <n v="50.99"/>
    <n v="473.77"/>
    <n v="1669.97"/>
    <n v="139.05000000000001"/>
    <x v="8"/>
    <m/>
    <s v="Match"/>
    <n v="1312"/>
    <n v="126"/>
    <s v="MID"/>
    <x v="31"/>
  </r>
  <r>
    <d v="2019-02-06T00:00:00"/>
    <x v="35"/>
    <s v="15s vs Everton"/>
    <n v="122.49"/>
    <n v="4296.25"/>
    <n v="35.08"/>
    <n v="6.14"/>
    <n v="19.23"/>
    <n v="0"/>
    <n v="19.23"/>
    <n v="1"/>
    <n v="2"/>
    <n v="712"/>
    <n v="737"/>
    <n v="27"/>
    <n v="25"/>
    <n v="189"/>
    <n v="139.03"/>
    <n v="3.47"/>
    <n v="0"/>
    <n v="3.47"/>
    <n v="198.46"/>
    <n v="271.49"/>
    <n v="70.36"/>
    <x v="8"/>
    <m/>
    <s v="Match"/>
    <n v="1449"/>
    <n v="52"/>
    <e v="#N/A"/>
    <x v="31"/>
  </r>
  <r>
    <d v="2019-02-06T00:00:00"/>
    <x v="26"/>
    <s v="15s vs Everton"/>
    <n v="122.49"/>
    <n v="11304.69"/>
    <n v="92.29"/>
    <n v="8.69"/>
    <n v="541.85"/>
    <n v="155.94999999999999"/>
    <n v="697.8"/>
    <n v="32"/>
    <n v="39"/>
    <n v="829"/>
    <n v="831"/>
    <n v="62"/>
    <n v="75"/>
    <n v="214"/>
    <n v="181.4"/>
    <n v="63.71"/>
    <n v="4.57"/>
    <n v="68.28"/>
    <n v="577.96"/>
    <n v="1881.75"/>
    <n v="190.23"/>
    <x v="8"/>
    <m/>
    <s v="Match"/>
    <n v="1660"/>
    <n v="137"/>
    <s v="MID"/>
    <x v="31"/>
  </r>
  <r>
    <d v="2019-02-06T00:00:00"/>
    <x v="19"/>
    <s v="4x3mins"/>
    <n v="15.57"/>
    <n v="2879.09"/>
    <n v="184.99"/>
    <n v="5.23"/>
    <n v="0"/>
    <n v="0"/>
    <n v="0"/>
    <n v="0"/>
    <n v="0"/>
    <n v="8"/>
    <n v="12"/>
    <n v="0"/>
    <n v="0"/>
    <n v="194"/>
    <n v="176.03"/>
    <n v="9.93"/>
    <n v="0"/>
    <n v="9.93"/>
    <n v="74.83"/>
    <n v="27.61"/>
    <n v="30.6"/>
    <x v="3"/>
    <m/>
    <s v="CONDITIONING"/>
    <n v="20"/>
    <n v="0"/>
    <s v="FB"/>
    <x v="31"/>
  </r>
  <r>
    <d v="2019-02-06T00:00:00"/>
    <x v="34"/>
    <s v="15s vs Everton"/>
    <n v="122.49"/>
    <n v="10666.94"/>
    <n v="87.09"/>
    <n v="8.26"/>
    <n v="394.7"/>
    <n v="98.4"/>
    <n v="493.1"/>
    <n v="11"/>
    <n v="33"/>
    <n v="778"/>
    <n v="800"/>
    <n v="77"/>
    <n v="91"/>
    <n v="214"/>
    <n v="176.74"/>
    <n v="50.45"/>
    <n v="21.28"/>
    <n v="71.73"/>
    <n v="640.35"/>
    <n v="1595.37"/>
    <n v="133.21"/>
    <x v="8"/>
    <m/>
    <s v="Match"/>
    <n v="1578"/>
    <n v="168"/>
    <e v="#N/A"/>
    <x v="31"/>
  </r>
  <r>
    <d v="2019-02-06T00:00:00"/>
    <x v="21"/>
    <s v="18s Session"/>
    <n v="92.97"/>
    <n v="6214.43"/>
    <n v="69.63"/>
    <n v="7.7"/>
    <n v="303.44"/>
    <n v="26.25"/>
    <n v="329.69"/>
    <n v="16"/>
    <n v="29"/>
    <n v="578"/>
    <n v="633"/>
    <n v="119"/>
    <n v="92"/>
    <n v="194"/>
    <n v="145.69999999999999"/>
    <n v="7.2"/>
    <n v="0.06"/>
    <n v="7.2"/>
    <n v="189.55"/>
    <n v="1285.94"/>
    <n v="93.22"/>
    <x v="0"/>
    <m/>
    <s v="Training"/>
    <n v="1211"/>
    <n v="211"/>
    <s v="MID"/>
    <x v="31"/>
  </r>
  <r>
    <d v="2019-02-08T00:00:00"/>
    <x v="3"/>
    <s v="6x2mins"/>
    <n v="15.31"/>
    <n v="2137.5100000000002"/>
    <n v="139.65"/>
    <n v="4.53"/>
    <n v="0"/>
    <n v="0"/>
    <n v="0"/>
    <n v="0"/>
    <n v="0"/>
    <n v="6"/>
    <n v="9"/>
    <n v="0"/>
    <n v="0"/>
    <n v="178"/>
    <n v="161.91999999999999"/>
    <n v="0.37"/>
    <n v="0"/>
    <n v="0.37"/>
    <n v="47.37"/>
    <n v="3.66"/>
    <n v="24.57"/>
    <x v="3"/>
    <m/>
    <s v="CONDITIONING"/>
    <n v="15"/>
    <n v="0"/>
    <s v="FOR"/>
    <x v="31"/>
  </r>
  <r>
    <d v="2019-02-08T00:00:00"/>
    <x v="4"/>
    <s v="HD Training"/>
    <n v="89.62"/>
    <n v="3880.64"/>
    <n v="43.3"/>
    <n v="6.28"/>
    <n v="4.1500000000000004"/>
    <n v="0"/>
    <n v="4.1500000000000004"/>
    <n v="16"/>
    <n v="0"/>
    <n v="803"/>
    <n v="862"/>
    <n v="98"/>
    <n v="80"/>
    <n v="187"/>
    <n v="154.63999999999999"/>
    <n v="5.46"/>
    <n v="0"/>
    <n v="5.46"/>
    <n v="218.2"/>
    <n v="379.97"/>
    <n v="79.55"/>
    <x v="1"/>
    <n v="-1"/>
    <s v="Training"/>
    <n v="1665"/>
    <n v="178"/>
    <s v="GK"/>
    <x v="31"/>
  </r>
  <r>
    <d v="2019-02-08T00:00:00"/>
    <x v="5"/>
    <s v="16s Training"/>
    <n v="82.54"/>
    <n v="4466.1099999999997"/>
    <n v="57.27"/>
    <n v="6.43"/>
    <n v="22.7"/>
    <n v="0"/>
    <n v="22.7"/>
    <n v="14"/>
    <n v="4"/>
    <n v="612"/>
    <n v="626"/>
    <n v="71"/>
    <n v="46"/>
    <n v="201"/>
    <n v="153.76"/>
    <n v="13.17"/>
    <n v="0"/>
    <s v="POOR TRACE"/>
    <n v="170.95"/>
    <n v="515.6"/>
    <n v="99.11"/>
    <x v="1"/>
    <n v="-1"/>
    <s v="Training"/>
    <n v="1238"/>
    <n v="117"/>
    <s v="MID"/>
    <x v="31"/>
  </r>
  <r>
    <d v="2019-02-08T00:00:00"/>
    <x v="6"/>
    <s v="16s Training"/>
    <n v="82.54"/>
    <n v="5447.78"/>
    <n v="66"/>
    <n v="6.69"/>
    <n v="46.18"/>
    <n v="0"/>
    <n v="46.18"/>
    <n v="2"/>
    <n v="5"/>
    <n v="622"/>
    <n v="703"/>
    <n v="89"/>
    <n v="35"/>
    <n v="205"/>
    <n v="157.19"/>
    <n v="20.38"/>
    <n v="0.28000000000000003"/>
    <n v="20.66"/>
    <n v="231.25"/>
    <n v="710.9"/>
    <n v="86.46"/>
    <x v="1"/>
    <n v="-1"/>
    <s v="Training"/>
    <n v="1325"/>
    <n v="124"/>
    <s v="FB"/>
    <x v="31"/>
  </r>
  <r>
    <d v="2019-02-08T00:00:00"/>
    <x v="7"/>
    <s v="16s Training"/>
    <n v="82.54"/>
    <n v="3560.97"/>
    <n v="46.76"/>
    <n v="7.76"/>
    <n v="43"/>
    <n v="2.1800000000000002"/>
    <n v="45.18"/>
    <n v="4"/>
    <n v="4"/>
    <n v="495"/>
    <n v="535"/>
    <n v="80"/>
    <n v="30"/>
    <n v="205"/>
    <n v="160.91999999999999"/>
    <n v="20.74"/>
    <n v="7.0000000000000007E-2"/>
    <s v="POOR TRACE"/>
    <n v="187.87"/>
    <n v="411.5"/>
    <n v="65.989999999999995"/>
    <x v="1"/>
    <n v="-1"/>
    <s v="Training"/>
    <n v="1030"/>
    <n v="110"/>
    <s v="CB"/>
    <x v="31"/>
  </r>
  <r>
    <d v="2019-02-08T00:00:00"/>
    <x v="8"/>
    <s v="16s Training"/>
    <n v="82.54"/>
    <n v="5120.24"/>
    <n v="62.04"/>
    <n v="7.27"/>
    <n v="48.83"/>
    <n v="2.16"/>
    <n v="50.99"/>
    <n v="6"/>
    <n v="6"/>
    <n v="633"/>
    <n v="725"/>
    <n v="89"/>
    <n v="46"/>
    <n v="186"/>
    <n v="140.04"/>
    <n v="2.2799999999999998"/>
    <n v="0"/>
    <s v="POOR TRACE"/>
    <n v="116.76"/>
    <n v="717.84"/>
    <n v="87.75"/>
    <x v="1"/>
    <n v="-1"/>
    <s v="Training"/>
    <n v="1358"/>
    <n v="135"/>
    <s v="FB"/>
    <x v="31"/>
  </r>
  <r>
    <d v="2019-02-08T00:00:00"/>
    <x v="9"/>
    <s v="JW Conditioning"/>
    <n v="59.37"/>
    <n v="5768.03"/>
    <n v="97.16"/>
    <n v="7.32"/>
    <n v="138.62"/>
    <n v="6.4"/>
    <n v="145.02000000000001"/>
    <n v="3"/>
    <n v="8"/>
    <n v="357"/>
    <n v="352"/>
    <n v="44"/>
    <n v="28"/>
    <n v="205"/>
    <n v="171.83"/>
    <n v="27.3"/>
    <n v="4.13"/>
    <n v="31.43"/>
    <n v="271.48"/>
    <n v="1096.3900000000001"/>
    <n v="99.62"/>
    <x v="3"/>
    <m/>
    <s v="CONDITIONING"/>
    <n v="709"/>
    <n v="72"/>
    <s v="MID"/>
    <x v="31"/>
  </r>
  <r>
    <d v="2019-02-08T00:00:00"/>
    <x v="10"/>
    <s v="16s Training"/>
    <n v="82.54"/>
    <n v="4541.3999999999996"/>
    <n v="59.25"/>
    <n v="6.09"/>
    <n v="12.01"/>
    <n v="0"/>
    <n v="12.01"/>
    <n v="3"/>
    <n v="3"/>
    <n v="567"/>
    <n v="597"/>
    <n v="79"/>
    <n v="52"/>
    <n v="204"/>
    <n v="162.69999999999999"/>
    <n v="22.36"/>
    <n v="2.56"/>
    <n v="24.92"/>
    <n v="266.24"/>
    <n v="662.92"/>
    <n v="83.73"/>
    <x v="1"/>
    <n v="-1"/>
    <s v="Training"/>
    <n v="1164"/>
    <n v="131"/>
    <s v="FB"/>
    <x v="31"/>
  </r>
  <r>
    <d v="2019-02-08T00:00:00"/>
    <x v="11"/>
    <s v="16s Training"/>
    <n v="82.54"/>
    <n v="4558.13"/>
    <n v="55.22"/>
    <n v="7.07"/>
    <n v="21.81"/>
    <n v="1.41"/>
    <n v="23.22"/>
    <n v="8"/>
    <n v="2"/>
    <n v="610"/>
    <n v="663"/>
    <n v="67"/>
    <n v="26"/>
    <n v="214"/>
    <n v="148.47999999999999"/>
    <n v="8.81"/>
    <n v="0.64"/>
    <n v="9.4499999999999993"/>
    <n v="156.68"/>
    <n v="441.42"/>
    <n v="82.24"/>
    <x v="1"/>
    <n v="-1"/>
    <s v="Training"/>
    <n v="1273"/>
    <n v="93"/>
    <s v="FOR"/>
    <x v="31"/>
  </r>
  <r>
    <d v="2019-02-08T00:00:00"/>
    <x v="12"/>
    <s v="LW Conditioning"/>
    <n v="66.760000000000005"/>
    <n v="6591.57"/>
    <n v="98.74"/>
    <n v="8.1199999999999992"/>
    <n v="231.84"/>
    <n v="40.020000000000003"/>
    <n v="271.86"/>
    <n v="6"/>
    <n v="21"/>
    <n v="544"/>
    <n v="550"/>
    <n v="8"/>
    <n v="18"/>
    <n v="189"/>
    <n v="164.17"/>
    <n v="35.6"/>
    <n v="0"/>
    <n v="35.6"/>
    <n v="290.64999999999998"/>
    <n v="857.45"/>
    <n v="111.57"/>
    <x v="3"/>
    <m/>
    <s v="CONDITIONING"/>
    <n v="1094"/>
    <n v="26"/>
    <s v="MID"/>
    <x v="31"/>
  </r>
  <r>
    <d v="2019-02-08T00:00:00"/>
    <x v="27"/>
    <s v="16s Training"/>
    <n v="82.54"/>
    <n v="4071.54"/>
    <n v="53.04"/>
    <n v="6.98"/>
    <n v="25.61"/>
    <n v="0"/>
    <n v="25.61"/>
    <n v="2"/>
    <n v="3"/>
    <n v="466"/>
    <n v="505"/>
    <n v="60"/>
    <n v="35"/>
    <n v="196"/>
    <n v="144.94"/>
    <n v="3.78"/>
    <n v="0"/>
    <n v="3.78"/>
    <n v="138.01"/>
    <n v="476.15"/>
    <n v="67.56"/>
    <x v="1"/>
    <n v="-1"/>
    <s v="Training"/>
    <n v="971"/>
    <n v="95"/>
    <s v="MID"/>
    <x v="31"/>
  </r>
  <r>
    <d v="2019-02-08T00:00:00"/>
    <x v="15"/>
    <s v="16s Training"/>
    <n v="82.54"/>
    <n v="4465.93"/>
    <n v="54.11"/>
    <n v="6.88"/>
    <n v="40.72"/>
    <n v="0"/>
    <n v="40.72"/>
    <n v="2"/>
    <n v="4"/>
    <n v="574"/>
    <n v="611"/>
    <n v="63"/>
    <n v="40"/>
    <n v="214"/>
    <n v="163.5"/>
    <n v="19.46"/>
    <n v="3.85"/>
    <n v="23.31"/>
    <n v="270.45999999999998"/>
    <n v="509.69"/>
    <n v="71.67"/>
    <x v="1"/>
    <n v="-1"/>
    <s v="Training"/>
    <n v="1185"/>
    <n v="103"/>
    <s v="MID"/>
    <x v="31"/>
  </r>
  <r>
    <d v="2019-02-08T00:00:00"/>
    <x v="16"/>
    <s v="16s Training"/>
    <n v="82.54"/>
    <n v="4764.4799999999996"/>
    <n v="57.73"/>
    <n v="6.58"/>
    <n v="26.9"/>
    <n v="0"/>
    <n v="26.9"/>
    <n v="2"/>
    <n v="4"/>
    <n v="616"/>
    <n v="675"/>
    <n v="89"/>
    <n v="52"/>
    <n v="204"/>
    <n v="166.42"/>
    <n v="26.85"/>
    <n v="1.4"/>
    <n v="28.24"/>
    <n v="297.95"/>
    <n v="617.64"/>
    <n v="79.739999999999995"/>
    <x v="1"/>
    <n v="-1"/>
    <s v="Training"/>
    <n v="1291"/>
    <n v="141"/>
    <s v="MID"/>
    <x v="31"/>
  </r>
  <r>
    <d v="2019-02-08T00:00:00"/>
    <x v="26"/>
    <s v="16s Training"/>
    <n v="82.54"/>
    <n v="4241.67"/>
    <n v="54.9"/>
    <n v="6.22"/>
    <n v="16.34"/>
    <n v="0"/>
    <n v="16.34"/>
    <n v="2"/>
    <n v="2"/>
    <n v="608"/>
    <n v="655"/>
    <n v="60"/>
    <n v="24"/>
    <n v="212"/>
    <n v="160.22"/>
    <n v="14.73"/>
    <n v="2.97"/>
    <n v="17.7"/>
    <n v="222.95"/>
    <n v="410.48"/>
    <n v="80"/>
    <x v="1"/>
    <n v="-1"/>
    <s v="Training"/>
    <n v="1263"/>
    <n v="84"/>
    <s v="MID"/>
    <x v="31"/>
  </r>
  <r>
    <d v="2019-02-08T00:00:00"/>
    <x v="17"/>
    <s v="HD Training"/>
    <n v="89.62"/>
    <n v="3880.64"/>
    <n v="43.3"/>
    <n v="6.28"/>
    <n v="4.1500000000000004"/>
    <n v="0"/>
    <n v="4.1500000000000004"/>
    <n v="16"/>
    <n v="0"/>
    <n v="803"/>
    <n v="862"/>
    <n v="98"/>
    <n v="80"/>
    <n v="187"/>
    <n v="154.63999999999999"/>
    <n v="5.46"/>
    <n v="0"/>
    <n v="5.46"/>
    <n v="218.2"/>
    <n v="379.97"/>
    <n v="79.55"/>
    <x v="3"/>
    <m/>
    <m/>
    <n v="1665"/>
    <n v="178"/>
    <s v="GK"/>
    <x v="31"/>
  </r>
  <r>
    <d v="2019-02-08T00:00:00"/>
    <x v="19"/>
    <s v="4x4mins"/>
    <n v="17.510000000000002"/>
    <n v="2908.65"/>
    <n v="166.13"/>
    <n v="6.47"/>
    <n v="14.37"/>
    <n v="0"/>
    <n v="14.37"/>
    <n v="0"/>
    <n v="1"/>
    <n v="14"/>
    <n v="17"/>
    <n v="0"/>
    <n v="0"/>
    <n v="190"/>
    <n v="173.98"/>
    <n v="9.8800000000000008"/>
    <n v="0"/>
    <n v="9.8800000000000008"/>
    <n v="73.510000000000005"/>
    <n v="27.64"/>
    <n v="32.200000000000003"/>
    <x v="3"/>
    <m/>
    <s v="CONDITIONING"/>
    <n v="31"/>
    <n v="0"/>
    <s v="FB"/>
    <x v="31"/>
  </r>
  <r>
    <d v="2019-02-08T00:00:00"/>
    <x v="21"/>
    <s v="16s Training"/>
    <n v="82.54"/>
    <n v="5238.04"/>
    <n v="63.46"/>
    <n v="7.14"/>
    <n v="25.94"/>
    <n v="0.71"/>
    <n v="26.65"/>
    <n v="7"/>
    <n v="3"/>
    <n v="723"/>
    <n v="749"/>
    <n v="85"/>
    <n v="49"/>
    <n v="192"/>
    <n v="148.29"/>
    <n v="14.41"/>
    <n v="0"/>
    <n v="14.41"/>
    <n v="210.59"/>
    <n v="591.33000000000004"/>
    <n v="88.06"/>
    <x v="1"/>
    <n v="-1"/>
    <s v="Training"/>
    <n v="1472"/>
    <n v="134"/>
    <s v="MID"/>
    <x v="31"/>
  </r>
  <r>
    <d v="2019-02-09T00:00:00"/>
    <x v="4"/>
    <s v="15s Extras"/>
    <n v="189.22"/>
    <n v="5951.39"/>
    <n v="31.45"/>
    <n v="7.87"/>
    <n v="375.31"/>
    <n v="44.5"/>
    <n v="419.81"/>
    <n v="11"/>
    <n v="14"/>
    <n v="844"/>
    <n v="930"/>
    <n v="121"/>
    <n v="59"/>
    <n v="189"/>
    <n v="123.54"/>
    <n v="3.79"/>
    <n v="0"/>
    <n v="3.79"/>
    <n v="229.52"/>
    <n v="932.23"/>
    <n v="106.08"/>
    <x v="8"/>
    <m/>
    <s v="Training"/>
    <n v="1774"/>
    <n v="180"/>
    <s v="GK"/>
    <x v="31"/>
  </r>
  <r>
    <d v="2019-02-09T00:00:00"/>
    <x v="5"/>
    <s v="16s vs Utd"/>
    <n v="111.51"/>
    <n v="10684.59"/>
    <n v="95.82"/>
    <n v="8.3000000000000007"/>
    <n v="418.84"/>
    <n v="46.91"/>
    <n v="465.75"/>
    <n v="38"/>
    <n v="39"/>
    <n v="797"/>
    <n v="818"/>
    <n v="64"/>
    <n v="130"/>
    <n v="203"/>
    <n v="174.63"/>
    <n v="45.67"/>
    <n v="0"/>
    <n v="45.67"/>
    <n v="398.12"/>
    <n v="1803.06"/>
    <n v="193.16"/>
    <x v="1"/>
    <m/>
    <s v="Match"/>
    <n v="1615"/>
    <n v="194"/>
    <s v="MID"/>
    <x v="31"/>
  </r>
  <r>
    <d v="2019-02-09T00:00:00"/>
    <x v="6"/>
    <s v="16s vs Utd"/>
    <n v="111.51"/>
    <n v="10977.21"/>
    <n v="98.44"/>
    <n v="8.33"/>
    <n v="481.86"/>
    <n v="80.510000000000005"/>
    <n v="562.37"/>
    <n v="27"/>
    <n v="35"/>
    <n v="833"/>
    <n v="869"/>
    <n v="72"/>
    <n v="82"/>
    <n v="210"/>
    <n v="182.21"/>
    <n v="61.87"/>
    <n v="8.48"/>
    <n v="70.349999999999994"/>
    <n v="584.85"/>
    <n v="1980.75"/>
    <n v="178.03"/>
    <x v="1"/>
    <m/>
    <s v="Match"/>
    <n v="1702"/>
    <n v="154"/>
    <s v="FB"/>
    <x v="31"/>
  </r>
  <r>
    <d v="2019-02-09T00:00:00"/>
    <x v="7"/>
    <s v="16s vs Utd"/>
    <n v="111.51"/>
    <n v="9984.18"/>
    <n v="89.54"/>
    <n v="7.89"/>
    <n v="357"/>
    <n v="28.64"/>
    <n v="385.64"/>
    <n v="16"/>
    <n v="32"/>
    <n v="883"/>
    <n v="910"/>
    <n v="89"/>
    <n v="86"/>
    <n v="201"/>
    <n v="174.52"/>
    <n v="55.46"/>
    <n v="0"/>
    <n v="55.46"/>
    <n v="437.24"/>
    <n v="1747.75"/>
    <n v="164.65"/>
    <x v="1"/>
    <m/>
    <s v="Match"/>
    <n v="1793"/>
    <n v="175"/>
    <s v="CB"/>
    <x v="31"/>
  </r>
  <r>
    <d v="2019-02-09T00:00:00"/>
    <x v="8"/>
    <s v="16s vs Utd"/>
    <n v="111.51"/>
    <n v="10962.95"/>
    <n v="98.32"/>
    <n v="8.36"/>
    <n v="669.67"/>
    <n v="82.28"/>
    <n v="751.95"/>
    <n v="23"/>
    <n v="53"/>
    <n v="844"/>
    <n v="872"/>
    <n v="93"/>
    <n v="105"/>
    <n v="192"/>
    <n v="160.22"/>
    <n v="39.65"/>
    <n v="0"/>
    <n v="39.65"/>
    <n v="398.73"/>
    <n v="2552.25"/>
    <n v="163.13"/>
    <x v="1"/>
    <m/>
    <s v="Match"/>
    <n v="1716"/>
    <n v="198"/>
    <s v="FB"/>
    <x v="31"/>
  </r>
  <r>
    <d v="2019-02-09T00:00:00"/>
    <x v="10"/>
    <s v="15s Extras"/>
    <n v="189.22"/>
    <n v="6389.2"/>
    <n v="34.94"/>
    <n v="7.41"/>
    <n v="282.62"/>
    <n v="7.18"/>
    <n v="289.8"/>
    <n v="4"/>
    <n v="18"/>
    <n v="740"/>
    <n v="826"/>
    <n v="71"/>
    <n v="16"/>
    <n v="197"/>
    <n v="131.6"/>
    <n v="7.39"/>
    <n v="0"/>
    <n v="7.39"/>
    <n v="269.42"/>
    <n v="925.1"/>
    <n v="112.79"/>
    <x v="8"/>
    <m/>
    <s v="Training"/>
    <n v="1566"/>
    <n v="87"/>
    <s v="FB"/>
    <x v="31"/>
  </r>
  <r>
    <d v="2019-02-09T00:00:00"/>
    <x v="11"/>
    <s v="16s vs Utd"/>
    <n v="111.51"/>
    <n v="9415.1"/>
    <n v="84.43"/>
    <n v="9.6"/>
    <n v="609.65"/>
    <n v="226.38"/>
    <n v="836.03"/>
    <n v="30"/>
    <n v="51"/>
    <n v="653"/>
    <n v="703"/>
    <n v="88"/>
    <n v="87"/>
    <n v="208"/>
    <n v="163.66999999999999"/>
    <n v="20.97"/>
    <n v="0.36"/>
    <n v="21.33"/>
    <n v="295.64999999999998"/>
    <n v="1868.92"/>
    <n v="143.88"/>
    <x v="1"/>
    <m/>
    <s v="Match"/>
    <n v="1356"/>
    <n v="175"/>
    <s v="FOR"/>
    <x v="31"/>
  </r>
  <r>
    <d v="2019-02-09T00:00:00"/>
    <x v="23"/>
    <s v="16s vs Utd"/>
    <n v="111.51"/>
    <n v="9677.49"/>
    <n v="86.79"/>
    <n v="8.01"/>
    <n v="192.05"/>
    <n v="20.45"/>
    <n v="212.5"/>
    <n v="19"/>
    <n v="19"/>
    <n v="819"/>
    <n v="848"/>
    <n v="71"/>
    <n v="90"/>
    <n v="185"/>
    <n v="154.81"/>
    <n v="45.39"/>
    <n v="0.89"/>
    <n v="46.29"/>
    <n v="450.41"/>
    <n v="1590.59"/>
    <n v="158.18"/>
    <x v="1"/>
    <m/>
    <s v="Match"/>
    <n v="1667"/>
    <n v="161"/>
    <s v="CB"/>
    <x v="31"/>
  </r>
  <r>
    <d v="2019-02-09T00:00:00"/>
    <x v="27"/>
    <s v="15s Extras"/>
    <n v="189.22"/>
    <n v="8431.56"/>
    <n v="46.06"/>
    <n v="8.8000000000000007"/>
    <n v="267.64999999999998"/>
    <n v="84.75"/>
    <n v="352.4"/>
    <n v="9"/>
    <n v="20"/>
    <n v="893"/>
    <n v="945"/>
    <n v="91"/>
    <n v="70"/>
    <n v="199"/>
    <n v="139.06"/>
    <n v="12.84"/>
    <n v="0"/>
    <n v="12.84"/>
    <n v="304.99"/>
    <n v="1218.92"/>
    <n v="142.16"/>
    <x v="8"/>
    <m/>
    <s v="Training"/>
    <n v="1838"/>
    <n v="161"/>
    <s v="MID"/>
    <x v="31"/>
  </r>
  <r>
    <d v="2019-02-09T00:00:00"/>
    <x v="15"/>
    <s v="15s Extras"/>
    <n v="189.22"/>
    <n v="6029.57"/>
    <n v="32.909999999999997"/>
    <n v="8.49"/>
    <n v="306.07"/>
    <n v="48.47"/>
    <n v="354.54"/>
    <n v="7"/>
    <n v="17"/>
    <n v="761"/>
    <n v="817"/>
    <n v="72"/>
    <n v="29"/>
    <n v="211"/>
    <n v="134.22999999999999"/>
    <n v="12.82"/>
    <n v="0.7"/>
    <n v="13.52"/>
    <n v="290.89"/>
    <n v="854.03"/>
    <n v="100.13"/>
    <x v="8"/>
    <m/>
    <s v="Training"/>
    <n v="1578"/>
    <n v="101"/>
    <s v="MID"/>
    <x v="31"/>
  </r>
  <r>
    <d v="2019-02-09T00:00:00"/>
    <x v="16"/>
    <s v="16s vs Utd"/>
    <n v="111.51"/>
    <n v="11637.7"/>
    <n v="104.37"/>
    <n v="7.7"/>
    <n v="223.05"/>
    <n v="15.97"/>
    <n v="239.02"/>
    <n v="7"/>
    <n v="24"/>
    <n v="826"/>
    <n v="854"/>
    <n v="78"/>
    <n v="72"/>
    <n v="203"/>
    <n v="175.72"/>
    <n v="57.29"/>
    <n v="0.15"/>
    <n v="57.45"/>
    <n v="475.14"/>
    <n v="1866.31"/>
    <n v="184.49"/>
    <x v="1"/>
    <m/>
    <s v="Match"/>
    <n v="1680"/>
    <n v="150"/>
    <s v="MID"/>
    <x v="31"/>
  </r>
  <r>
    <d v="2019-02-09T00:00:00"/>
    <x v="26"/>
    <s v="16s vs Utd"/>
    <n v="111.51"/>
    <n v="8297.1299999999992"/>
    <n v="91.86"/>
    <n v="7.92"/>
    <n v="350.1"/>
    <n v="14.68"/>
    <n v="364.78"/>
    <n v="7"/>
    <n v="20"/>
    <n v="568"/>
    <n v="568"/>
    <n v="54"/>
    <n v="63"/>
    <n v="212"/>
    <n v="177.03"/>
    <n v="46.39"/>
    <n v="0.43"/>
    <n v="46.82"/>
    <n v="395.22"/>
    <n v="1325.2"/>
    <n v="140.05000000000001"/>
    <x v="1"/>
    <m/>
    <s v="Match"/>
    <n v="1136"/>
    <n v="117"/>
    <s v="MID"/>
    <x v="31"/>
  </r>
  <r>
    <d v="2019-02-09T00:00:00"/>
    <x v="17"/>
    <s v="16s vs Utd"/>
    <n v="111.51"/>
    <n v="5845.21"/>
    <n v="52.42"/>
    <n v="6.69"/>
    <n v="11.28"/>
    <n v="0"/>
    <n v="11.28"/>
    <n v="6"/>
    <n v="1"/>
    <n v="695"/>
    <n v="741"/>
    <n v="46"/>
    <n v="39"/>
    <n v="183"/>
    <n v="170.99"/>
    <n v="2.2999999999999998"/>
    <n v="0"/>
    <n v="2.2999999999999998"/>
    <n v="67.180000000000007"/>
    <n v="439.93"/>
    <n v="78.2"/>
    <x v="1"/>
    <m/>
    <s v="Match"/>
    <n v="1436"/>
    <n v="85"/>
    <s v="GK"/>
    <x v="31"/>
  </r>
  <r>
    <d v="2019-02-09T00:00:00"/>
    <x v="21"/>
    <s v="16s vs Utd"/>
    <n v="111.51"/>
    <n v="12018.65"/>
    <n v="107.78"/>
    <n v="8.39"/>
    <n v="565.66999999999996"/>
    <n v="76.930000000000007"/>
    <n v="642.6"/>
    <n v="12"/>
    <n v="46"/>
    <n v="847"/>
    <n v="862"/>
    <n v="97"/>
    <n v="123"/>
    <n v="196"/>
    <n v="163.53"/>
    <n v="41.61"/>
    <n v="0.1"/>
    <n v="41.7"/>
    <n v="423.89"/>
    <n v="2528.7399999999998"/>
    <n v="161.04"/>
    <x v="1"/>
    <m/>
    <s v="Match"/>
    <n v="1709"/>
    <n v="220"/>
    <s v="MID"/>
    <x v="31"/>
  </r>
  <r>
    <d v="2019-02-10T00:00:00"/>
    <x v="26"/>
    <s v="England"/>
    <n v="72"/>
    <n v="6125"/>
    <n v="85.069444444444443"/>
    <n v="7.9"/>
    <n v="284"/>
    <n v="52"/>
    <n v="336"/>
    <m/>
    <m/>
    <m/>
    <m/>
    <n v="68"/>
    <n v="74"/>
    <m/>
    <m/>
    <m/>
    <m/>
    <m/>
    <m/>
    <m/>
    <m/>
    <x v="17"/>
    <m/>
    <s v="Training"/>
    <n v="0"/>
    <n v="142"/>
    <s v="MID"/>
    <x v="31"/>
  </r>
  <r>
    <d v="2019-02-11T00:00:00"/>
    <x v="1"/>
    <s v="Entire Session - Live"/>
    <n v="59.94"/>
    <n v="2811.41"/>
    <n v="46.91"/>
    <n v="6.16"/>
    <n v="26.46"/>
    <n v="0"/>
    <n v="26.46"/>
    <n v="1"/>
    <n v="3"/>
    <n v="445"/>
    <n v="501"/>
    <n v="38"/>
    <n v="27"/>
    <n v="188"/>
    <n v="138.31"/>
    <n v="10.76"/>
    <n v="0"/>
    <n v="10.76"/>
    <n v="142.62"/>
    <n v="353.99"/>
    <n v="49.07"/>
    <x v="1"/>
    <n v="-5"/>
    <s v="Training"/>
    <n v="946"/>
    <n v="65"/>
    <s v="CB"/>
    <x v="32"/>
  </r>
  <r>
    <d v="2019-02-11T00:00:00"/>
    <x v="2"/>
    <s v="Conditioning"/>
    <n v="73.61"/>
    <n v="5238.96"/>
    <n v="71.17"/>
    <n v="8.06"/>
    <n v="393.5"/>
    <n v="58.06"/>
    <n v="451.56"/>
    <n v="6"/>
    <n v="26"/>
    <n v="581"/>
    <n v="619"/>
    <n v="42"/>
    <n v="17"/>
    <n v="198"/>
    <n v="153.83000000000001"/>
    <n v="18.07"/>
    <n v="0"/>
    <n v="18.07"/>
    <n v="198.64"/>
    <n v="1177.55"/>
    <n v="87.43"/>
    <x v="3"/>
    <m/>
    <s v="CONDITIONING"/>
    <n v="1200"/>
    <n v="59"/>
    <s v="MID"/>
    <x v="32"/>
  </r>
  <r>
    <d v="2019-02-11T00:00:00"/>
    <x v="3"/>
    <s v="HB Conditioning"/>
    <n v="39.340000000000003"/>
    <n v="3435.77"/>
    <n v="87.34"/>
    <n v="5.92"/>
    <n v="21.45"/>
    <n v="0"/>
    <n v="21.45"/>
    <n v="0"/>
    <n v="2"/>
    <n v="289"/>
    <n v="283"/>
    <n v="2"/>
    <n v="0"/>
    <n v="182"/>
    <n v="160.08000000000001"/>
    <n v="5.35"/>
    <n v="0"/>
    <n v="5.35"/>
    <n v="122.68"/>
    <n v="117.84"/>
    <n v="46.83"/>
    <x v="3"/>
    <m/>
    <s v="CONDITIONING"/>
    <n v="572"/>
    <n v="2"/>
    <s v="FOR"/>
    <x v="32"/>
  </r>
  <r>
    <d v="2019-02-11T00:00:00"/>
    <x v="4"/>
    <s v="Entire Session - Live"/>
    <n v="59.94"/>
    <n v="2198.86"/>
    <n v="36.69"/>
    <n v="4.8"/>
    <n v="0"/>
    <n v="0"/>
    <n v="0"/>
    <n v="9"/>
    <n v="0"/>
    <n v="566"/>
    <n v="599"/>
    <n v="62"/>
    <n v="48"/>
    <n v="188"/>
    <n v="150.31"/>
    <n v="1.43"/>
    <n v="0"/>
    <n v="1.43"/>
    <n v="127.45"/>
    <n v="150.06"/>
    <n v="45.85"/>
    <x v="1"/>
    <n v="-5"/>
    <s v="Training"/>
    <n v="1165"/>
    <n v="110"/>
    <s v="GK"/>
    <x v="32"/>
  </r>
  <r>
    <d v="2019-02-11T00:00:00"/>
    <x v="33"/>
    <s v="Conditioning"/>
    <n v="73.61"/>
    <n v="5789.44"/>
    <n v="78.650000000000006"/>
    <n v="7.68"/>
    <n v="456.84"/>
    <n v="49.5"/>
    <n v="506.34"/>
    <n v="8"/>
    <n v="29"/>
    <n v="596"/>
    <n v="604"/>
    <n v="55"/>
    <n v="40"/>
    <n v="199"/>
    <n v="166.18"/>
    <n v="33.29"/>
    <n v="0"/>
    <n v="33.29"/>
    <n v="284.44"/>
    <n v="1385.75"/>
    <n v="97.82"/>
    <x v="3"/>
    <m/>
    <s v="CONDITIONING"/>
    <n v="1200"/>
    <n v="95"/>
    <e v="#N/A"/>
    <x v="32"/>
  </r>
  <r>
    <d v="2019-02-11T00:00:00"/>
    <x v="5"/>
    <s v="Entire Session - Live"/>
    <n v="59.94"/>
    <n v="2855.84"/>
    <n v="47.65"/>
    <n v="5.73"/>
    <n v="2.82"/>
    <n v="0"/>
    <n v="2.82"/>
    <n v="2"/>
    <n v="0"/>
    <n v="426"/>
    <n v="438"/>
    <n v="34"/>
    <n v="32"/>
    <n v="191"/>
    <n v="136.19"/>
    <n v="2.7"/>
    <n v="0"/>
    <n v="2.7"/>
    <n v="90.3"/>
    <n v="394.49"/>
    <n v="62.87"/>
    <x v="1"/>
    <n v="-5"/>
    <s v="Training"/>
    <n v="864"/>
    <n v="66"/>
    <s v="MID"/>
    <x v="32"/>
  </r>
  <r>
    <d v="2019-02-11T00:00:00"/>
    <x v="6"/>
    <s v="Entire Session - Live"/>
    <n v="59.94"/>
    <n v="3358.57"/>
    <n v="56.04"/>
    <n v="7.53"/>
    <n v="19.95"/>
    <n v="5.81"/>
    <n v="25.76"/>
    <n v="2"/>
    <n v="4"/>
    <n v="416"/>
    <n v="431"/>
    <n v="39"/>
    <n v="31"/>
    <n v="82"/>
    <n v="80.510000000000005"/>
    <n v="0"/>
    <n v="0"/>
    <n v="0"/>
    <n v="5.73"/>
    <n v="431.61"/>
    <n v="52.98"/>
    <x v="1"/>
    <n v="-5"/>
    <s v="Training"/>
    <n v="847"/>
    <n v="70"/>
    <s v="FB"/>
    <x v="32"/>
  </r>
  <r>
    <d v="2019-02-11T00:00:00"/>
    <x v="7"/>
    <s v="Entire Session - Live"/>
    <n v="59.94"/>
    <n v="2562.77"/>
    <n v="42.76"/>
    <n v="5.52"/>
    <n v="1.1000000000000001"/>
    <n v="0"/>
    <n v="1.1000000000000001"/>
    <n v="1"/>
    <n v="0"/>
    <n v="399"/>
    <n v="463"/>
    <n v="29"/>
    <n v="29"/>
    <n v="201"/>
    <n v="157.41"/>
    <n v="12.68"/>
    <n v="0"/>
    <n v="12.68"/>
    <n v="164.06"/>
    <n v="243.96"/>
    <n v="49.12"/>
    <x v="1"/>
    <n v="-5"/>
    <s v="Training"/>
    <n v="862"/>
    <n v="58"/>
    <s v="CB"/>
    <x v="32"/>
  </r>
  <r>
    <d v="2019-02-11T00:00:00"/>
    <x v="8"/>
    <s v="Entire Session - Live"/>
    <n v="59.94"/>
    <n v="3157.41"/>
    <n v="52.68"/>
    <n v="6.88"/>
    <n v="42.57"/>
    <n v="0"/>
    <n v="42.57"/>
    <n v="6"/>
    <n v="4"/>
    <n v="427"/>
    <n v="480"/>
    <n v="51"/>
    <n v="36"/>
    <n v="195"/>
    <n v="143.24"/>
    <n v="8.5399999999999991"/>
    <n v="0.19"/>
    <n v="8.73"/>
    <n v="141.19"/>
    <n v="500.84"/>
    <n v="63.23"/>
    <x v="1"/>
    <n v="-5"/>
    <s v="Training"/>
    <n v="907"/>
    <n v="87"/>
    <s v="FB"/>
    <x v="32"/>
  </r>
  <r>
    <d v="2019-02-11T00:00:00"/>
    <x v="9"/>
    <s v="Conditioning"/>
    <n v="73.61"/>
    <n v="5328.99"/>
    <n v="72.39"/>
    <n v="7.12"/>
    <n v="260.89999999999998"/>
    <n v="2.82"/>
    <n v="263.72000000000003"/>
    <n v="5"/>
    <n v="14"/>
    <n v="572"/>
    <n v="570"/>
    <n v="34"/>
    <n v="24"/>
    <n v="209"/>
    <n v="160.47"/>
    <n v="18.510000000000002"/>
    <n v="6.77"/>
    <n v="25.28"/>
    <n v="261.32"/>
    <n v="1151.73"/>
    <n v="98.01"/>
    <x v="3"/>
    <m/>
    <s v="CONDITIONING"/>
    <n v="1142"/>
    <n v="58"/>
    <s v="MID"/>
    <x v="32"/>
  </r>
  <r>
    <d v="2019-02-11T00:00:00"/>
    <x v="10"/>
    <s v="Entire Session - Live"/>
    <n v="59.94"/>
    <n v="2836"/>
    <n v="47.32"/>
    <n v="5.91"/>
    <n v="4.51"/>
    <n v="0"/>
    <n v="4.51"/>
    <n v="1"/>
    <n v="0"/>
    <n v="408"/>
    <n v="442"/>
    <n v="39"/>
    <n v="35"/>
    <n v="202"/>
    <n v="147.49"/>
    <n v="9.44"/>
    <n v="0.17"/>
    <n v="9.61"/>
    <n v="137.30000000000001"/>
    <n v="386.77"/>
    <n v="52.26"/>
    <x v="1"/>
    <n v="-5"/>
    <s v="Training"/>
    <n v="850"/>
    <n v="74"/>
    <s v="FB"/>
    <x v="32"/>
  </r>
  <r>
    <d v="2019-02-11T00:00:00"/>
    <x v="11"/>
    <s v="Entire Session - Live"/>
    <n v="59.94"/>
    <n v="2793.47"/>
    <n v="46.61"/>
    <n v="6.09"/>
    <n v="10.76"/>
    <n v="0"/>
    <n v="10.76"/>
    <n v="2"/>
    <n v="2"/>
    <n v="372"/>
    <n v="380"/>
    <n v="28"/>
    <n v="16"/>
    <n v="185"/>
    <n v="127.62"/>
    <n v="0"/>
    <n v="0"/>
    <n v="0"/>
    <n v="62.15"/>
    <n v="252.72"/>
    <n v="48.69"/>
    <x v="1"/>
    <n v="-5"/>
    <s v="Training"/>
    <n v="752"/>
    <n v="44"/>
    <s v="FOR"/>
    <x v="32"/>
  </r>
  <r>
    <d v="2019-02-11T00:00:00"/>
    <x v="23"/>
    <s v="Entire Session - Live"/>
    <n v="59.94"/>
    <n v="2011.82"/>
    <n v="33.57"/>
    <n v="6.62"/>
    <n v="15.06"/>
    <n v="0"/>
    <n v="15.06"/>
    <n v="4"/>
    <n v="1"/>
    <n v="325"/>
    <n v="342"/>
    <n v="34"/>
    <n v="34"/>
    <n v="174"/>
    <n v="127.51"/>
    <n v="4.18"/>
    <n v="0"/>
    <n v="4.18"/>
    <n v="104.29"/>
    <n v="257.27999999999997"/>
    <n v="39.82"/>
    <x v="1"/>
    <n v="-5"/>
    <s v="Training"/>
    <n v="667"/>
    <n v="68"/>
    <s v="CB"/>
    <x v="32"/>
  </r>
  <r>
    <d v="2019-02-11T00:00:00"/>
    <x v="27"/>
    <s v="Entire Session - Live"/>
    <n v="59.94"/>
    <n v="2363.0700000000002"/>
    <n v="39.43"/>
    <n v="5.36"/>
    <n v="0"/>
    <n v="0"/>
    <n v="0"/>
    <n v="0"/>
    <n v="0"/>
    <n v="350"/>
    <n v="387"/>
    <n v="36"/>
    <n v="25"/>
    <n v="191"/>
    <n v="141.43"/>
    <n v="2.87"/>
    <n v="0"/>
    <n v="2.87"/>
    <n v="98.78"/>
    <n v="288.58999999999997"/>
    <n v="48.03"/>
    <x v="1"/>
    <n v="-5"/>
    <s v="Training"/>
    <n v="737"/>
    <n v="61"/>
    <s v="MID"/>
    <x v="32"/>
  </r>
  <r>
    <d v="2019-02-11T00:00:00"/>
    <x v="14"/>
    <s v="Entire Session - Live"/>
    <n v="59.94"/>
    <n v="2552.35"/>
    <n v="42.58"/>
    <n v="6.68"/>
    <n v="21.8"/>
    <n v="0"/>
    <n v="21.8"/>
    <n v="4"/>
    <n v="3"/>
    <n v="385"/>
    <n v="418"/>
    <n v="49"/>
    <n v="32"/>
    <n v="192"/>
    <n v="131.79"/>
    <n v="7.84"/>
    <n v="0"/>
    <n v="7.84"/>
    <n v="104.19"/>
    <n v="366.58"/>
    <n v="53.46"/>
    <x v="1"/>
    <n v="-5"/>
    <s v="Training"/>
    <n v="803"/>
    <n v="81"/>
    <s v="FB"/>
    <x v="32"/>
  </r>
  <r>
    <d v="2019-02-11T00:00:00"/>
    <x v="15"/>
    <s v="Entire Session - Live"/>
    <n v="59.94"/>
    <n v="2632.89"/>
    <n v="43.93"/>
    <n v="6.72"/>
    <n v="35.29"/>
    <n v="0"/>
    <n v="35.29"/>
    <n v="3"/>
    <n v="4"/>
    <n v="347"/>
    <n v="382"/>
    <n v="29"/>
    <n v="21"/>
    <n v="202"/>
    <n v="146.44999999999999"/>
    <n v="3.16"/>
    <n v="0"/>
    <n v="3.16"/>
    <n v="107.41"/>
    <n v="313.37"/>
    <n v="40.04"/>
    <x v="1"/>
    <n v="-5"/>
    <s v="Training"/>
    <n v="729"/>
    <n v="50"/>
    <s v="MID"/>
    <x v="32"/>
  </r>
  <r>
    <d v="2019-02-11T00:00:00"/>
    <x v="16"/>
    <s v="Entire Session - Live"/>
    <n v="59.94"/>
    <n v="2925.68"/>
    <n v="48.81"/>
    <n v="6.07"/>
    <n v="25.08"/>
    <n v="0"/>
    <n v="25.08"/>
    <n v="0"/>
    <n v="3"/>
    <n v="444"/>
    <n v="439"/>
    <n v="40"/>
    <n v="30"/>
    <n v="199"/>
    <n v="151.85"/>
    <n v="8.3800000000000008"/>
    <n v="0"/>
    <n v="8.3800000000000008"/>
    <n v="146.30000000000001"/>
    <n v="423.99"/>
    <n v="50.38"/>
    <x v="1"/>
    <n v="-5"/>
    <s v="Training"/>
    <n v="883"/>
    <n v="70"/>
    <s v="MID"/>
    <x v="32"/>
  </r>
  <r>
    <d v="2019-02-11T00:00:00"/>
    <x v="17"/>
    <s v="Entire Session - Live"/>
    <n v="59.94"/>
    <n v="2424.39"/>
    <n v="40.450000000000003"/>
    <n v="4.9400000000000004"/>
    <n v="0"/>
    <n v="0"/>
    <n v="0"/>
    <n v="12"/>
    <n v="0"/>
    <n v="499"/>
    <n v="511"/>
    <n v="63"/>
    <n v="47"/>
    <n v="187"/>
    <n v="138.29"/>
    <n v="1.1499999999999999"/>
    <n v="0"/>
    <n v="1.1499999999999999"/>
    <n v="91.33"/>
    <n v="181.76"/>
    <n v="47.71"/>
    <x v="1"/>
    <n v="-5"/>
    <s v="Training"/>
    <n v="1010"/>
    <n v="110"/>
    <s v="GK"/>
    <x v="32"/>
  </r>
  <r>
    <d v="2019-02-11T00:00:00"/>
    <x v="19"/>
    <s v="SW Conditioning"/>
    <n v="41.49"/>
    <n v="3919.09"/>
    <n v="94.48"/>
    <n v="6.85"/>
    <n v="195.26"/>
    <n v="0"/>
    <n v="195.26"/>
    <n v="1"/>
    <n v="4"/>
    <n v="191"/>
    <n v="203"/>
    <n v="4"/>
    <n v="4"/>
    <n v="203"/>
    <n v="150.21"/>
    <n v="5.38"/>
    <n v="3"/>
    <n v="8.3800000000000008"/>
    <n v="115.5"/>
    <n v="279.02999999999997"/>
    <n v="46.45"/>
    <x v="3"/>
    <m/>
    <s v="CONDITIONING"/>
    <n v="394"/>
    <n v="8"/>
    <s v="FB"/>
    <x v="32"/>
  </r>
  <r>
    <d v="2019-02-11T00:00:00"/>
    <x v="21"/>
    <s v="Entire Session - Live"/>
    <n v="59.94"/>
    <n v="2813.74"/>
    <n v="46.95"/>
    <n v="6.74"/>
    <n v="17.399999999999999"/>
    <n v="0"/>
    <n v="17.399999999999999"/>
    <n v="1"/>
    <n v="2"/>
    <n v="398"/>
    <n v="413"/>
    <n v="49"/>
    <n v="38"/>
    <n v="182"/>
    <n v="127.34"/>
    <n v="2.5099999999999998"/>
    <n v="0"/>
    <n v="2.5099999999999998"/>
    <n v="83.69"/>
    <n v="419.72"/>
    <n v="45.62"/>
    <x v="1"/>
    <n v="-5"/>
    <s v="Training"/>
    <n v="811"/>
    <n v="87"/>
    <s v="MID"/>
    <x v="32"/>
  </r>
  <r>
    <d v="2019-02-12T00:00:00"/>
    <x v="1"/>
    <s v="Session"/>
    <n v="110.54"/>
    <n v="5560.45"/>
    <n v="50.3"/>
    <n v="7.33"/>
    <n v="108.36"/>
    <n v="5"/>
    <n v="113.36"/>
    <n v="6"/>
    <n v="9"/>
    <n v="685"/>
    <n v="737"/>
    <n v="82"/>
    <n v="27"/>
    <n v="192"/>
    <n v="143.38999999999999"/>
    <n v="19.579999999999998"/>
    <n v="0.36"/>
    <n v="19.940000000000001"/>
    <n v="301.26"/>
    <n v="784.41"/>
    <n v="89.84"/>
    <x v="1"/>
    <n v="-4"/>
    <s v="Training"/>
    <n v="1422"/>
    <n v="109"/>
    <s v="CB"/>
    <x v="32"/>
  </r>
  <r>
    <d v="2019-02-12T00:00:00"/>
    <x v="4"/>
    <s v="GK Session"/>
    <n v="110.54"/>
    <n v="3967.91"/>
    <n v="35.9"/>
    <n v="5.98"/>
    <n v="9.64"/>
    <n v="0"/>
    <n v="9.64"/>
    <n v="19"/>
    <n v="1"/>
    <n v="852"/>
    <n v="861"/>
    <n v="124"/>
    <n v="99"/>
    <n v="186"/>
    <n v="142.38"/>
    <n v="0.91"/>
    <n v="0"/>
    <n v="0.91"/>
    <n v="200.14"/>
    <n v="461.92"/>
    <n v="83.3"/>
    <x v="1"/>
    <n v="-4"/>
    <s v="Training"/>
    <n v="1713"/>
    <n v="223"/>
    <s v="GK"/>
    <x v="32"/>
  </r>
  <r>
    <d v="2019-02-12T00:00:00"/>
    <x v="5"/>
    <s v="Session"/>
    <n v="110.54"/>
    <n v="6079.11"/>
    <n v="55.67"/>
    <n v="7.3"/>
    <n v="173.18"/>
    <n v="2.84"/>
    <n v="176.02"/>
    <n v="30"/>
    <n v="18"/>
    <n v="662"/>
    <n v="701"/>
    <n v="112"/>
    <n v="82"/>
    <n v="199"/>
    <n v="154.08000000000001"/>
    <n v="12.5"/>
    <n v="0"/>
    <n v="12.5"/>
    <n v="218.95"/>
    <n v="1134.0899999999999"/>
    <n v="121.44"/>
    <x v="1"/>
    <n v="-4"/>
    <s v="Training"/>
    <n v="1363"/>
    <n v="194"/>
    <s v="MID"/>
    <x v="32"/>
  </r>
  <r>
    <d v="2019-02-12T00:00:00"/>
    <x v="6"/>
    <s v="Session"/>
    <n v="110.54"/>
    <n v="6381.38"/>
    <n v="57.83"/>
    <n v="7.84"/>
    <n v="213.94"/>
    <n v="38.450000000000003"/>
    <n v="252.39"/>
    <n v="18"/>
    <n v="18"/>
    <n v="672"/>
    <n v="728"/>
    <n v="94"/>
    <n v="45"/>
    <n v="204"/>
    <n v="151.81"/>
    <n v="15.34"/>
    <n v="0"/>
    <n v="15.34"/>
    <n v="224.01"/>
    <n v="976.57"/>
    <n v="105.76"/>
    <x v="1"/>
    <n v="-4"/>
    <s v="Training"/>
    <n v="1400"/>
    <n v="139"/>
    <s v="FB"/>
    <x v="32"/>
  </r>
  <r>
    <d v="2019-02-12T00:00:00"/>
    <x v="8"/>
    <s v="Session"/>
    <n v="110.54"/>
    <n v="5652.54"/>
    <n v="51.29"/>
    <n v="7.49"/>
    <n v="223.83"/>
    <n v="15.74"/>
    <n v="239.57"/>
    <n v="10"/>
    <n v="24"/>
    <n v="650"/>
    <n v="701"/>
    <n v="86"/>
    <n v="48"/>
    <n v="189"/>
    <n v="138.72999999999999"/>
    <n v="13.45"/>
    <n v="0"/>
    <n v="13.45"/>
    <n v="220.77"/>
    <n v="970.96"/>
    <n v="93.02"/>
    <x v="1"/>
    <n v="-4"/>
    <s v="Training"/>
    <n v="1351"/>
    <n v="134"/>
    <s v="FB"/>
    <x v="32"/>
  </r>
  <r>
    <d v="2019-02-12T00:00:00"/>
    <x v="10"/>
    <s v="Session"/>
    <n v="110.54"/>
    <n v="5313.81"/>
    <n v="50.33"/>
    <n v="7.25"/>
    <n v="146.94999999999999"/>
    <n v="0.73"/>
    <n v="147.68"/>
    <n v="3"/>
    <n v="14"/>
    <n v="574"/>
    <n v="622"/>
    <n v="63"/>
    <n v="39"/>
    <n v="203"/>
    <n v="150.81"/>
    <n v="17.3"/>
    <n v="1.51"/>
    <n v="18.809999999999999"/>
    <n v="277.64"/>
    <n v="838.43"/>
    <n v="92.68"/>
    <x v="1"/>
    <n v="-4"/>
    <s v="Training"/>
    <n v="1196"/>
    <n v="102"/>
    <s v="FB"/>
    <x v="32"/>
  </r>
  <r>
    <d v="2019-02-12T00:00:00"/>
    <x v="11"/>
    <s v="Session"/>
    <n v="110.54"/>
    <n v="5204.8999999999996"/>
    <n v="47.09"/>
    <n v="7.86"/>
    <n v="211.37"/>
    <n v="12.67"/>
    <n v="224.04"/>
    <n v="10"/>
    <n v="22"/>
    <n v="563"/>
    <n v="577"/>
    <n v="88"/>
    <n v="44"/>
    <n v="205"/>
    <n v="127.26"/>
    <n v="5.89"/>
    <n v="0"/>
    <n v="5.89"/>
    <n v="132.74"/>
    <n v="989.25"/>
    <n v="84.69"/>
    <x v="1"/>
    <n v="-4"/>
    <s v="Training"/>
    <n v="1140"/>
    <n v="132"/>
    <s v="FOR"/>
    <x v="32"/>
  </r>
  <r>
    <d v="2019-02-12T00:00:00"/>
    <x v="23"/>
    <s v="Session"/>
    <n v="110.54"/>
    <n v="5060.38"/>
    <n v="45.78"/>
    <n v="6.89"/>
    <n v="71.72"/>
    <n v="0"/>
    <n v="71.72"/>
    <n v="8"/>
    <n v="7"/>
    <n v="650"/>
    <n v="703"/>
    <n v="77"/>
    <n v="57"/>
    <n v="182"/>
    <n v="131.46"/>
    <n v="13.07"/>
    <n v="0"/>
    <n v="13.07"/>
    <n v="235.54"/>
    <n v="709.31"/>
    <n v="94.55"/>
    <x v="1"/>
    <n v="-4"/>
    <s v="Training"/>
    <n v="1353"/>
    <n v="134"/>
    <s v="CB"/>
    <x v="32"/>
  </r>
  <r>
    <d v="2019-02-12T00:00:00"/>
    <x v="27"/>
    <s v="Session"/>
    <n v="110.54"/>
    <n v="5211.7"/>
    <n v="49.01"/>
    <n v="7.46"/>
    <n v="99.62"/>
    <n v="10.08"/>
    <n v="109.7"/>
    <n v="8"/>
    <n v="12"/>
    <n v="536"/>
    <n v="560"/>
    <n v="82"/>
    <n v="53"/>
    <n v="193"/>
    <n v="140.13"/>
    <n v="4.21"/>
    <n v="0"/>
    <n v="4.21"/>
    <n v="167.54"/>
    <n v="933.22"/>
    <n v="80.400000000000006"/>
    <x v="1"/>
    <n v="-4"/>
    <s v="Training"/>
    <n v="1096"/>
    <n v="135"/>
    <s v="MID"/>
    <x v="32"/>
  </r>
  <r>
    <d v="2019-02-12T00:00:00"/>
    <x v="14"/>
    <s v="Session"/>
    <n v="110.54"/>
    <n v="5403.77"/>
    <n v="48.89"/>
    <n v="7.04"/>
    <n v="134.29"/>
    <n v="0.7"/>
    <n v="134.99"/>
    <n v="11"/>
    <n v="14"/>
    <n v="699"/>
    <n v="754"/>
    <n v="90"/>
    <n v="72"/>
    <n v="191"/>
    <n v="136.74"/>
    <n v="11.06"/>
    <n v="0"/>
    <n v="11.06"/>
    <n v="222.87"/>
    <n v="902.4"/>
    <n v="107.46"/>
    <x v="1"/>
    <n v="-4"/>
    <s v="Training"/>
    <n v="1453"/>
    <n v="162"/>
    <s v="FB"/>
    <x v="32"/>
  </r>
  <r>
    <d v="2019-02-12T00:00:00"/>
    <x v="15"/>
    <s v="Session"/>
    <n v="110.54"/>
    <n v="5526.54"/>
    <n v="51.66"/>
    <n v="7.75"/>
    <n v="239.47"/>
    <n v="29.68"/>
    <n v="269.14999999999998"/>
    <n v="10"/>
    <n v="21"/>
    <n v="535"/>
    <n v="576"/>
    <n v="76"/>
    <n v="51"/>
    <n v="216"/>
    <n v="154.63"/>
    <n v="17.600000000000001"/>
    <n v="3.77"/>
    <n v="21.37"/>
    <n v="298.62"/>
    <n v="923.76"/>
    <n v="84.17"/>
    <x v="1"/>
    <n v="-4"/>
    <s v="Training"/>
    <n v="1111"/>
    <n v="127"/>
    <s v="MID"/>
    <x v="32"/>
  </r>
  <r>
    <d v="2019-02-12T00:00:00"/>
    <x v="16"/>
    <s v="Session"/>
    <n v="110.54"/>
    <n v="6116.85"/>
    <n v="55.36"/>
    <n v="7.01"/>
    <n v="109.55"/>
    <n v="0.7"/>
    <n v="110.25"/>
    <n v="7"/>
    <n v="15"/>
    <n v="643"/>
    <n v="703"/>
    <n v="92"/>
    <n v="50"/>
    <n v="201"/>
    <n v="149.74"/>
    <n v="10.71"/>
    <n v="0.08"/>
    <n v="10.79"/>
    <n v="247.17"/>
    <n v="956.26"/>
    <n v="102.74"/>
    <x v="1"/>
    <n v="-4"/>
    <s v="Training"/>
    <n v="1346"/>
    <n v="142"/>
    <s v="MID"/>
    <x v="32"/>
  </r>
  <r>
    <d v="2019-02-12T00:00:00"/>
    <x v="26"/>
    <s v="England"/>
    <n v="51"/>
    <n v="3074"/>
    <n v="60.274509803921568"/>
    <n v="6.7"/>
    <n v="22"/>
    <n v="0"/>
    <n v="22"/>
    <m/>
    <m/>
    <m/>
    <m/>
    <n v="31"/>
    <n v="34"/>
    <m/>
    <m/>
    <m/>
    <m/>
    <m/>
    <m/>
    <m/>
    <m/>
    <x v="17"/>
    <m/>
    <s v="Training"/>
    <n v="0"/>
    <n v="65"/>
    <s v="MID"/>
    <x v="32"/>
  </r>
  <r>
    <d v="2019-02-12T00:00:00"/>
    <x v="21"/>
    <s v="Session"/>
    <n v="110.54"/>
    <n v="6229.08"/>
    <n v="56.35"/>
    <n v="7.95"/>
    <n v="236.03"/>
    <n v="26.9"/>
    <n v="262.93"/>
    <n v="15"/>
    <n v="24"/>
    <n v="732"/>
    <n v="801"/>
    <n v="108"/>
    <n v="73"/>
    <n v="192"/>
    <n v="135.71"/>
    <n v="13.57"/>
    <n v="0"/>
    <n v="13.57"/>
    <n v="210.99"/>
    <n v="1230.05"/>
    <n v="101.5"/>
    <x v="1"/>
    <n v="-4"/>
    <s v="Training"/>
    <n v="1533"/>
    <n v="181"/>
    <s v="MID"/>
    <x v="32"/>
  </r>
  <r>
    <d v="2019-02-13T00:00:00"/>
    <x v="0"/>
    <s v="Entire Session - Live"/>
    <n v="79.349999999999994"/>
    <n v="4178.41"/>
    <n v="52.66"/>
    <n v="8.39"/>
    <n v="97.26"/>
    <n v="82.22"/>
    <n v="179.48"/>
    <n v="14"/>
    <n v="9"/>
    <n v="608"/>
    <n v="675"/>
    <n v="78"/>
    <n v="91"/>
    <n v="200"/>
    <n v="162.51"/>
    <n v="18.03"/>
    <n v="0"/>
    <n v="18.03"/>
    <n v="242.34"/>
    <n v="779.67"/>
    <n v="80.569999999999993"/>
    <x v="1"/>
    <n v="-3"/>
    <s v="Training"/>
    <n v="1283"/>
    <n v="169"/>
    <s v="MID"/>
    <x v="32"/>
  </r>
  <r>
    <d v="2019-02-13T00:00:00"/>
    <x v="2"/>
    <s v="Entire Session - Live"/>
    <n v="79.349999999999994"/>
    <n v="4398.43"/>
    <n v="55.43"/>
    <n v="7.75"/>
    <n v="149.12"/>
    <n v="30.71"/>
    <n v="179.83"/>
    <n v="7"/>
    <n v="10"/>
    <n v="549"/>
    <n v="631"/>
    <n v="69"/>
    <n v="43"/>
    <n v="205"/>
    <n v="162.46"/>
    <n v="18.93"/>
    <n v="0.36"/>
    <n v="19.28"/>
    <n v="245.95"/>
    <n v="693.53"/>
    <n v="70.73"/>
    <x v="1"/>
    <n v="-3"/>
    <s v="Training"/>
    <n v="1180"/>
    <n v="112"/>
    <s v="MID"/>
    <x v="32"/>
  </r>
  <r>
    <d v="2019-02-13T00:00:00"/>
    <x v="4"/>
    <s v="GK Session"/>
    <n v="94.83"/>
    <n v="4022.98"/>
    <n v="42.42"/>
    <n v="6.82"/>
    <n v="16.73"/>
    <n v="0"/>
    <n v="16.73"/>
    <n v="22"/>
    <n v="0"/>
    <n v="876"/>
    <n v="912"/>
    <n v="119"/>
    <n v="104"/>
    <n v="182"/>
    <n v="149.58000000000001"/>
    <n v="0.33"/>
    <n v="0"/>
    <n v="0.33"/>
    <n v="193.38"/>
    <n v="402.79"/>
    <n v="80.48"/>
    <x v="1"/>
    <n v="-3"/>
    <s v="Training"/>
    <n v="1788"/>
    <n v="223"/>
    <s v="GK"/>
    <x v="32"/>
  </r>
  <r>
    <d v="2019-02-13T00:00:00"/>
    <x v="5"/>
    <s v="Entire Session - Live"/>
    <n v="79.349999999999994"/>
    <n v="4517.88"/>
    <n v="56.93"/>
    <n v="8.58"/>
    <n v="153.43"/>
    <n v="123.4"/>
    <n v="276.83"/>
    <n v="26"/>
    <n v="15"/>
    <n v="577"/>
    <n v="630"/>
    <n v="65"/>
    <n v="66"/>
    <n v="201"/>
    <n v="153.05000000000001"/>
    <n v="3.04"/>
    <n v="0"/>
    <n v="3.04"/>
    <n v="127.62"/>
    <n v="816.48"/>
    <n v="91.59"/>
    <x v="1"/>
    <n v="-3"/>
    <s v="Training"/>
    <n v="1207"/>
    <n v="131"/>
    <s v="MID"/>
    <x v="32"/>
  </r>
  <r>
    <d v="2019-02-13T00:00:00"/>
    <x v="9"/>
    <s v="Conditioning"/>
    <n v="60.24"/>
    <n v="5157.8900000000003"/>
    <n v="85.63"/>
    <n v="7.43"/>
    <n v="280.3"/>
    <n v="18.59"/>
    <n v="298.89"/>
    <n v="4"/>
    <n v="12"/>
    <n v="464"/>
    <n v="468"/>
    <n v="46"/>
    <n v="45"/>
    <n v="210"/>
    <n v="171.31"/>
    <n v="18.66"/>
    <n v="9.4499999999999993"/>
    <n v="28.11"/>
    <n v="267.01"/>
    <n v="1222.3900000000001"/>
    <n v="97.31"/>
    <x v="3"/>
    <m/>
    <s v="CONDITIONING"/>
    <n v="932"/>
    <n v="91"/>
    <s v="MID"/>
    <x v="32"/>
  </r>
  <r>
    <d v="2019-02-13T00:00:00"/>
    <x v="11"/>
    <s v="Entire Session - Live"/>
    <n v="79.349999999999994"/>
    <n v="4525.3900000000003"/>
    <n v="57.03"/>
    <n v="8.65"/>
    <n v="146.57"/>
    <n v="81.2"/>
    <n v="227.77"/>
    <n v="17"/>
    <n v="13"/>
    <n v="509"/>
    <n v="526"/>
    <n v="87"/>
    <n v="63"/>
    <n v="205"/>
    <n v="138.72999999999999"/>
    <n v="8.77"/>
    <n v="0"/>
    <n v="8.77"/>
    <n v="130.08000000000001"/>
    <n v="799.67"/>
    <n v="73.61"/>
    <x v="1"/>
    <n v="-3"/>
    <s v="Training"/>
    <n v="1035"/>
    <n v="150"/>
    <s v="FOR"/>
    <x v="32"/>
  </r>
  <r>
    <d v="2019-02-13T00:00:00"/>
    <x v="27"/>
    <s v="Entire Session - Live"/>
    <n v="79.349999999999994"/>
    <n v="4027.5"/>
    <n v="50.75"/>
    <n v="8.15"/>
    <n v="148.58000000000001"/>
    <n v="95.74"/>
    <n v="244.32"/>
    <n v="1"/>
    <n v="12"/>
    <n v="427"/>
    <n v="461"/>
    <n v="60"/>
    <n v="38"/>
    <n v="192"/>
    <n v="146.4"/>
    <n v="4.29"/>
    <n v="0"/>
    <n v="4.29"/>
    <n v="148.47"/>
    <n v="701.42"/>
    <n v="65.41"/>
    <x v="1"/>
    <n v="-3"/>
    <s v="Training"/>
    <n v="888"/>
    <n v="98"/>
    <s v="MID"/>
    <x v="32"/>
  </r>
  <r>
    <d v="2019-02-13T00:00:00"/>
    <x v="15"/>
    <s v="Entire Session - Live"/>
    <n v="79.349999999999994"/>
    <n v="3014.6"/>
    <n v="37.99"/>
    <n v="7.92"/>
    <n v="152.24"/>
    <n v="63.74"/>
    <n v="215.98"/>
    <n v="4"/>
    <n v="9"/>
    <n v="354"/>
    <n v="379"/>
    <n v="47"/>
    <n v="38"/>
    <n v="211"/>
    <n v="154.16999999999999"/>
    <n v="14.07"/>
    <n v="3.87"/>
    <n v="17.940000000000001"/>
    <n v="232.56"/>
    <n v="483.56"/>
    <n v="48.42"/>
    <x v="1"/>
    <n v="-3"/>
    <s v="Training"/>
    <n v="733"/>
    <n v="85"/>
    <s v="MID"/>
    <x v="32"/>
  </r>
  <r>
    <d v="2019-02-13T00:00:00"/>
    <x v="16"/>
    <s v="Entire Session - Live"/>
    <n v="79.349999999999994"/>
    <n v="4908.7700000000004"/>
    <n v="61.86"/>
    <n v="8.17"/>
    <n v="209.89"/>
    <n v="72.06"/>
    <n v="281.95"/>
    <n v="9"/>
    <n v="16"/>
    <n v="541"/>
    <n v="572"/>
    <n v="68"/>
    <n v="57"/>
    <n v="198"/>
    <n v="161.49"/>
    <n v="17.63"/>
    <n v="0"/>
    <n v="17.63"/>
    <n v="244.47"/>
    <n v="872.34"/>
    <n v="80.69"/>
    <x v="1"/>
    <n v="-3"/>
    <s v="Training"/>
    <n v="1113"/>
    <n v="125"/>
    <s v="MID"/>
    <x v="32"/>
  </r>
  <r>
    <d v="2019-02-13T00:00:00"/>
    <x v="26"/>
    <s v="England Match"/>
    <n v="75"/>
    <n v="7802"/>
    <n v="104.02666666666667"/>
    <n v="7.9"/>
    <n v="427"/>
    <n v="65"/>
    <n v="492"/>
    <m/>
    <m/>
    <m/>
    <m/>
    <n v="65"/>
    <n v="67"/>
    <m/>
    <m/>
    <m/>
    <m/>
    <m/>
    <m/>
    <m/>
    <m/>
    <x v="17"/>
    <m/>
    <s v="Match"/>
    <n v="0"/>
    <n v="132"/>
    <s v="MID"/>
    <x v="32"/>
  </r>
  <r>
    <d v="2019-02-13T00:00:00"/>
    <x v="19"/>
    <s v="Conditioning"/>
    <n v="47.77"/>
    <n v="4612.79"/>
    <n v="96.77"/>
    <n v="6.97"/>
    <n v="164.52"/>
    <n v="0"/>
    <n v="164.52"/>
    <n v="1"/>
    <n v="10"/>
    <n v="347"/>
    <n v="366"/>
    <n v="22"/>
    <n v="4"/>
    <n v="192"/>
    <n v="155.88"/>
    <n v="7.1"/>
    <n v="0"/>
    <n v="7.1"/>
    <n v="127.95"/>
    <n v="521.73"/>
    <n v="59.89"/>
    <x v="3"/>
    <m/>
    <s v="CONDITIONING"/>
    <n v="713"/>
    <n v="26"/>
    <s v="FB"/>
    <x v="32"/>
  </r>
  <r>
    <d v="2019-02-13T00:00:00"/>
    <x v="21"/>
    <s v="Entire Session - Live"/>
    <n v="79.349999999999994"/>
    <n v="4878.6899999999996"/>
    <n v="61.48"/>
    <n v="8.33"/>
    <n v="233.12"/>
    <n v="75.94"/>
    <n v="309.06"/>
    <n v="14"/>
    <n v="22"/>
    <n v="587"/>
    <n v="614"/>
    <n v="95"/>
    <n v="67"/>
    <n v="190"/>
    <n v="139.82"/>
    <n v="4.16"/>
    <n v="0"/>
    <n v="4.16"/>
    <n v="148.96"/>
    <n v="944.01"/>
    <n v="76.09"/>
    <x v="1"/>
    <n v="-3"/>
    <s v="Training"/>
    <n v="1201"/>
    <n v="162"/>
    <s v="MID"/>
    <x v="32"/>
  </r>
  <r>
    <d v="2019-02-14T00:00:00"/>
    <x v="6"/>
    <s v="England -3"/>
    <n v="51"/>
    <n v="4104"/>
    <n v="80.470588235294116"/>
    <n v="7.6"/>
    <n v="122"/>
    <n v="20"/>
    <n v="142"/>
    <m/>
    <m/>
    <m/>
    <m/>
    <n v="16"/>
    <n v="12"/>
    <m/>
    <m/>
    <m/>
    <m/>
    <m/>
    <m/>
    <m/>
    <m/>
    <x v="3"/>
    <m/>
    <s v="ENGLAND"/>
    <n v="0"/>
    <n v="28"/>
    <s v="FB"/>
    <x v="32"/>
  </r>
  <r>
    <d v="2019-02-14T00:00:00"/>
    <x v="7"/>
    <s v="England -3"/>
    <n v="48"/>
    <n v="3572"/>
    <n v="74.416666666666671"/>
    <n v="7.5"/>
    <n v="68"/>
    <n v="10"/>
    <n v="78"/>
    <m/>
    <m/>
    <m/>
    <m/>
    <n v="13"/>
    <n v="16"/>
    <m/>
    <m/>
    <m/>
    <m/>
    <m/>
    <m/>
    <m/>
    <m/>
    <x v="3"/>
    <m/>
    <s v="ENGLAND"/>
    <n v="0"/>
    <n v="29"/>
    <s v="CB"/>
    <x v="32"/>
  </r>
  <r>
    <d v="2019-02-15T00:00:00"/>
    <x v="3"/>
    <s v="Conditioning"/>
    <n v="43.58"/>
    <n v="3961.06"/>
    <n v="90.91"/>
    <n v="6.49"/>
    <n v="64.239999999999995"/>
    <n v="0"/>
    <n v="64.239999999999995"/>
    <n v="1"/>
    <n v="4"/>
    <n v="243"/>
    <n v="253"/>
    <n v="4"/>
    <n v="0"/>
    <n v="192"/>
    <n v="165.41"/>
    <n v="13.75"/>
    <n v="0"/>
    <n v="13.75"/>
    <n v="159.47999999999999"/>
    <n v="183.74"/>
    <n v="59.8"/>
    <x v="3"/>
    <m/>
    <s v="CONDITIONING"/>
    <n v="496"/>
    <n v="4"/>
    <s v="FOR"/>
    <x v="32"/>
  </r>
  <r>
    <d v="2019-02-15T00:00:00"/>
    <x v="6"/>
    <s v="England -2"/>
    <n v="77"/>
    <n v="6998"/>
    <n v="90.883116883116884"/>
    <n v="8.1"/>
    <n v="535"/>
    <n v="115"/>
    <n v="650"/>
    <m/>
    <m/>
    <m/>
    <m/>
    <n v="93"/>
    <n v="56"/>
    <m/>
    <m/>
    <m/>
    <m/>
    <m/>
    <m/>
    <m/>
    <m/>
    <x v="3"/>
    <m/>
    <s v="ENGLAND"/>
    <n v="0"/>
    <n v="149"/>
    <s v="FB"/>
    <x v="32"/>
  </r>
  <r>
    <d v="2019-02-15T00:00:00"/>
    <x v="9"/>
    <s v="Conditioning"/>
    <n v="61.46"/>
    <n v="4790.45"/>
    <n v="77.94"/>
    <n v="7.49"/>
    <n v="353.63"/>
    <n v="34.39"/>
    <n v="388.02"/>
    <n v="5"/>
    <n v="17"/>
    <n v="451"/>
    <n v="459"/>
    <n v="59"/>
    <n v="52"/>
    <n v="208"/>
    <n v="166.07"/>
    <n v="20.100000000000001"/>
    <n v="4.6900000000000004"/>
    <n v="24.79"/>
    <n v="244.61"/>
    <n v="1213.22"/>
    <n v="89.71"/>
    <x v="3"/>
    <m/>
    <s v="CONDITIONING"/>
    <n v="910"/>
    <n v="111"/>
    <s v="MID"/>
    <x v="32"/>
  </r>
  <r>
    <d v="2019-02-15T00:00:00"/>
    <x v="19"/>
    <s v="Conditioning"/>
    <n v="59.99"/>
    <n v="5694.41"/>
    <n v="94.93"/>
    <n v="7.45"/>
    <n v="142.80000000000001"/>
    <n v="7.24"/>
    <n v="150.04"/>
    <n v="1"/>
    <n v="11"/>
    <n v="394"/>
    <n v="396"/>
    <n v="27"/>
    <n v="10"/>
    <n v="196"/>
    <n v="158.21"/>
    <n v="19.149999999999999"/>
    <n v="0"/>
    <n v="19.149999999999999"/>
    <n v="190.17"/>
    <n v="682.69"/>
    <n v="77.400000000000006"/>
    <x v="3"/>
    <m/>
    <s v="CONDITIONING"/>
    <n v="790"/>
    <n v="37"/>
    <s v="FB"/>
    <x v="32"/>
  </r>
  <r>
    <d v="2019-02-16T00:00:00"/>
    <x v="2"/>
    <s v="16s vs Fulham"/>
    <n v="110.92"/>
    <n v="8956.66"/>
    <n v="80.75"/>
    <n v="7.67"/>
    <n v="144.69"/>
    <n v="26.81"/>
    <n v="171.5"/>
    <n v="6"/>
    <n v="10"/>
    <n v="804"/>
    <n v="794"/>
    <n v="45"/>
    <n v="63"/>
    <n v="217"/>
    <n v="177.35"/>
    <n v="42.13"/>
    <n v="9.64"/>
    <n v="51.77"/>
    <n v="435.73"/>
    <n v="1090.69"/>
    <n v="138.04"/>
    <x v="1"/>
    <m/>
    <s v="Match"/>
    <n v="1598"/>
    <n v="108"/>
    <s v="MID"/>
    <x v="32"/>
  </r>
  <r>
    <d v="2019-02-16T00:00:00"/>
    <x v="5"/>
    <s v="16s vs Fulham"/>
    <n v="110.92"/>
    <n v="10773.44"/>
    <n v="97.13"/>
    <n v="8.5399999999999991"/>
    <n v="426.52"/>
    <n v="105.66"/>
    <n v="532.17999999999995"/>
    <n v="30"/>
    <n v="37"/>
    <n v="800"/>
    <n v="806"/>
    <n v="55"/>
    <n v="95"/>
    <n v="199"/>
    <n v="160.88"/>
    <n v="13.29"/>
    <n v="0"/>
    <n v="13.29"/>
    <n v="233.2"/>
    <n v="1909.16"/>
    <n v="178.2"/>
    <x v="1"/>
    <m/>
    <s v="Match"/>
    <n v="1606"/>
    <n v="150"/>
    <s v="MID"/>
    <x v="32"/>
  </r>
  <r>
    <d v="2019-02-16T00:00:00"/>
    <x v="6"/>
    <s v="England -1"/>
    <n v="66"/>
    <n v="3076"/>
    <n v="46.606060606060609"/>
    <n v="7.8"/>
    <n v="206"/>
    <n v="29"/>
    <n v="235"/>
    <m/>
    <m/>
    <m/>
    <m/>
    <n v="32"/>
    <n v="24"/>
    <m/>
    <m/>
    <m/>
    <m/>
    <m/>
    <m/>
    <m/>
    <m/>
    <x v="3"/>
    <m/>
    <s v="ENGLAND"/>
    <n v="0"/>
    <n v="56"/>
    <s v="FB"/>
    <x v="32"/>
  </r>
  <r>
    <d v="2019-02-16T00:00:00"/>
    <x v="8"/>
    <s v="16s vs Fulham"/>
    <n v="110.92"/>
    <n v="5087.76"/>
    <n v="45.87"/>
    <n v="8.2899999999999991"/>
    <n v="234.74"/>
    <n v="57.62"/>
    <n v="292.36"/>
    <n v="6"/>
    <n v="18"/>
    <n v="376"/>
    <n v="400"/>
    <n v="32"/>
    <n v="18"/>
    <n v="191"/>
    <n v="126.8"/>
    <n v="9.77"/>
    <n v="0"/>
    <n v="9.77"/>
    <n v="171.42"/>
    <n v="769.82"/>
    <n v="77.959999999999994"/>
    <x v="1"/>
    <m/>
    <s v="Match"/>
    <n v="776"/>
    <n v="50"/>
    <s v="FB"/>
    <x v="32"/>
  </r>
  <r>
    <d v="2019-02-16T00:00:00"/>
    <x v="10"/>
    <s v="16s vs Fulham"/>
    <n v="110.92"/>
    <n v="10534.68"/>
    <n v="94.98"/>
    <n v="7.21"/>
    <n v="334.82"/>
    <n v="4.97"/>
    <n v="339.79"/>
    <n v="4"/>
    <n v="23"/>
    <n v="872"/>
    <n v="862"/>
    <n v="42"/>
    <n v="55"/>
    <n v="207"/>
    <n v="177.86"/>
    <n v="64.510000000000005"/>
    <n v="3.75"/>
    <n v="68.260000000000005"/>
    <n v="550.16999999999996"/>
    <n v="1705.18"/>
    <n v="166.65"/>
    <x v="1"/>
    <m/>
    <s v="Match"/>
    <n v="1734"/>
    <n v="97"/>
    <s v="FB"/>
    <x v="32"/>
  </r>
  <r>
    <d v="2019-02-16T00:00:00"/>
    <x v="11"/>
    <s v="16s vs Fulham"/>
    <n v="110.92"/>
    <n v="9434.31"/>
    <n v="85.06"/>
    <n v="8.8800000000000008"/>
    <n v="563.66"/>
    <n v="259.44"/>
    <n v="823.1"/>
    <n v="33"/>
    <n v="50"/>
    <n v="625"/>
    <n v="686"/>
    <n v="79"/>
    <n v="85"/>
    <n v="213"/>
    <n v="162.43"/>
    <n v="26.67"/>
    <n v="1.33"/>
    <n v="28"/>
    <n v="327.51"/>
    <n v="1793.94"/>
    <n v="130.16"/>
    <x v="1"/>
    <m/>
    <s v="Match"/>
    <n v="1311"/>
    <n v="164"/>
    <s v="FOR"/>
    <x v="32"/>
  </r>
  <r>
    <d v="2019-02-16T00:00:00"/>
    <x v="23"/>
    <s v="16s vs Fulham"/>
    <n v="110.92"/>
    <n v="9898.15"/>
    <n v="89.24"/>
    <n v="7.73"/>
    <n v="380.49"/>
    <n v="24.09"/>
    <n v="404.58"/>
    <n v="16"/>
    <n v="26"/>
    <n v="811"/>
    <n v="780"/>
    <n v="71"/>
    <n v="95"/>
    <n v="186"/>
    <n v="152.22999999999999"/>
    <n v="36.83"/>
    <n v="0.59"/>
    <n v="37.43"/>
    <n v="414.17"/>
    <n v="1611.34"/>
    <n v="159.41"/>
    <x v="1"/>
    <m/>
    <s v="Match"/>
    <n v="1591"/>
    <n v="166"/>
    <s v="CB"/>
    <x v="32"/>
  </r>
  <r>
    <d v="2019-02-16T00:00:00"/>
    <x v="27"/>
    <s v="16s vs Fulham"/>
    <n v="110.92"/>
    <n v="10887.1"/>
    <n v="98.15"/>
    <n v="8.01"/>
    <n v="426.11"/>
    <n v="17.71"/>
    <n v="443.82"/>
    <n v="11"/>
    <n v="38"/>
    <n v="789"/>
    <n v="774"/>
    <n v="49"/>
    <n v="84"/>
    <n v="203"/>
    <n v="170.92"/>
    <n v="41.42"/>
    <n v="0"/>
    <n v="41.42"/>
    <n v="385.29"/>
    <n v="2003.7"/>
    <n v="177.89"/>
    <x v="1"/>
    <m/>
    <s v="Match"/>
    <n v="1563"/>
    <n v="133"/>
    <s v="MID"/>
    <x v="32"/>
  </r>
  <r>
    <d v="2019-02-16T00:00:00"/>
    <x v="14"/>
    <s v="16s vs Fulham"/>
    <n v="110.92"/>
    <n v="10411.91"/>
    <n v="93.87"/>
    <n v="7.49"/>
    <n v="437.73"/>
    <n v="40.159999999999997"/>
    <n v="477.89"/>
    <n v="24"/>
    <n v="41"/>
    <n v="871"/>
    <n v="885"/>
    <n v="71"/>
    <n v="97"/>
    <n v="202"/>
    <n v="153.72999999999999"/>
    <n v="20.7"/>
    <n v="6.07"/>
    <n v="26.77"/>
    <n v="348.05"/>
    <n v="1961.3"/>
    <n v="176.71"/>
    <x v="1"/>
    <m/>
    <s v="Match"/>
    <n v="1756"/>
    <n v="168"/>
    <s v="FB"/>
    <x v="32"/>
  </r>
  <r>
    <d v="2019-02-16T00:00:00"/>
    <x v="15"/>
    <s v="16s vs Fulham"/>
    <n v="110.92"/>
    <n v="3677.69"/>
    <n v="47.45"/>
    <n v="6.64"/>
    <n v="17.3"/>
    <n v="0"/>
    <n v="17.3"/>
    <n v="0"/>
    <n v="2"/>
    <n v="203"/>
    <n v="216"/>
    <n v="11"/>
    <n v="7"/>
    <n v="200"/>
    <n v="136.04"/>
    <n v="3.94"/>
    <n v="0"/>
    <n v="3.94"/>
    <n v="113.69"/>
    <n v="86.9"/>
    <n v="46.51"/>
    <x v="1"/>
    <m/>
    <s v="Match"/>
    <n v="419"/>
    <n v="18"/>
    <s v="MID"/>
    <x v="32"/>
  </r>
  <r>
    <d v="2019-02-16T00:00:00"/>
    <x v="16"/>
    <s v="16s vs Fulham"/>
    <n v="110.92"/>
    <n v="11558.12"/>
    <n v="104.2"/>
    <n v="7.89"/>
    <n v="273.06"/>
    <n v="53.18"/>
    <n v="326.24"/>
    <n v="6"/>
    <n v="21"/>
    <n v="840"/>
    <n v="864"/>
    <n v="59"/>
    <n v="72"/>
    <n v="203"/>
    <n v="177.07"/>
    <n v="67.52"/>
    <n v="0.24"/>
    <n v="67.75"/>
    <n v="524.16"/>
    <n v="1793.57"/>
    <n v="175.2"/>
    <x v="1"/>
    <m/>
    <s v="Match"/>
    <n v="1704"/>
    <n v="131"/>
    <s v="MID"/>
    <x v="32"/>
  </r>
  <r>
    <d v="2019-02-16T00:00:00"/>
    <x v="26"/>
    <s v="16s vs Fulham"/>
    <n v="110.92"/>
    <n v="7719"/>
    <n v="69.59"/>
    <n v="8.0399999999999991"/>
    <n v="188.65"/>
    <n v="61.5"/>
    <n v="250.15"/>
    <n v="17"/>
    <n v="17"/>
    <n v="547"/>
    <n v="588"/>
    <n v="53"/>
    <n v="55"/>
    <n v="208"/>
    <n v="161.72"/>
    <n v="40.299999999999997"/>
    <n v="0.62"/>
    <n v="40.92"/>
    <n v="378.58"/>
    <n v="1152.4100000000001"/>
    <n v="128.06"/>
    <x v="1"/>
    <m/>
    <s v="Match"/>
    <n v="1135"/>
    <n v="108"/>
    <s v="MID"/>
    <x v="32"/>
  </r>
  <r>
    <d v="2019-02-16T00:00:00"/>
    <x v="21"/>
    <s v="16s vs Fulham"/>
    <n v="110.92"/>
    <n v="10624.05"/>
    <n v="95.78"/>
    <n v="8.94"/>
    <n v="207.38"/>
    <n v="63.2"/>
    <n v="270.58"/>
    <n v="9"/>
    <n v="21"/>
    <n v="946"/>
    <n v="985"/>
    <n v="74"/>
    <n v="69"/>
    <n v="192"/>
    <n v="162.82"/>
    <n v="26.91"/>
    <n v="0"/>
    <n v="26.91"/>
    <n v="393.25"/>
    <n v="1595.52"/>
    <n v="141.33000000000001"/>
    <x v="1"/>
    <m/>
    <s v="Match"/>
    <n v="1931"/>
    <n v="143"/>
    <s v="MID"/>
    <x v="32"/>
  </r>
  <r>
    <d v="2019-02-17T00:00:00"/>
    <x v="6"/>
    <s v="England MD"/>
    <n v="41"/>
    <n v="5312"/>
    <n v="129.5609756097561"/>
    <n v="8"/>
    <n v="370"/>
    <n v="51"/>
    <n v="421"/>
    <m/>
    <m/>
    <m/>
    <m/>
    <n v="8"/>
    <n v="17"/>
    <m/>
    <m/>
    <m/>
    <m/>
    <m/>
    <m/>
    <m/>
    <m/>
    <x v="3"/>
    <m/>
    <s v="ENGLAND"/>
    <n v="0"/>
    <n v="25"/>
    <s v="FB"/>
    <x v="32"/>
  </r>
  <r>
    <d v="2019-02-17T00:00:00"/>
    <x v="7"/>
    <s v="England MD"/>
    <n v="84"/>
    <n v="8962"/>
    <n v="106.69047619047619"/>
    <n v="7.6"/>
    <n v="449"/>
    <n v="38"/>
    <n v="487"/>
    <m/>
    <m/>
    <m/>
    <m/>
    <n v="60"/>
    <n v="76"/>
    <m/>
    <m/>
    <m/>
    <m/>
    <m/>
    <m/>
    <m/>
    <m/>
    <x v="3"/>
    <m/>
    <s v="ENGLAND"/>
    <n v="0"/>
    <n v="136"/>
    <s v="CB"/>
    <x v="32"/>
  </r>
  <r>
    <d v="2019-02-18T00:00:00"/>
    <x v="3"/>
    <s v="Conditioning"/>
    <n v="42.12"/>
    <n v="3858.31"/>
    <n v="91.61"/>
    <n v="7.1"/>
    <n v="112.23"/>
    <n v="0.71"/>
    <n v="112.94"/>
    <n v="2"/>
    <n v="7"/>
    <n v="313"/>
    <n v="324"/>
    <n v="28"/>
    <n v="9"/>
    <n v="188"/>
    <n v="161.5"/>
    <n v="11.43"/>
    <n v="0"/>
    <n v="11.43"/>
    <n v="132.86000000000001"/>
    <n v="321.26"/>
    <n v="51.64"/>
    <x v="3"/>
    <m/>
    <s v="CONDITIONING"/>
    <n v="637"/>
    <n v="37"/>
    <s v="FOR"/>
    <x v="33"/>
  </r>
  <r>
    <d v="2019-02-18T00:00:00"/>
    <x v="19"/>
    <s v="Condiotioning"/>
    <n v="78.81"/>
    <n v="7599"/>
    <n v="96.42"/>
    <n v="7.61"/>
    <n v="241.24"/>
    <n v="26.02"/>
    <n v="267.26"/>
    <n v="2"/>
    <n v="16"/>
    <n v="588"/>
    <n v="656"/>
    <n v="72"/>
    <n v="28"/>
    <n v="203"/>
    <n v="168.5"/>
    <n v="36.630000000000003"/>
    <n v="0.5"/>
    <n v="37.14"/>
    <n v="317.87"/>
    <n v="1039.32"/>
    <n v="105.32"/>
    <x v="3"/>
    <m/>
    <s v="CONDITIONING"/>
    <n v="1244"/>
    <n v="100"/>
    <s v="FB"/>
    <x v="33"/>
  </r>
  <r>
    <d v="2019-02-19T00:00:00"/>
    <x v="2"/>
    <s v="Session"/>
    <n v="79.36"/>
    <n v="5448.7"/>
    <n v="68.66"/>
    <n v="7.7"/>
    <n v="165.3"/>
    <n v="7.26"/>
    <n v="172.56"/>
    <n v="10"/>
    <n v="20"/>
    <n v="670"/>
    <n v="682"/>
    <n v="76"/>
    <n v="56"/>
    <n v="207"/>
    <n v="172.51"/>
    <n v="26.51"/>
    <n v="2.02"/>
    <n v="28.53"/>
    <n v="303.77999999999997"/>
    <n v="828.88"/>
    <n v="90.96"/>
    <x v="1"/>
    <n v="-4"/>
    <s v="Training"/>
    <n v="1352"/>
    <n v="132"/>
    <s v="MID"/>
    <x v="33"/>
  </r>
  <r>
    <d v="2019-02-19T00:00:00"/>
    <x v="4"/>
    <s v="GK Session"/>
    <n v="79.36"/>
    <n v="3377.78"/>
    <n v="42.56"/>
    <n v="6.54"/>
    <n v="4.08"/>
    <n v="0"/>
    <n v="4.08"/>
    <n v="12"/>
    <n v="0"/>
    <n v="706"/>
    <n v="750"/>
    <n v="65"/>
    <n v="62"/>
    <n v="182"/>
    <n v="154.59"/>
    <n v="1.53"/>
    <n v="0"/>
    <n v="1.53"/>
    <n v="189.88"/>
    <n v="242.65"/>
    <n v="65.56"/>
    <x v="1"/>
    <n v="-4"/>
    <s v="Training"/>
    <n v="1456"/>
    <n v="127"/>
    <s v="GK"/>
    <x v="33"/>
  </r>
  <r>
    <d v="2019-02-19T00:00:00"/>
    <x v="6"/>
    <s v="England MD"/>
    <n v="65"/>
    <n v="7528"/>
    <n v="115.81538461538462"/>
    <n v="8.4"/>
    <n v="697"/>
    <n v="115"/>
    <n v="812"/>
    <m/>
    <m/>
    <m/>
    <m/>
    <n v="52"/>
    <n v="50"/>
    <m/>
    <m/>
    <m/>
    <m/>
    <m/>
    <m/>
    <m/>
    <m/>
    <x v="3"/>
    <m/>
    <s v="ENGLAND"/>
    <n v="0"/>
    <n v="102"/>
    <s v="FB"/>
    <x v="33"/>
  </r>
  <r>
    <d v="2019-02-19T00:00:00"/>
    <x v="8"/>
    <s v="Session"/>
    <n v="79.36"/>
    <n v="5154.92"/>
    <n v="64.959999999999994"/>
    <n v="6.58"/>
    <n v="38.57"/>
    <n v="0"/>
    <n v="38.57"/>
    <n v="10"/>
    <n v="3"/>
    <n v="667"/>
    <n v="673"/>
    <n v="75"/>
    <n v="58"/>
    <n v="197"/>
    <n v="150.84"/>
    <n v="17.399999999999999"/>
    <n v="0.03"/>
    <n v="17.43"/>
    <n v="216.26"/>
    <n v="765.04"/>
    <n v="95.55"/>
    <x v="1"/>
    <n v="-4"/>
    <s v="Training"/>
    <n v="1340"/>
    <n v="133"/>
    <s v="FB"/>
    <x v="33"/>
  </r>
  <r>
    <d v="2019-02-19T00:00:00"/>
    <x v="10"/>
    <s v="Session"/>
    <n v="79.36"/>
    <n v="4807.66"/>
    <n v="60.58"/>
    <n v="6.28"/>
    <n v="23.16"/>
    <n v="0"/>
    <n v="23.16"/>
    <n v="5"/>
    <n v="5"/>
    <n v="625"/>
    <n v="641"/>
    <n v="46"/>
    <n v="52"/>
    <n v="202"/>
    <n v="162.22"/>
    <n v="18.96"/>
    <n v="0.3"/>
    <n v="19.27"/>
    <n v="258.23"/>
    <n v="560.59"/>
    <n v="85.04"/>
    <x v="1"/>
    <n v="-4"/>
    <s v="Training"/>
    <n v="1266"/>
    <n v="98"/>
    <s v="FB"/>
    <x v="33"/>
  </r>
  <r>
    <d v="2019-02-19T00:00:00"/>
    <x v="23"/>
    <s v="Session"/>
    <n v="79.36"/>
    <n v="4772.84"/>
    <n v="60.67"/>
    <n v="6.88"/>
    <n v="49.12"/>
    <n v="0"/>
    <n v="49.12"/>
    <n v="8"/>
    <n v="6"/>
    <n v="595"/>
    <n v="605"/>
    <n v="53"/>
    <n v="68"/>
    <n v="181"/>
    <n v="148.4"/>
    <n v="20.84"/>
    <n v="0"/>
    <n v="20.84"/>
    <n v="255.82"/>
    <n v="594.71"/>
    <n v="87.13"/>
    <x v="1"/>
    <n v="-4"/>
    <s v="Training"/>
    <n v="1200"/>
    <n v="121"/>
    <s v="CB"/>
    <x v="33"/>
  </r>
  <r>
    <d v="2019-02-19T00:00:00"/>
    <x v="27"/>
    <s v="Session"/>
    <n v="79.36"/>
    <n v="4925.2"/>
    <n v="62.06"/>
    <n v="7.56"/>
    <n v="95.67"/>
    <n v="6.6"/>
    <n v="102.27"/>
    <n v="4"/>
    <n v="11"/>
    <n v="543"/>
    <n v="582"/>
    <n v="70"/>
    <n v="56"/>
    <n v="189"/>
    <n v="156.09"/>
    <n v="3.27"/>
    <n v="0"/>
    <n v="3.27"/>
    <n v="180.95"/>
    <n v="833.46"/>
    <n v="90.51"/>
    <x v="1"/>
    <n v="-4"/>
    <s v="Training"/>
    <n v="1125"/>
    <n v="126"/>
    <s v="MID"/>
    <x v="33"/>
  </r>
  <r>
    <d v="2019-02-19T00:00:00"/>
    <x v="14"/>
    <s v="Session"/>
    <n v="79.36"/>
    <n v="4950.03"/>
    <n v="62.38"/>
    <n v="6.25"/>
    <n v="21.28"/>
    <n v="0"/>
    <n v="21.28"/>
    <n v="10"/>
    <n v="2"/>
    <n v="692"/>
    <n v="712"/>
    <n v="55"/>
    <n v="83"/>
    <n v="197"/>
    <n v="152.77000000000001"/>
    <n v="16.68"/>
    <n v="1.1100000000000001"/>
    <n v="17.79"/>
    <n v="237.33"/>
    <n v="625.01"/>
    <n v="98.37"/>
    <x v="1"/>
    <n v="-4"/>
    <s v="Training"/>
    <n v="1404"/>
    <n v="138"/>
    <s v="FB"/>
    <x v="33"/>
  </r>
  <r>
    <d v="2019-02-19T00:00:00"/>
    <x v="15"/>
    <s v="Session"/>
    <n v="79.36"/>
    <n v="4699.12"/>
    <n v="59.22"/>
    <n v="7.4"/>
    <n v="20.55"/>
    <n v="3.6"/>
    <n v="24.15"/>
    <n v="4"/>
    <n v="3"/>
    <n v="557"/>
    <n v="555"/>
    <n v="68"/>
    <n v="52"/>
    <n v="214"/>
    <n v="179.6"/>
    <n v="30.9"/>
    <n v="7.01"/>
    <n v="37.909999999999997"/>
    <n v="365.62"/>
    <n v="579.86"/>
    <n v="76.599999999999994"/>
    <x v="1"/>
    <n v="-4"/>
    <s v="Training"/>
    <n v="1112"/>
    <n v="120"/>
    <s v="MID"/>
    <x v="33"/>
  </r>
  <r>
    <d v="2019-02-19T00:00:00"/>
    <x v="16"/>
    <s v="Session"/>
    <n v="79.36"/>
    <n v="5768.2"/>
    <n v="72.69"/>
    <n v="7.8"/>
    <n v="131.36000000000001"/>
    <n v="9.4600000000000009"/>
    <n v="140.82"/>
    <n v="5"/>
    <n v="14"/>
    <n v="608"/>
    <n v="637"/>
    <n v="59"/>
    <n v="58"/>
    <n v="200"/>
    <n v="168.63"/>
    <n v="23.89"/>
    <n v="0.01"/>
    <n v="23.9"/>
    <n v="295.54000000000002"/>
    <n v="937.79"/>
    <n v="101.01"/>
    <x v="1"/>
    <n v="-4"/>
    <s v="Training"/>
    <n v="1245"/>
    <n v="117"/>
    <s v="MID"/>
    <x v="33"/>
  </r>
  <r>
    <d v="2019-02-19T00:00:00"/>
    <x v="26"/>
    <s v="Session"/>
    <n v="79.36"/>
    <n v="3815.26"/>
    <n v="48.08"/>
    <n v="6.56"/>
    <n v="8.67"/>
    <n v="0"/>
    <n v="8.67"/>
    <n v="0"/>
    <n v="1"/>
    <n v="595"/>
    <n v="657"/>
    <n v="28"/>
    <n v="16"/>
    <n v="189"/>
    <n v="154.30000000000001"/>
    <n v="1.45"/>
    <n v="0"/>
    <n v="1.45"/>
    <n v="143.16"/>
    <n v="162.85"/>
    <n v="60.79"/>
    <x v="1"/>
    <n v="-4"/>
    <s v="Training"/>
    <n v="1252"/>
    <n v="44"/>
    <s v="MID"/>
    <x v="33"/>
  </r>
  <r>
    <d v="2019-02-19T00:00:00"/>
    <x v="17"/>
    <s v="GK Session"/>
    <n v="79.36"/>
    <n v="3487.15"/>
    <n v="43.94"/>
    <n v="6.31"/>
    <n v="5.72"/>
    <n v="0"/>
    <n v="5.72"/>
    <n v="14"/>
    <n v="0"/>
    <n v="646"/>
    <n v="673"/>
    <n v="68"/>
    <n v="69"/>
    <n v="200"/>
    <n v="161.07"/>
    <n v="15.6"/>
    <n v="0"/>
    <n v="15.6"/>
    <n v="236.71"/>
    <n v="308.92"/>
    <n v="63.39"/>
    <x v="1"/>
    <n v="-4"/>
    <s v="Training"/>
    <n v="1319"/>
    <n v="137"/>
    <s v="GK"/>
    <x v="33"/>
  </r>
  <r>
    <d v="2019-02-19T00:00:00"/>
    <x v="21"/>
    <s v="Session"/>
    <n v="79.36"/>
    <n v="5796.16"/>
    <n v="73.040000000000006"/>
    <n v="6.83"/>
    <n v="66.400000000000006"/>
    <n v="0"/>
    <n v="66.400000000000006"/>
    <n v="11"/>
    <n v="8"/>
    <n v="738"/>
    <n v="734"/>
    <n v="82"/>
    <n v="76"/>
    <n v="190"/>
    <n v="150.18"/>
    <n v="14.68"/>
    <n v="0"/>
    <n v="14.68"/>
    <n v="209.62"/>
    <n v="928.03"/>
    <n v="92.8"/>
    <x v="1"/>
    <n v="-4"/>
    <s v="Training"/>
    <n v="1472"/>
    <n v="158"/>
    <s v="MID"/>
    <x v="33"/>
  </r>
  <r>
    <d v="2019-02-20T00:00:00"/>
    <x v="0"/>
    <s v="Session"/>
    <n v="89.45"/>
    <n v="6727.96"/>
    <n v="75.22"/>
    <n v="8.3800000000000008"/>
    <n v="413.89"/>
    <n v="62.46"/>
    <n v="476.35"/>
    <n v="15"/>
    <n v="28"/>
    <n v="620"/>
    <n v="663"/>
    <n v="80"/>
    <n v="66"/>
    <n v="205"/>
    <n v="167.69"/>
    <n v="32.83"/>
    <n v="0.4"/>
    <n v="33.229999999999997"/>
    <n v="325.83"/>
    <n v="1296.6199999999999"/>
    <n v="103.6"/>
    <x v="1"/>
    <n v="-3"/>
    <s v="Training"/>
    <n v="1283"/>
    <n v="146"/>
    <s v="MID"/>
    <x v="33"/>
  </r>
  <r>
    <d v="2019-02-20T00:00:00"/>
    <x v="28"/>
    <s v="Session"/>
    <n v="89.45"/>
    <n v="6224.28"/>
    <n v="69.97"/>
    <n v="8.85"/>
    <n v="232.98"/>
    <n v="114.47"/>
    <n v="347.45"/>
    <n v="5"/>
    <n v="21"/>
    <n v="506"/>
    <n v="543"/>
    <n v="75"/>
    <n v="43"/>
    <n v="208"/>
    <n v="156.96"/>
    <n v="17.14"/>
    <n v="1.68"/>
    <n v="18.809999999999999"/>
    <n v="252.85"/>
    <n v="938.38"/>
    <n v="88.12"/>
    <x v="1"/>
    <n v="-3"/>
    <s v="Training"/>
    <n v="1049"/>
    <n v="118"/>
    <e v="#N/A"/>
    <x v="33"/>
  </r>
  <r>
    <d v="2019-02-20T00:00:00"/>
    <x v="2"/>
    <s v="Session"/>
    <n v="89.45"/>
    <n v="7893.3"/>
    <n v="88.24"/>
    <n v="8.76"/>
    <n v="243.07"/>
    <n v="104.1"/>
    <n v="347.17"/>
    <n v="8"/>
    <n v="18"/>
    <n v="649"/>
    <n v="705"/>
    <n v="83"/>
    <n v="49"/>
    <n v="212"/>
    <n v="179.49"/>
    <n v="51.69"/>
    <n v="1.48"/>
    <n v="53.17"/>
    <n v="416.87"/>
    <n v="1231.18"/>
    <n v="123.32"/>
    <x v="1"/>
    <n v="-3"/>
    <s v="Training"/>
    <n v="1354"/>
    <n v="132"/>
    <s v="MID"/>
    <x v="33"/>
  </r>
  <r>
    <d v="2019-02-20T00:00:00"/>
    <x v="4"/>
    <s v="Session"/>
    <n v="89.45"/>
    <n v="4964.7700000000004"/>
    <n v="55.5"/>
    <n v="8.27"/>
    <n v="34.15"/>
    <n v="40.909999999999997"/>
    <n v="75.06"/>
    <n v="11"/>
    <n v="4"/>
    <n v="610"/>
    <n v="630"/>
    <n v="62"/>
    <n v="55"/>
    <n v="181"/>
    <n v="147.74"/>
    <n v="5.12"/>
    <n v="0"/>
    <n v="5.12"/>
    <n v="213.67"/>
    <n v="413.73"/>
    <n v="71.930000000000007"/>
    <x v="1"/>
    <n v="-3"/>
    <s v="Training"/>
    <n v="1240"/>
    <n v="117"/>
    <s v="GK"/>
    <x v="33"/>
  </r>
  <r>
    <d v="2019-02-20T00:00:00"/>
    <x v="30"/>
    <s v="Session"/>
    <n v="89.45"/>
    <n v="7225.55"/>
    <n v="80.78"/>
    <n v="9.3000000000000007"/>
    <n v="125.79"/>
    <n v="93.48"/>
    <n v="219.27"/>
    <n v="7"/>
    <n v="11"/>
    <n v="630"/>
    <n v="657"/>
    <n v="82"/>
    <n v="58"/>
    <n v="192"/>
    <n v="140.24"/>
    <n v="1.89"/>
    <n v="0"/>
    <n v="1.89"/>
    <n v="162.25"/>
    <n v="1155.8499999999999"/>
    <n v="119.73"/>
    <x v="1"/>
    <n v="-3"/>
    <s v="Training"/>
    <n v="1287"/>
    <n v="140"/>
    <e v="#N/A"/>
    <x v="33"/>
  </r>
  <r>
    <d v="2019-02-20T00:00:00"/>
    <x v="33"/>
    <s v="Session"/>
    <n v="89.45"/>
    <n v="6642.67"/>
    <n v="79.44"/>
    <n v="8.06"/>
    <n v="293.7"/>
    <n v="36.21"/>
    <n v="329.91"/>
    <n v="13"/>
    <n v="24"/>
    <n v="604"/>
    <n v="629"/>
    <n v="90"/>
    <n v="86"/>
    <n v="119"/>
    <n v="84.39"/>
    <n v="0"/>
    <n v="0"/>
    <n v="0"/>
    <n v="5.58"/>
    <n v="1358.5"/>
    <n v="103.45"/>
    <x v="1"/>
    <n v="-3"/>
    <s v="Training"/>
    <n v="1233"/>
    <n v="176"/>
    <e v="#N/A"/>
    <x v="33"/>
  </r>
  <r>
    <d v="2019-02-20T00:00:00"/>
    <x v="7"/>
    <s v="England -1"/>
    <n v="42"/>
    <n v="4711"/>
    <n v="112.16666666666667"/>
    <n v="8.1"/>
    <n v="824"/>
    <n v="70"/>
    <n v="894"/>
    <m/>
    <m/>
    <m/>
    <m/>
    <n v="78"/>
    <n v="40"/>
    <m/>
    <m/>
    <m/>
    <m/>
    <m/>
    <m/>
    <m/>
    <m/>
    <x v="3"/>
    <m/>
    <s v="ENGLAND"/>
    <n v="0"/>
    <n v="118"/>
    <s v="CB"/>
    <x v="33"/>
  </r>
  <r>
    <d v="2019-02-20T00:00:00"/>
    <x v="8"/>
    <s v="Session"/>
    <n v="89.45"/>
    <n v="7243.59"/>
    <n v="80.98"/>
    <n v="8.4700000000000006"/>
    <n v="413.57"/>
    <n v="81.7"/>
    <n v="495.27"/>
    <n v="12"/>
    <n v="32"/>
    <n v="619"/>
    <n v="658"/>
    <n v="86"/>
    <n v="60"/>
    <n v="197"/>
    <n v="157.61000000000001"/>
    <n v="24.99"/>
    <n v="0.21"/>
    <n v="25.21"/>
    <n v="297.61"/>
    <n v="1435.82"/>
    <n v="109.57"/>
    <x v="1"/>
    <n v="-3"/>
    <s v="Training"/>
    <n v="1277"/>
    <n v="146"/>
    <s v="FB"/>
    <x v="33"/>
  </r>
  <r>
    <d v="2019-02-20T00:00:00"/>
    <x v="9"/>
    <s v="Session"/>
    <n v="89.45"/>
    <n v="7045.49"/>
    <n v="78.77"/>
    <n v="7.35"/>
    <n v="138.91"/>
    <n v="7.86"/>
    <n v="146.77000000000001"/>
    <n v="1"/>
    <n v="10"/>
    <n v="665"/>
    <n v="664"/>
    <n v="74"/>
    <n v="62"/>
    <n v="214"/>
    <n v="169.49"/>
    <n v="28.58"/>
    <n v="14.61"/>
    <n v="43.18"/>
    <n v="395.49"/>
    <n v="1147.5"/>
    <n v="122.9"/>
    <x v="1"/>
    <n v="-3"/>
    <s v="Training"/>
    <n v="1329"/>
    <n v="136"/>
    <s v="MID"/>
    <x v="33"/>
  </r>
  <r>
    <d v="2019-02-20T00:00:00"/>
    <x v="11"/>
    <s v="Session"/>
    <n v="89.45"/>
    <n v="6402.08"/>
    <n v="71.569999999999993"/>
    <n v="9.01"/>
    <n v="350.78"/>
    <n v="166.61"/>
    <n v="517.39"/>
    <n v="23"/>
    <n v="27"/>
    <n v="519"/>
    <n v="566"/>
    <n v="84"/>
    <n v="54"/>
    <n v="198"/>
    <n v="138.27000000000001"/>
    <n v="4.18"/>
    <n v="0"/>
    <n v="4.18"/>
    <n v="128.56"/>
    <n v="1171.72"/>
    <n v="103.73"/>
    <x v="1"/>
    <n v="-3"/>
    <s v="Training"/>
    <n v="1085"/>
    <n v="138"/>
    <s v="FOR"/>
    <x v="33"/>
  </r>
  <r>
    <d v="2019-02-20T00:00:00"/>
    <x v="27"/>
    <s v="Session"/>
    <n v="89.45"/>
    <n v="6419.14"/>
    <n v="71.760000000000005"/>
    <n v="8.65"/>
    <n v="152.91999999999999"/>
    <n v="58.49"/>
    <n v="211.41"/>
    <n v="3"/>
    <n v="13"/>
    <n v="597"/>
    <n v="625"/>
    <n v="62"/>
    <n v="37"/>
    <n v="192"/>
    <n v="154.13"/>
    <n v="3.01"/>
    <n v="0"/>
    <n v="3.01"/>
    <n v="209.76"/>
    <n v="1006.39"/>
    <n v="110.73"/>
    <x v="1"/>
    <n v="-3"/>
    <s v="Training"/>
    <n v="1222"/>
    <n v="99"/>
    <s v="MID"/>
    <x v="33"/>
  </r>
  <r>
    <d v="2019-02-20T00:00:00"/>
    <x v="14"/>
    <s v="Session"/>
    <n v="89.45"/>
    <n v="7428.31"/>
    <n v="83.05"/>
    <n v="8.48"/>
    <n v="344.27"/>
    <n v="77.16"/>
    <n v="421.43"/>
    <n v="18"/>
    <n v="27"/>
    <n v="670"/>
    <n v="701"/>
    <n v="86"/>
    <n v="89"/>
    <n v="197"/>
    <n v="152.76"/>
    <n v="16.149999999999999"/>
    <n v="1.1399999999999999"/>
    <n v="17.29"/>
    <n v="259.49"/>
    <n v="1573.54"/>
    <n v="120.01"/>
    <x v="1"/>
    <n v="-3"/>
    <s v="Training"/>
    <n v="1371"/>
    <n v="175"/>
    <s v="FB"/>
    <x v="33"/>
  </r>
  <r>
    <d v="2019-02-20T00:00:00"/>
    <x v="15"/>
    <s v="Session"/>
    <n v="89.45"/>
    <n v="6452.47"/>
    <n v="72.14"/>
    <n v="8.74"/>
    <n v="240.6"/>
    <n v="120.76"/>
    <n v="361.36"/>
    <n v="13"/>
    <n v="20"/>
    <n v="493"/>
    <n v="521"/>
    <n v="73"/>
    <n v="44"/>
    <n v="211"/>
    <n v="158.41999999999999"/>
    <n v="14.95"/>
    <n v="1.1499999999999999"/>
    <n v="16.11"/>
    <n v="237.35"/>
    <n v="1081.21"/>
    <n v="92.46"/>
    <x v="1"/>
    <n v="-3"/>
    <s v="Training"/>
    <n v="1014"/>
    <n v="117"/>
    <s v="MID"/>
    <x v="33"/>
  </r>
  <r>
    <d v="2019-02-20T00:00:00"/>
    <x v="15"/>
    <s v="Conditioning"/>
    <n v="11.43"/>
    <n v="692.2"/>
    <n v="60.56"/>
    <n v="3.68"/>
    <n v="0"/>
    <n v="0"/>
    <n v="0"/>
    <n v="0"/>
    <n v="0"/>
    <n v="48"/>
    <n v="45"/>
    <n v="0"/>
    <n v="0"/>
    <n v="172"/>
    <n v="135.91"/>
    <n v="0"/>
    <n v="0"/>
    <n v="0"/>
    <n v="14.48"/>
    <n v="1.7"/>
    <n v="8.57"/>
    <x v="3"/>
    <m/>
    <s v="CONDITIONING"/>
    <n v="93"/>
    <n v="0"/>
    <s v="MID"/>
    <x v="33"/>
  </r>
  <r>
    <d v="2019-02-20T00:00:00"/>
    <x v="16"/>
    <s v="Session"/>
    <n v="89.45"/>
    <n v="7329.89"/>
    <n v="81.95"/>
    <n v="8.94"/>
    <n v="208.14"/>
    <n v="61.99"/>
    <n v="270.13"/>
    <n v="9"/>
    <n v="18"/>
    <n v="656"/>
    <n v="671"/>
    <n v="81"/>
    <n v="58"/>
    <n v="200"/>
    <n v="172.39"/>
    <n v="44.3"/>
    <n v="0.05"/>
    <n v="44.35"/>
    <n v="382.99"/>
    <n v="1188.72"/>
    <n v="117.46"/>
    <x v="1"/>
    <n v="-3"/>
    <s v="Training"/>
    <n v="1327"/>
    <n v="139"/>
    <s v="MID"/>
    <x v="33"/>
  </r>
  <r>
    <d v="2019-02-20T00:00:00"/>
    <x v="36"/>
    <s v="Session"/>
    <n v="89.45"/>
    <n v="7736.87"/>
    <n v="86.5"/>
    <n v="7.3"/>
    <n v="110.39"/>
    <n v="4.97"/>
    <n v="115.36"/>
    <n v="6"/>
    <n v="6"/>
    <n v="775"/>
    <n v="771"/>
    <n v="70"/>
    <n v="77"/>
    <n v="201"/>
    <n v="166.88"/>
    <n v="21.18"/>
    <n v="32.159999999999997"/>
    <n v="53.34"/>
    <n v="504.78"/>
    <n v="1244.55"/>
    <n v="135.71"/>
    <x v="1"/>
    <n v="-3"/>
    <s v="Training"/>
    <n v="1546"/>
    <n v="147"/>
    <e v="#N/A"/>
    <x v="33"/>
  </r>
  <r>
    <d v="2019-02-20T00:00:00"/>
    <x v="35"/>
    <s v="Session"/>
    <n v="89.45"/>
    <n v="6494.47"/>
    <n v="72.61"/>
    <n v="7.66"/>
    <n v="121"/>
    <n v="15.95"/>
    <n v="136.94999999999999"/>
    <n v="4"/>
    <n v="10"/>
    <n v="665"/>
    <n v="735"/>
    <n v="77"/>
    <n v="75"/>
    <n v="196"/>
    <n v="170.24"/>
    <n v="14.97"/>
    <n v="0"/>
    <n v="14.97"/>
    <n v="138.22"/>
    <n v="1007.84"/>
    <n v="103.81"/>
    <x v="1"/>
    <n v="-3"/>
    <s v="Training"/>
    <n v="1400"/>
    <n v="152"/>
    <e v="#N/A"/>
    <x v="33"/>
  </r>
  <r>
    <d v="2019-02-20T00:00:00"/>
    <x v="37"/>
    <s v="Session"/>
    <n v="89.45"/>
    <n v="6751.37"/>
    <n v="75.48"/>
    <n v="7.74"/>
    <n v="111.48"/>
    <n v="19.63"/>
    <n v="131.11000000000001"/>
    <n v="32"/>
    <n v="9"/>
    <n v="609"/>
    <n v="633"/>
    <n v="68"/>
    <n v="59"/>
    <n v="82"/>
    <n v="82"/>
    <n v="0"/>
    <n v="0"/>
    <n v="0"/>
    <n v="20.02"/>
    <n v="926.97"/>
    <n v="120.13"/>
    <x v="1"/>
    <n v="-3"/>
    <s v="Training"/>
    <n v="1242"/>
    <n v="127"/>
    <s v="MID"/>
    <x v="33"/>
  </r>
  <r>
    <d v="2019-02-20T00:00:00"/>
    <x v="19"/>
    <s v="Conditioning"/>
    <n v="68.73"/>
    <n v="6926.13"/>
    <n v="100.78"/>
    <n v="8.08"/>
    <n v="277.58"/>
    <n v="46.56"/>
    <n v="324.14"/>
    <n v="7"/>
    <n v="20"/>
    <n v="496"/>
    <n v="546"/>
    <n v="60"/>
    <n v="52"/>
    <n v="202"/>
    <n v="177"/>
    <n v="42.72"/>
    <n v="0.67"/>
    <n v="43.39"/>
    <n v="338.94"/>
    <n v="1287"/>
    <n v="99.62"/>
    <x v="3"/>
    <m/>
    <s v="CONDITIONING"/>
    <n v="1042"/>
    <n v="112"/>
    <s v="FB"/>
    <x v="33"/>
  </r>
  <r>
    <d v="2019-02-20T00:00:00"/>
    <x v="34"/>
    <s v="Session"/>
    <n v="89.45"/>
    <n v="6425.51"/>
    <n v="71.83"/>
    <n v="8.32"/>
    <n v="238.04"/>
    <n v="79.09"/>
    <n v="317.13"/>
    <n v="10"/>
    <n v="18"/>
    <n v="579"/>
    <n v="622"/>
    <n v="73"/>
    <n v="56"/>
    <n v="211"/>
    <n v="175.7"/>
    <n v="40.92"/>
    <n v="6.11"/>
    <n v="47.02"/>
    <n v="429.83"/>
    <n v="814.32"/>
    <n v="82.23"/>
    <x v="1"/>
    <n v="-3"/>
    <s v="Training"/>
    <n v="1201"/>
    <n v="129"/>
    <e v="#N/A"/>
    <x v="33"/>
  </r>
  <r>
    <d v="2019-02-20T00:00:00"/>
    <x v="21"/>
    <s v="Session"/>
    <n v="89.45"/>
    <n v="8185.2"/>
    <n v="91.51"/>
    <n v="8.6999999999999993"/>
    <n v="388.75"/>
    <n v="140.91"/>
    <n v="529.66"/>
    <n v="15"/>
    <n v="32"/>
    <n v="660"/>
    <n v="687"/>
    <n v="112"/>
    <n v="85"/>
    <n v="194"/>
    <n v="153.93"/>
    <n v="18.61"/>
    <n v="0"/>
    <n v="18.61"/>
    <n v="262.02999999999997"/>
    <n v="1714.82"/>
    <n v="118.79"/>
    <x v="1"/>
    <n v="-3"/>
    <s v="Training"/>
    <n v="1347"/>
    <n v="197"/>
    <s v="MID"/>
    <x v="33"/>
  </r>
  <r>
    <d v="2019-02-20T00:00:00"/>
    <x v="32"/>
    <s v="Session"/>
    <n v="89.45"/>
    <n v="7011.8"/>
    <n v="78.7"/>
    <n v="7.66"/>
    <n v="201.65"/>
    <n v="11.59"/>
    <n v="213.24"/>
    <n v="9"/>
    <n v="16"/>
    <n v="661"/>
    <n v="673"/>
    <n v="101"/>
    <n v="83"/>
    <n v="205"/>
    <n v="169.87"/>
    <n v="35.82"/>
    <n v="2.66"/>
    <n v="38.479999999999997"/>
    <n v="354.31"/>
    <n v="1384.03"/>
    <n v="122.33"/>
    <x v="1"/>
    <n v="-3"/>
    <s v="Training"/>
    <n v="1334"/>
    <n v="184"/>
    <e v="#N/A"/>
    <x v="33"/>
  </r>
  <r>
    <d v="2019-02-21T00:00:00"/>
    <x v="6"/>
    <s v="England MD"/>
    <n v="87"/>
    <n v="9620"/>
    <n v="110.57471264367815"/>
    <n v="8.6999999999999993"/>
    <n v="731"/>
    <n v="127"/>
    <n v="858"/>
    <m/>
    <m/>
    <m/>
    <m/>
    <n v="53"/>
    <n v="70"/>
    <m/>
    <m/>
    <m/>
    <m/>
    <m/>
    <m/>
    <m/>
    <m/>
    <x v="3"/>
    <m/>
    <s v="ENGLAND"/>
    <n v="0"/>
    <n v="123"/>
    <s v="FB"/>
    <x v="33"/>
  </r>
  <r>
    <d v="2019-02-23T00:00:00"/>
    <x v="2"/>
    <s v="16s vs Newcastle"/>
    <n v="121.31"/>
    <n v="11482.83"/>
    <n v="94.66"/>
    <n v="7.16"/>
    <n v="251.34"/>
    <n v="2.13"/>
    <n v="253.47"/>
    <n v="6"/>
    <n v="19"/>
    <n v="878"/>
    <n v="927"/>
    <n v="63"/>
    <n v="73"/>
    <n v="207"/>
    <n v="172.13"/>
    <n v="50.52"/>
    <n v="0.69"/>
    <n v="51.21"/>
    <n v="484.15"/>
    <n v="1464.17"/>
    <n v="174.01"/>
    <x v="1"/>
    <m/>
    <s v="Match"/>
    <n v="1805"/>
    <n v="136"/>
    <s v="MID"/>
    <x v="33"/>
  </r>
  <r>
    <d v="2019-02-23T00:00:00"/>
    <x v="4"/>
    <s v="16s vs Newcastle"/>
    <n v="121.31"/>
    <n v="5155.4399999999996"/>
    <n v="42.5"/>
    <n v="6.29"/>
    <n v="14.65"/>
    <n v="0"/>
    <n v="14.65"/>
    <n v="7"/>
    <n v="1"/>
    <n v="681"/>
    <n v="703"/>
    <n v="52"/>
    <n v="39"/>
    <n v="189"/>
    <n v="141.12"/>
    <n v="20.079999999999998"/>
    <n v="0"/>
    <n v="20.079999999999998"/>
    <n v="288.26"/>
    <n v="292.16000000000003"/>
    <n v="68.09"/>
    <x v="1"/>
    <m/>
    <s v="Match"/>
    <n v="1384"/>
    <n v="91"/>
    <s v="GK"/>
    <x v="33"/>
  </r>
  <r>
    <d v="2019-02-23T00:00:00"/>
    <x v="5"/>
    <s v="16s vs Newcastle"/>
    <n v="121.31"/>
    <n v="11139.57"/>
    <n v="91.83"/>
    <n v="8.52"/>
    <n v="672.43"/>
    <n v="192.35"/>
    <n v="864.78"/>
    <n v="51"/>
    <n v="46"/>
    <n v="798"/>
    <n v="793"/>
    <n v="66"/>
    <n v="127"/>
    <n v="201"/>
    <n v="164.4"/>
    <n v="25.43"/>
    <n v="0"/>
    <n v="25.43"/>
    <n v="308.69"/>
    <n v="2142.17"/>
    <n v="195.22"/>
    <x v="1"/>
    <m/>
    <s v="Match"/>
    <n v="1591"/>
    <n v="193"/>
    <s v="MID"/>
    <x v="33"/>
  </r>
  <r>
    <d v="2019-02-23T00:00:00"/>
    <x v="7"/>
    <s v="16s vs Newcastle"/>
    <n v="121.31"/>
    <n v="10460.950000000001"/>
    <n v="86.23"/>
    <n v="8.18"/>
    <n v="322"/>
    <n v="67.760000000000005"/>
    <n v="389.76"/>
    <n v="15"/>
    <n v="26"/>
    <n v="859"/>
    <n v="899"/>
    <n v="73"/>
    <n v="70"/>
    <n v="205"/>
    <n v="168.77"/>
    <n v="52.43"/>
    <n v="0.13"/>
    <n v="52.56"/>
    <n v="449.34"/>
    <n v="1751.82"/>
    <n v="164.74"/>
    <x v="1"/>
    <m/>
    <s v="Match"/>
    <n v="1758"/>
    <n v="143"/>
    <s v="CB"/>
    <x v="33"/>
  </r>
  <r>
    <d v="2019-02-23T00:00:00"/>
    <x v="8"/>
    <s v="16s vs Newcastle"/>
    <n v="121.31"/>
    <n v="6621.72"/>
    <n v="54.59"/>
    <n v="7.7"/>
    <n v="358.85"/>
    <n v="36.21"/>
    <n v="395.06"/>
    <n v="13"/>
    <n v="25"/>
    <n v="502"/>
    <n v="532"/>
    <n v="55"/>
    <n v="53"/>
    <n v="189"/>
    <n v="124.84"/>
    <n v="3.31"/>
    <n v="0"/>
    <n v="3.31"/>
    <n v="128.35"/>
    <n v="1268.4000000000001"/>
    <n v="95.52"/>
    <x v="1"/>
    <m/>
    <s v="Match"/>
    <n v="1034"/>
    <n v="108"/>
    <s v="FB"/>
    <x v="33"/>
  </r>
  <r>
    <d v="2019-02-23T00:00:00"/>
    <x v="10"/>
    <s v="16s vs Newcastle"/>
    <n v="121.31"/>
    <n v="7138.97"/>
    <n v="58.85"/>
    <n v="7.25"/>
    <n v="367.37"/>
    <n v="7.85"/>
    <n v="375.22"/>
    <n v="6"/>
    <n v="24"/>
    <n v="590"/>
    <n v="596"/>
    <n v="27"/>
    <n v="28"/>
    <n v="205"/>
    <n v="147.58000000000001"/>
    <n v="30.99"/>
    <n v="2.57"/>
    <n v="33.56"/>
    <n v="341.15"/>
    <n v="1239.31"/>
    <n v="113.24"/>
    <x v="1"/>
    <m/>
    <s v="Match"/>
    <n v="1186"/>
    <n v="55"/>
    <s v="FB"/>
    <x v="33"/>
  </r>
  <r>
    <d v="2019-02-23T00:00:00"/>
    <x v="11"/>
    <s v="16s vs Newcastle"/>
    <n v="121.31"/>
    <n v="7596.08"/>
    <n v="76.73"/>
    <n v="8.9600000000000009"/>
    <n v="427.26"/>
    <n v="223.98"/>
    <n v="651.24"/>
    <n v="22"/>
    <n v="37"/>
    <n v="513"/>
    <n v="540"/>
    <n v="55"/>
    <n v="63"/>
    <n v="208"/>
    <n v="161.43"/>
    <n v="23.38"/>
    <n v="0.09"/>
    <n v="23.47"/>
    <n v="276.29000000000002"/>
    <n v="1453.74"/>
    <n v="108.99"/>
    <x v="1"/>
    <m/>
    <s v="Match"/>
    <n v="1053"/>
    <n v="118"/>
    <s v="FOR"/>
    <x v="33"/>
  </r>
  <r>
    <d v="2019-02-23T00:00:00"/>
    <x v="27"/>
    <s v="16s vs Newcastle"/>
    <n v="121.31"/>
    <n v="11461.35"/>
    <n v="94.48"/>
    <n v="8.82"/>
    <n v="469.1"/>
    <n v="127.65"/>
    <n v="596.75"/>
    <n v="13"/>
    <n v="37"/>
    <n v="799"/>
    <n v="827"/>
    <n v="63"/>
    <n v="89"/>
    <n v="204"/>
    <n v="174.39"/>
    <n v="54.15"/>
    <n v="0.03"/>
    <n v="54.18"/>
    <n v="493.8"/>
    <n v="2023.25"/>
    <n v="186.76"/>
    <x v="1"/>
    <m/>
    <s v="Match"/>
    <n v="1626"/>
    <n v="152"/>
    <s v="MID"/>
    <x v="33"/>
  </r>
  <r>
    <d v="2019-02-23T00:00:00"/>
    <x v="14"/>
    <s v="16s vs Newcastle"/>
    <n v="121.31"/>
    <n v="11909.01"/>
    <n v="98.17"/>
    <n v="8.09"/>
    <n v="774.29"/>
    <n v="72.95"/>
    <n v="847.24"/>
    <n v="25"/>
    <n v="53"/>
    <n v="916"/>
    <n v="906"/>
    <n v="69"/>
    <n v="108"/>
    <n v="195"/>
    <n v="132.11000000000001"/>
    <n v="11.19"/>
    <n v="0.15"/>
    <n v="11.34"/>
    <n v="160.13"/>
    <n v="2589.7399999999998"/>
    <n v="198.79"/>
    <x v="1"/>
    <m/>
    <s v="Match"/>
    <n v="1822"/>
    <n v="177"/>
    <s v="FB"/>
    <x v="33"/>
  </r>
  <r>
    <d v="2019-02-23T00:00:00"/>
    <x v="15"/>
    <s v="16s vs Newcastle"/>
    <n v="121.31"/>
    <n v="6748.55"/>
    <n v="55.63"/>
    <n v="8.41"/>
    <n v="423.87"/>
    <n v="152.1"/>
    <n v="575.97"/>
    <n v="9"/>
    <n v="30"/>
    <n v="510"/>
    <n v="534"/>
    <n v="38"/>
    <n v="41"/>
    <n v="211"/>
    <n v="141.06"/>
    <n v="19.78"/>
    <n v="1.1200000000000001"/>
    <n v="20.9"/>
    <n v="255.95"/>
    <n v="1234.73"/>
    <n v="109.68"/>
    <x v="1"/>
    <m/>
    <s v="Match"/>
    <n v="1044"/>
    <n v="79"/>
    <s v="MID"/>
    <x v="33"/>
  </r>
  <r>
    <d v="2019-02-23T00:00:00"/>
    <x v="16"/>
    <s v="16s vs Newcastle"/>
    <n v="121.31"/>
    <n v="11741.19"/>
    <n v="96.79"/>
    <n v="8.6"/>
    <n v="580.27"/>
    <n v="158.19999999999999"/>
    <n v="738.47"/>
    <n v="20"/>
    <n v="46"/>
    <n v="817"/>
    <n v="815"/>
    <n v="81"/>
    <n v="82"/>
    <n v="201"/>
    <n v="171.06"/>
    <n v="58.4"/>
    <n v="0.09"/>
    <n v="58.48"/>
    <n v="497.48"/>
    <n v="2246.3200000000002"/>
    <n v="178.8"/>
    <x v="1"/>
    <m/>
    <s v="Match"/>
    <n v="1632"/>
    <n v="163"/>
    <s v="MID"/>
    <x v="33"/>
  </r>
  <r>
    <d v="2019-02-23T00:00:00"/>
    <x v="26"/>
    <s v="16s vs Newcastle"/>
    <n v="121.31"/>
    <n v="6455.77"/>
    <n v="53.22"/>
    <n v="7.2"/>
    <n v="212.69"/>
    <n v="4.29"/>
    <n v="216.98"/>
    <n v="13"/>
    <n v="18"/>
    <n v="495"/>
    <n v="461"/>
    <n v="32"/>
    <n v="42"/>
    <n v="213"/>
    <n v="149.97999999999999"/>
    <n v="33.67"/>
    <n v="3.13"/>
    <n v="36.799999999999997"/>
    <n v="341.3"/>
    <n v="1028.43"/>
    <n v="104.84"/>
    <x v="1"/>
    <m/>
    <s v="Match"/>
    <n v="956"/>
    <n v="74"/>
    <s v="MID"/>
    <x v="33"/>
  </r>
  <r>
    <d v="2019-02-23T00:00:00"/>
    <x v="38"/>
    <s v="16s vs Newcastle"/>
    <n v="121.31"/>
    <n v="7346.98"/>
    <n v="90.31"/>
    <n v="7.05"/>
    <n v="192.17"/>
    <n v="5.62"/>
    <n v="197.79"/>
    <n v="5"/>
    <n v="5"/>
    <n v="495"/>
    <n v="501"/>
    <n v="31"/>
    <n v="11"/>
    <n v="197"/>
    <n v="152.66"/>
    <n v="8.4700000000000006"/>
    <n v="0"/>
    <n v="8.4700000000000006"/>
    <n v="145.88"/>
    <n v="634.46"/>
    <n v="143.32"/>
    <x v="1"/>
    <m/>
    <s v="Match"/>
    <n v="996"/>
    <n v="42"/>
    <e v="#N/A"/>
    <x v="33"/>
  </r>
  <r>
    <d v="2019-02-23T00:00:00"/>
    <x v="17"/>
    <s v="16s vs Newcastle"/>
    <n v="121.31"/>
    <n v="4092.17"/>
    <n v="33.729999999999997"/>
    <n v="7.36"/>
    <n v="22.51"/>
    <n v="2.89"/>
    <n v="25.4"/>
    <n v="2"/>
    <n v="2"/>
    <n v="434"/>
    <n v="452"/>
    <n v="32"/>
    <n v="28"/>
    <n v="186"/>
    <n v="151.13"/>
    <n v="3.32"/>
    <n v="0"/>
    <n v="3.32"/>
    <n v="37"/>
    <n v="293.07"/>
    <n v="45.87"/>
    <x v="1"/>
    <m/>
    <s v="Match"/>
    <n v="886"/>
    <n v="60"/>
    <s v="GK"/>
    <x v="33"/>
  </r>
  <r>
    <d v="2019-02-23T00:00:00"/>
    <x v="21"/>
    <s v="16s vs Newcastle"/>
    <n v="121.31"/>
    <n v="11458.62"/>
    <n v="94.46"/>
    <n v="8.42"/>
    <n v="507.77"/>
    <n v="169.48"/>
    <n v="677.25"/>
    <n v="15"/>
    <n v="38"/>
    <n v="931"/>
    <n v="971"/>
    <n v="95"/>
    <n v="88"/>
    <n v="191"/>
    <n v="155.68"/>
    <n v="15.15"/>
    <n v="0"/>
    <n v="15.15"/>
    <n v="353.12"/>
    <n v="2174.7199999999998"/>
    <n v="150.28"/>
    <x v="1"/>
    <m/>
    <s v="Match"/>
    <n v="1902"/>
    <n v="183"/>
    <s v="MID"/>
    <x v="33"/>
  </r>
  <r>
    <d v="2019-02-25T00:00:00"/>
    <x v="0"/>
    <s v="16s Training"/>
    <n v="70.3"/>
    <n v="3506.58"/>
    <n v="49.88"/>
    <n v="6.32"/>
    <n v="26.08"/>
    <n v="0"/>
    <n v="26.08"/>
    <n v="6"/>
    <n v="4"/>
    <n v="604"/>
    <n v="617"/>
    <n v="51"/>
    <n v="62"/>
    <n v="204"/>
    <n v="162.5"/>
    <n v="15.71"/>
    <n v="0.18"/>
    <n v="15.88"/>
    <n v="222.28"/>
    <n v="519.39"/>
    <n v="66.7"/>
    <x v="1"/>
    <n v="-5"/>
    <s v="Training"/>
    <n v="1221"/>
    <n v="113"/>
    <s v="MID"/>
    <x v="34"/>
  </r>
  <r>
    <d v="2019-02-25T00:00:00"/>
    <x v="2"/>
    <s v="16s Training"/>
    <n v="70.3"/>
    <n v="4395.8599999999997"/>
    <n v="62.81"/>
    <n v="6.49"/>
    <n v="27.24"/>
    <n v="0"/>
    <n v="27.24"/>
    <n v="3"/>
    <n v="4"/>
    <n v="623"/>
    <n v="656"/>
    <n v="49"/>
    <n v="36"/>
    <n v="208"/>
    <n v="168.19"/>
    <n v="24.06"/>
    <n v="0.59"/>
    <n v="24.65"/>
    <n v="253.6"/>
    <n v="517.29"/>
    <n v="75.67"/>
    <x v="1"/>
    <n v="-5"/>
    <s v="Training"/>
    <n v="1279"/>
    <n v="85"/>
    <s v="MID"/>
    <x v="34"/>
  </r>
  <r>
    <d v="2019-02-25T00:00:00"/>
    <x v="3"/>
    <s v="Conditioning"/>
    <n v="24.43"/>
    <n v="1493.02"/>
    <n v="61.13"/>
    <n v="7.22"/>
    <n v="50.26"/>
    <n v="2.14"/>
    <n v="52.4"/>
    <n v="0"/>
    <n v="4"/>
    <n v="265"/>
    <n v="273"/>
    <n v="24"/>
    <n v="11"/>
    <n v="186"/>
    <n v="162.1"/>
    <n v="2.72"/>
    <n v="0"/>
    <n v="2.72"/>
    <n v="79.31"/>
    <n v="221.08"/>
    <n v="23.21"/>
    <x v="3"/>
    <m/>
    <s v="CONDITIONING"/>
    <n v="538"/>
    <n v="35"/>
    <s v="FOR"/>
    <x v="34"/>
  </r>
  <r>
    <d v="2019-02-25T00:00:00"/>
    <x v="4"/>
    <s v="GK Session"/>
    <n v="70.3"/>
    <n v="3030.78"/>
    <n v="43.11"/>
    <n v="5.19"/>
    <n v="0"/>
    <n v="0"/>
    <n v="0"/>
    <n v="6"/>
    <n v="0"/>
    <n v="615"/>
    <n v="633"/>
    <n v="86"/>
    <n v="52"/>
    <n v="181"/>
    <n v="147.88999999999999"/>
    <n v="8.81"/>
    <n v="0"/>
    <n v="8.81"/>
    <n v="178.94"/>
    <n v="335.82"/>
    <n v="61.19"/>
    <x v="1"/>
    <n v="-5"/>
    <s v="Training"/>
    <n v="1248"/>
    <n v="138"/>
    <s v="GK"/>
    <x v="34"/>
  </r>
  <r>
    <d v="2019-02-25T00:00:00"/>
    <x v="6"/>
    <s v="16s Training"/>
    <n v="70.3"/>
    <n v="4231.3500000000004"/>
    <n v="60.19"/>
    <n v="6.47"/>
    <n v="50.3"/>
    <n v="0"/>
    <n v="50.3"/>
    <n v="4"/>
    <n v="8"/>
    <n v="482"/>
    <n v="551"/>
    <n v="40"/>
    <n v="25"/>
    <n v="196"/>
    <n v="143.94"/>
    <n v="2.44"/>
    <n v="0"/>
    <s v="POOR TRACE"/>
    <n v="112.95"/>
    <n v="528.91"/>
    <n v="60.04"/>
    <x v="1"/>
    <n v="-5"/>
    <s v="Training"/>
    <n v="1033"/>
    <n v="65"/>
    <s v="FB"/>
    <x v="34"/>
  </r>
  <r>
    <d v="2019-02-25T00:00:00"/>
    <x v="7"/>
    <s v="JQ Session"/>
    <n v="42.65"/>
    <n v="1632.42"/>
    <n v="38.270000000000003"/>
    <n v="5.58"/>
    <n v="0.56000000000000005"/>
    <n v="0"/>
    <n v="0.56000000000000005"/>
    <n v="0"/>
    <n v="0"/>
    <n v="344"/>
    <n v="352"/>
    <n v="16"/>
    <n v="7"/>
    <n v="141"/>
    <n v="135.65"/>
    <n v="0"/>
    <n v="0"/>
    <s v="POOR TRACE"/>
    <n v="45.93"/>
    <n v="95.84"/>
    <n v="30.07"/>
    <x v="1"/>
    <n v="-3"/>
    <s v="Training"/>
    <n v="696"/>
    <n v="23"/>
    <s v="CB"/>
    <x v="34"/>
  </r>
  <r>
    <d v="2019-02-25T00:00:00"/>
    <x v="8"/>
    <s v="16s Training"/>
    <n v="70.3"/>
    <n v="3922.73"/>
    <n v="55.8"/>
    <n v="6.83"/>
    <n v="61.41"/>
    <n v="0"/>
    <n v="61.41"/>
    <n v="9"/>
    <n v="8"/>
    <n v="596"/>
    <n v="646"/>
    <n v="63"/>
    <n v="44"/>
    <n v="198"/>
    <n v="148.66999999999999"/>
    <n v="17.88"/>
    <n v="1.26"/>
    <n v="19.14"/>
    <n v="210.53"/>
    <n v="621.94000000000005"/>
    <n v="72.39"/>
    <x v="1"/>
    <n v="-5"/>
    <s v="Training"/>
    <n v="1242"/>
    <n v="107"/>
    <s v="FB"/>
    <x v="34"/>
  </r>
  <r>
    <d v="2019-02-25T00:00:00"/>
    <x v="10"/>
    <s v="16s Training"/>
    <n v="70.3"/>
    <n v="3878.01"/>
    <n v="55.16"/>
    <n v="6.54"/>
    <n v="44.59"/>
    <n v="0"/>
    <n v="44.59"/>
    <n v="2"/>
    <n v="4"/>
    <n v="545"/>
    <n v="552"/>
    <n v="53"/>
    <n v="32"/>
    <n v="208"/>
    <n v="159.74"/>
    <n v="15.74"/>
    <n v="4.2"/>
    <n v="19.95"/>
    <n v="234.13"/>
    <n v="631.03"/>
    <n v="67.12"/>
    <x v="1"/>
    <n v="-5"/>
    <s v="Training"/>
    <n v="1097"/>
    <n v="85"/>
    <s v="FB"/>
    <x v="34"/>
  </r>
  <r>
    <d v="2019-02-25T00:00:00"/>
    <x v="11"/>
    <s v="16s Training"/>
    <n v="70.3"/>
    <n v="3731"/>
    <n v="53.07"/>
    <n v="7.29"/>
    <n v="102.67"/>
    <n v="3.56"/>
    <n v="106.23"/>
    <n v="11"/>
    <n v="11"/>
    <n v="485"/>
    <n v="514"/>
    <n v="59"/>
    <n v="35"/>
    <n v="204"/>
    <n v="138.86000000000001"/>
    <n v="7.13"/>
    <n v="0"/>
    <n v="7.13"/>
    <n v="120.61"/>
    <n v="597.30999999999995"/>
    <n v="69.11"/>
    <x v="1"/>
    <n v="-5"/>
    <s v="Training"/>
    <n v="999"/>
    <n v="94"/>
    <s v="FOR"/>
    <x v="34"/>
  </r>
  <r>
    <d v="2019-02-25T00:00:00"/>
    <x v="23"/>
    <s v="16s Training"/>
    <n v="70.3"/>
    <n v="3067.81"/>
    <n v="43.64"/>
    <n v="6.12"/>
    <n v="9.67"/>
    <n v="0"/>
    <n v="9.67"/>
    <n v="6"/>
    <n v="1"/>
    <n v="478"/>
    <n v="498"/>
    <n v="31"/>
    <n v="32"/>
    <n v="182"/>
    <n v="135.55000000000001"/>
    <n v="15.32"/>
    <n v="0"/>
    <n v="15.32"/>
    <n v="174.61"/>
    <n v="456.05"/>
    <n v="60.54"/>
    <x v="1"/>
    <n v="-5"/>
    <s v="Training"/>
    <n v="976"/>
    <n v="63"/>
    <s v="CB"/>
    <x v="34"/>
  </r>
  <r>
    <d v="2019-02-25T00:00:00"/>
    <x v="27"/>
    <s v="16s Training"/>
    <n v="70.3"/>
    <n v="3352.81"/>
    <n v="47.69"/>
    <n v="5.98"/>
    <n v="9.09"/>
    <n v="0"/>
    <n v="9.09"/>
    <n v="1"/>
    <n v="1"/>
    <n v="535"/>
    <n v="550"/>
    <n v="33"/>
    <n v="41"/>
    <n v="192"/>
    <n v="147.79"/>
    <n v="4.91"/>
    <n v="0"/>
    <n v="4.91"/>
    <n v="138.63999999999999"/>
    <n v="492.45"/>
    <n v="62.58"/>
    <x v="1"/>
    <n v="-5"/>
    <s v="Training"/>
    <n v="1085"/>
    <n v="74"/>
    <s v="MID"/>
    <x v="34"/>
  </r>
  <r>
    <d v="2019-02-25T00:00:00"/>
    <x v="14"/>
    <s v="16s Training"/>
    <n v="70.3"/>
    <n v="3970.6"/>
    <n v="56.48"/>
    <n v="6.54"/>
    <n v="40.29"/>
    <n v="0"/>
    <n v="40.29"/>
    <n v="7"/>
    <n v="5"/>
    <n v="613"/>
    <n v="645"/>
    <n v="52"/>
    <n v="58"/>
    <n v="192"/>
    <n v="134.77000000000001"/>
    <n v="6.14"/>
    <n v="0"/>
    <s v="POOR TRACE"/>
    <n v="118.51"/>
    <n v="679.06"/>
    <n v="71.08"/>
    <x v="1"/>
    <n v="-5"/>
    <s v="Training"/>
    <n v="1258"/>
    <n v="110"/>
    <s v="FB"/>
    <x v="34"/>
  </r>
  <r>
    <d v="2019-02-25T00:00:00"/>
    <x v="15"/>
    <s v="16s Training"/>
    <n v="70.3"/>
    <n v="3604.42"/>
    <n v="51.27"/>
    <n v="7.99"/>
    <n v="36.409999999999997"/>
    <n v="5.13"/>
    <n v="41.54"/>
    <n v="4"/>
    <n v="5"/>
    <n v="514"/>
    <n v="538"/>
    <n v="42"/>
    <n v="42"/>
    <n v="213"/>
    <n v="162.22"/>
    <n v="16.43"/>
    <n v="3.55"/>
    <n v="19.98"/>
    <n v="226.88"/>
    <n v="505.01"/>
    <n v="61.84"/>
    <x v="1"/>
    <n v="-5"/>
    <s v="Training"/>
    <n v="1052"/>
    <n v="84"/>
    <s v="MID"/>
    <x v="34"/>
  </r>
  <r>
    <d v="2019-02-25T00:00:00"/>
    <x v="16"/>
    <s v="16s Training"/>
    <n v="70.3"/>
    <n v="3467.6"/>
    <n v="49.33"/>
    <n v="6.46"/>
    <n v="28.85"/>
    <n v="0"/>
    <n v="28.85"/>
    <n v="2"/>
    <n v="4"/>
    <n v="533"/>
    <n v="566"/>
    <n v="40"/>
    <n v="33"/>
    <n v="205"/>
    <n v="150.88999999999999"/>
    <n v="17.260000000000002"/>
    <n v="0.89"/>
    <n v="18.149999999999999"/>
    <n v="198.25"/>
    <n v="499.33"/>
    <n v="65.540000000000006"/>
    <x v="1"/>
    <n v="-5"/>
    <s v="Training"/>
    <n v="1099"/>
    <n v="73"/>
    <s v="MID"/>
    <x v="34"/>
  </r>
  <r>
    <d v="2019-02-25T00:00:00"/>
    <x v="17"/>
    <s v="GK Session"/>
    <n v="70.3"/>
    <n v="3153.07"/>
    <n v="44.85"/>
    <n v="5.87"/>
    <n v="3.96"/>
    <n v="0"/>
    <n v="3.96"/>
    <n v="7"/>
    <n v="1"/>
    <n v="589"/>
    <n v="641"/>
    <n v="52"/>
    <n v="26"/>
    <n v="201"/>
    <n v="153.88999999999999"/>
    <n v="10.029999999999999"/>
    <n v="0.24"/>
    <n v="10.26"/>
    <n v="167.96"/>
    <n v="240.07"/>
    <n v="52.81"/>
    <x v="1"/>
    <n v="-5"/>
    <s v="Training"/>
    <n v="1230"/>
    <n v="78"/>
    <s v="GK"/>
    <x v="34"/>
  </r>
  <r>
    <d v="2019-02-25T00:00:00"/>
    <x v="19"/>
    <s v="Conditioning"/>
    <n v="62.39"/>
    <n v="5132.95"/>
    <n v="82.27"/>
    <n v="8.2899999999999991"/>
    <n v="503.36"/>
    <n v="91.75"/>
    <n v="595.11"/>
    <n v="10"/>
    <n v="30"/>
    <n v="484"/>
    <n v="541"/>
    <n v="66"/>
    <n v="50"/>
    <n v="199"/>
    <n v="155.41"/>
    <n v="18.57"/>
    <n v="0"/>
    <n v="18.57"/>
    <n v="189.76"/>
    <n v="1551.88"/>
    <n v="79.39"/>
    <x v="3"/>
    <m/>
    <s v="CONDITIONING"/>
    <n v="1025"/>
    <n v="116"/>
    <s v="FB"/>
    <x v="34"/>
  </r>
  <r>
    <d v="2019-02-25T00:00:00"/>
    <x v="21"/>
    <s v="16s Training"/>
    <n v="70.3"/>
    <n v="4471.45"/>
    <n v="63.61"/>
    <n v="7.06"/>
    <n v="104.67"/>
    <n v="0.71"/>
    <n v="105.38"/>
    <n v="9"/>
    <n v="11"/>
    <n v="528"/>
    <n v="564"/>
    <n v="64"/>
    <n v="51"/>
    <n v="194"/>
    <n v="146.72"/>
    <n v="10.8"/>
    <n v="0"/>
    <n v="10.8"/>
    <n v="170.64"/>
    <n v="868.51"/>
    <n v="74.87"/>
    <x v="1"/>
    <n v="-5"/>
    <s v="Training"/>
    <n v="1092"/>
    <n v="115"/>
    <s v="MID"/>
    <x v="34"/>
  </r>
  <r>
    <d v="2019-02-26T00:00:00"/>
    <x v="0"/>
    <s v="16s Training"/>
    <n v="73.17"/>
    <n v="5094.33"/>
    <n v="69.63"/>
    <n v="8.14"/>
    <n v="140.44999999999999"/>
    <n v="58.22"/>
    <n v="198.67"/>
    <n v="21"/>
    <n v="13"/>
    <n v="638"/>
    <n v="627"/>
    <n v="66"/>
    <n v="75"/>
    <n v="203"/>
    <n v="166.98"/>
    <n v="25.42"/>
    <n v="0.02"/>
    <n v="25.45"/>
    <n v="262.62"/>
    <n v="918.88"/>
    <n v="96.76"/>
    <x v="1"/>
    <n v="-3"/>
    <s v="Training"/>
    <n v="1265"/>
    <n v="141"/>
    <s v="MID"/>
    <x v="34"/>
  </r>
  <r>
    <d v="2019-02-26T00:00:00"/>
    <x v="2"/>
    <s v="16s + Extras"/>
    <n v="84.11"/>
    <n v="6328"/>
    <n v="75.23"/>
    <n v="8.0500000000000007"/>
    <n v="124.03"/>
    <n v="71.86"/>
    <n v="195.89"/>
    <n v="8"/>
    <n v="11"/>
    <n v="662"/>
    <n v="682"/>
    <n v="59"/>
    <n v="63"/>
    <n v="210"/>
    <n v="166.63"/>
    <n v="27.37"/>
    <n v="2.39"/>
    <n v="29.76"/>
    <n v="304.20999999999998"/>
    <n v="966.38"/>
    <n v="106.9"/>
    <x v="1"/>
    <n v="-3"/>
    <s v="Training"/>
    <n v="1344"/>
    <n v="122"/>
    <s v="MID"/>
    <x v="34"/>
  </r>
  <r>
    <d v="2019-02-26T00:00:00"/>
    <x v="4"/>
    <s v="GK Session"/>
    <n v="73.17"/>
    <n v="3722.99"/>
    <n v="50.88"/>
    <n v="7.62"/>
    <n v="58.67"/>
    <n v="24.84"/>
    <n v="83.51"/>
    <n v="10"/>
    <n v="2"/>
    <n v="547"/>
    <n v="567"/>
    <n v="69"/>
    <n v="75"/>
    <n v="181"/>
    <n v="145.16999999999999"/>
    <n v="0.72"/>
    <n v="0"/>
    <n v="0.72"/>
    <n v="160.99"/>
    <n v="438.71"/>
    <n v="63.15"/>
    <x v="1"/>
    <n v="-3"/>
    <s v="Training"/>
    <n v="1114"/>
    <n v="144"/>
    <s v="GK"/>
    <x v="34"/>
  </r>
  <r>
    <d v="2019-02-26T00:00:00"/>
    <x v="6"/>
    <s v="16s Training"/>
    <n v="73.17"/>
    <n v="5054.07"/>
    <n v="69.459999999999994"/>
    <n v="7.99"/>
    <n v="202.68"/>
    <n v="58.2"/>
    <n v="260.88"/>
    <n v="11"/>
    <n v="20"/>
    <n v="589"/>
    <n v="604"/>
    <n v="62"/>
    <n v="60"/>
    <n v="188"/>
    <n v="133.47999999999999"/>
    <n v="4.6500000000000004"/>
    <n v="0"/>
    <n v="4.6500000000000004"/>
    <n v="115.93"/>
    <n v="962.56"/>
    <n v="93.51"/>
    <x v="1"/>
    <n v="-3"/>
    <s v="Training"/>
    <n v="1193"/>
    <n v="122"/>
    <s v="FB"/>
    <x v="34"/>
  </r>
  <r>
    <d v="2019-02-26T00:00:00"/>
    <x v="7"/>
    <s v="16s Training"/>
    <n v="73.17"/>
    <n v="4700.75"/>
    <n v="64.25"/>
    <n v="7.9"/>
    <n v="160.61000000000001"/>
    <n v="58.87"/>
    <n v="219.48"/>
    <n v="9"/>
    <n v="18"/>
    <n v="568"/>
    <n v="561"/>
    <n v="49"/>
    <n v="43"/>
    <n v="201"/>
    <n v="167.33"/>
    <n v="25.27"/>
    <n v="0"/>
    <n v="25.27"/>
    <n v="252.29"/>
    <n v="776.54"/>
    <n v="80.819999999999993"/>
    <x v="1"/>
    <n v="-3"/>
    <s v="Training"/>
    <n v="1129"/>
    <n v="92"/>
    <s v="CB"/>
    <x v="34"/>
  </r>
  <r>
    <d v="2019-02-26T00:00:00"/>
    <x v="8"/>
    <s v="16s Training"/>
    <n v="73.17"/>
    <n v="5372.03"/>
    <n v="73.42"/>
    <n v="8.15"/>
    <n v="296.19"/>
    <n v="59"/>
    <n v="355.19"/>
    <n v="22"/>
    <n v="26"/>
    <n v="601"/>
    <n v="613"/>
    <n v="73"/>
    <n v="60"/>
    <n v="192"/>
    <n v="153.84"/>
    <n v="20.260000000000002"/>
    <n v="0"/>
    <n v="20.260000000000002"/>
    <n v="220.69"/>
    <n v="1082.3599999999999"/>
    <n v="92.34"/>
    <x v="1"/>
    <n v="-3"/>
    <s v="Training"/>
    <n v="1214"/>
    <n v="133"/>
    <s v="FB"/>
    <x v="34"/>
  </r>
  <r>
    <d v="2019-02-26T00:00:00"/>
    <x v="9"/>
    <s v="16s Training"/>
    <n v="73.17"/>
    <n v="4725.2299999999996"/>
    <n v="64.58"/>
    <n v="7.51"/>
    <n v="157.43"/>
    <n v="19.37"/>
    <n v="176.8"/>
    <n v="6"/>
    <n v="12"/>
    <n v="563"/>
    <n v="595"/>
    <n v="45"/>
    <n v="43"/>
    <n v="213"/>
    <n v="162.32"/>
    <n v="10.039999999999999"/>
    <n v="15.83"/>
    <n v="25.87"/>
    <n v="291.43"/>
    <n v="905.4"/>
    <n v="95.74"/>
    <x v="1"/>
    <n v="-3"/>
    <s v="Training"/>
    <n v="1158"/>
    <n v="88"/>
    <s v="MID"/>
    <x v="34"/>
  </r>
  <r>
    <d v="2019-02-26T00:00:00"/>
    <x v="10"/>
    <s v="16s Training"/>
    <n v="73.17"/>
    <n v="5586.69"/>
    <n v="76.36"/>
    <n v="7.77"/>
    <n v="135.16999999999999"/>
    <n v="42.2"/>
    <n v="177.37"/>
    <n v="7"/>
    <n v="11"/>
    <n v="554"/>
    <n v="589"/>
    <n v="55"/>
    <n v="54"/>
    <n v="205"/>
    <n v="169.57"/>
    <n v="28.19"/>
    <n v="2.83"/>
    <n v="31.02"/>
    <n v="305.97000000000003"/>
    <n v="892.08"/>
    <n v="96.16"/>
    <x v="1"/>
    <n v="-3"/>
    <s v="Training"/>
    <n v="1143"/>
    <n v="109"/>
    <s v="FB"/>
    <x v="34"/>
  </r>
  <r>
    <d v="2019-02-26T00:00:00"/>
    <x v="11"/>
    <s v="16s Training"/>
    <n v="73.17"/>
    <n v="5067.5200000000004"/>
    <n v="69.260000000000005"/>
    <n v="8.5500000000000007"/>
    <n v="244.12"/>
    <n v="121.05"/>
    <n v="365.17"/>
    <n v="16"/>
    <n v="21"/>
    <n v="505"/>
    <n v="532"/>
    <n v="60"/>
    <n v="59"/>
    <n v="199"/>
    <n v="148.41999999999999"/>
    <n v="4.05"/>
    <n v="0"/>
    <n v="4.05"/>
    <n v="138.12"/>
    <n v="934.25"/>
    <n v="85.07"/>
    <x v="1"/>
    <n v="-3"/>
    <s v="Training"/>
    <n v="1037"/>
    <n v="119"/>
    <s v="FOR"/>
    <x v="34"/>
  </r>
  <r>
    <d v="2019-02-26T00:00:00"/>
    <x v="27"/>
    <s v="16s + Extras"/>
    <n v="84.11"/>
    <n v="5189.75"/>
    <n v="61.7"/>
    <n v="8.18"/>
    <n v="168.74"/>
    <n v="62.92"/>
    <n v="231.66"/>
    <n v="6"/>
    <n v="16"/>
    <n v="544"/>
    <n v="571"/>
    <n v="63"/>
    <n v="47"/>
    <n v="190"/>
    <n v="146.82"/>
    <n v="5.25"/>
    <n v="0"/>
    <n v="5.25"/>
    <n v="156.06"/>
    <n v="889.48"/>
    <n v="93.55"/>
    <x v="1"/>
    <n v="-3"/>
    <s v="Training"/>
    <n v="1115"/>
    <n v="110"/>
    <s v="MID"/>
    <x v="34"/>
  </r>
  <r>
    <d v="2019-02-26T00:00:00"/>
    <x v="14"/>
    <s v="16s Training"/>
    <n v="73.17"/>
    <n v="5054.07"/>
    <n v="69.459999999999994"/>
    <n v="7.99"/>
    <n v="202.68"/>
    <n v="58.2"/>
    <n v="260.88"/>
    <n v="11"/>
    <n v="20"/>
    <n v="589"/>
    <n v="604"/>
    <n v="62"/>
    <n v="60"/>
    <n v="188"/>
    <n v="133.47999999999999"/>
    <n v="4.6500000000000004"/>
    <n v="0"/>
    <s v="POOR TRACE"/>
    <n v="115.93"/>
    <n v="962.56"/>
    <n v="93.51"/>
    <x v="1"/>
    <n v="-3"/>
    <s v="Training"/>
    <n v="1193"/>
    <n v="122"/>
    <s v="FB"/>
    <x v="34"/>
  </r>
  <r>
    <d v="2019-02-26T00:00:00"/>
    <x v="16"/>
    <s v="16s + Extras"/>
    <n v="84.11"/>
    <n v="5645.66"/>
    <n v="67.12"/>
    <n v="8.18"/>
    <n v="223.71"/>
    <n v="66.61"/>
    <n v="290.32"/>
    <n v="7"/>
    <n v="21"/>
    <n v="604"/>
    <n v="625"/>
    <n v="62"/>
    <n v="42"/>
    <n v="200"/>
    <n v="162.99"/>
    <n v="27.48"/>
    <n v="0.09"/>
    <n v="27.58"/>
    <n v="289.29000000000002"/>
    <n v="1020.17"/>
    <n v="95.84"/>
    <x v="1"/>
    <n v="-3"/>
    <s v="Training"/>
    <n v="1229"/>
    <n v="104"/>
    <s v="MID"/>
    <x v="34"/>
  </r>
  <r>
    <d v="2019-02-26T00:00:00"/>
    <x v="17"/>
    <s v="GK Session"/>
    <n v="73.17"/>
    <n v="3722.99"/>
    <n v="50.88"/>
    <n v="7.62"/>
    <n v="58.67"/>
    <n v="24.84"/>
    <n v="83.51"/>
    <n v="10"/>
    <n v="2"/>
    <n v="547"/>
    <n v="567"/>
    <n v="69"/>
    <n v="75"/>
    <n v="181"/>
    <n v="145.16999999999999"/>
    <n v="0.72"/>
    <n v="0"/>
    <n v="0.72"/>
    <n v="160.99"/>
    <n v="438.71"/>
    <n v="63.15"/>
    <x v="3"/>
    <m/>
    <m/>
    <n v="1114"/>
    <n v="144"/>
    <s v="GK"/>
    <x v="34"/>
  </r>
  <r>
    <d v="2019-02-26T00:00:00"/>
    <x v="21"/>
    <s v="16s Training"/>
    <n v="73.17"/>
    <n v="5661.96"/>
    <n v="77.38"/>
    <n v="8.3000000000000007"/>
    <n v="293.93"/>
    <n v="112.33"/>
    <n v="406.26"/>
    <n v="12"/>
    <n v="27"/>
    <n v="565"/>
    <n v="635"/>
    <n v="74"/>
    <n v="60"/>
    <n v="192"/>
    <n v="152.36000000000001"/>
    <n v="18.23"/>
    <n v="0"/>
    <n v="18.23"/>
    <n v="210.83"/>
    <n v="1320.63"/>
    <n v="94.3"/>
    <x v="1"/>
    <n v="-3"/>
    <s v="Training"/>
    <n v="1200"/>
    <n v="134"/>
    <s v="MID"/>
    <x v="34"/>
  </r>
  <r>
    <d v="2019-02-27T00:00:00"/>
    <x v="19"/>
    <s v="Conditioning"/>
    <n v="47.08"/>
    <n v="4531.79"/>
    <n v="96.26"/>
    <n v="8.3000000000000007"/>
    <n v="617.12"/>
    <n v="105.37"/>
    <n v="722.49"/>
    <n v="13"/>
    <n v="33"/>
    <n v="245"/>
    <n v="291"/>
    <n v="65"/>
    <n v="47"/>
    <n v="203"/>
    <n v="173.54"/>
    <n v="24.04"/>
    <n v="0.61"/>
    <n v="24.65"/>
    <n v="214.37"/>
    <n v="1652.24"/>
    <n v="59.06"/>
    <x v="3"/>
    <m/>
    <s v="CONDITIONING"/>
    <n v="536"/>
    <n v="112"/>
    <s v="FB"/>
    <x v="34"/>
  </r>
  <r>
    <d v="2019-02-28T00:00:00"/>
    <x v="0"/>
    <s v="Session"/>
    <n v="78.7"/>
    <n v="5797.24"/>
    <n v="73.66"/>
    <n v="7.72"/>
    <n v="284.58999999999997"/>
    <n v="41.25"/>
    <n v="325.83999999999997"/>
    <n v="13"/>
    <n v="21"/>
    <n v="491"/>
    <n v="480"/>
    <n v="64"/>
    <n v="54"/>
    <n v="201"/>
    <n v="159.68"/>
    <n v="21.12"/>
    <n v="0"/>
    <n v="21.12"/>
    <n v="235.61"/>
    <n v="1177.97"/>
    <n v="89.02"/>
    <x v="1"/>
    <n v="-2"/>
    <s v="Training"/>
    <n v="971"/>
    <n v="118"/>
    <s v="MID"/>
    <x v="34"/>
  </r>
  <r>
    <d v="2019-02-28T00:00:00"/>
    <x v="2"/>
    <s v="Entire Session - Live"/>
    <n v="93.04"/>
    <n v="7431.42"/>
    <n v="79.87"/>
    <n v="7.93"/>
    <n v="340.43"/>
    <n v="38.229999999999997"/>
    <n v="378.66"/>
    <n v="9"/>
    <n v="35"/>
    <n v="624"/>
    <n v="670"/>
    <n v="82"/>
    <n v="34"/>
    <n v="214"/>
    <n v="164.96"/>
    <n v="19.5"/>
    <n v="4.9400000000000004"/>
    <n v="24.44"/>
    <n v="309.47000000000003"/>
    <n v="1149.52"/>
    <n v="118.02"/>
    <x v="1"/>
    <m/>
    <s v="Training"/>
    <n v="1294"/>
    <n v="116"/>
    <s v="MID"/>
    <x v="34"/>
  </r>
  <r>
    <d v="2019-02-28T00:00:00"/>
    <x v="4"/>
    <s v="Session"/>
    <n v="78.7"/>
    <n v="4127.55"/>
    <n v="52.45"/>
    <n v="6.57"/>
    <n v="24.99"/>
    <n v="0"/>
    <n v="24.99"/>
    <n v="13"/>
    <n v="3"/>
    <n v="662"/>
    <n v="681"/>
    <n v="69"/>
    <n v="61"/>
    <n v="185"/>
    <n v="153.4"/>
    <n v="14.21"/>
    <n v="0"/>
    <n v="14.21"/>
    <n v="228.13"/>
    <n v="323.92"/>
    <n v="65.900000000000006"/>
    <x v="1"/>
    <n v="-2"/>
    <s v="Training"/>
    <n v="1343"/>
    <n v="130"/>
    <s v="GK"/>
    <x v="34"/>
  </r>
  <r>
    <d v="2019-02-28T00:00:00"/>
    <x v="5"/>
    <s v="Entire Session - Live"/>
    <n v="93.04"/>
    <n v="6888.54"/>
    <n v="74.040000000000006"/>
    <n v="7.87"/>
    <n v="396.85"/>
    <n v="45.85"/>
    <n v="442.7"/>
    <n v="41"/>
    <n v="42"/>
    <n v="600"/>
    <n v="666"/>
    <n v="72"/>
    <n v="71"/>
    <n v="203"/>
    <n v="161.29"/>
    <n v="22.08"/>
    <n v="0"/>
    <n v="22.08"/>
    <n v="272.56"/>
    <n v="1280.02"/>
    <n v="131.94"/>
    <x v="1"/>
    <m/>
    <s v="Training"/>
    <n v="1266"/>
    <n v="143"/>
    <s v="MID"/>
    <x v="34"/>
  </r>
  <r>
    <d v="2019-02-28T00:00:00"/>
    <x v="6"/>
    <s v="Session"/>
    <n v="78.7"/>
    <n v="6218.93"/>
    <n v="79.02"/>
    <n v="8.09"/>
    <n v="425.11"/>
    <n v="63.8"/>
    <n v="488.91"/>
    <n v="13"/>
    <n v="46"/>
    <n v="405"/>
    <n v="451"/>
    <n v="67"/>
    <n v="34"/>
    <n v="196"/>
    <n v="142.59"/>
    <n v="1.96"/>
    <n v="0"/>
    <n v="1.96"/>
    <n v="122.03"/>
    <n v="1185.28"/>
    <n v="80.45"/>
    <x v="1"/>
    <n v="-2"/>
    <s v="Training"/>
    <n v="856"/>
    <n v="101"/>
    <s v="FB"/>
    <x v="34"/>
  </r>
  <r>
    <d v="2019-02-28T00:00:00"/>
    <x v="7"/>
    <s v="Entire Session - Live"/>
    <n v="93.04"/>
    <n v="6393.81"/>
    <n v="68.72"/>
    <n v="7.51"/>
    <n v="318.49"/>
    <n v="15.04"/>
    <n v="333.53"/>
    <n v="20"/>
    <n v="33"/>
    <n v="589"/>
    <n v="613"/>
    <n v="76"/>
    <n v="45"/>
    <n v="198"/>
    <n v="164.23"/>
    <n v="21.85"/>
    <n v="0"/>
    <n v="21.85"/>
    <n v="291.81"/>
    <n v="1063.1099999999999"/>
    <n v="99.05"/>
    <x v="1"/>
    <m/>
    <s v="Training"/>
    <n v="1202"/>
    <n v="121"/>
    <s v="CB"/>
    <x v="34"/>
  </r>
  <r>
    <d v="2019-02-28T00:00:00"/>
    <x v="8"/>
    <s v="Session"/>
    <n v="78.7"/>
    <n v="5832.98"/>
    <n v="79.75"/>
    <n v="7.03"/>
    <n v="199.03"/>
    <n v="1.41"/>
    <n v="200.44"/>
    <n v="13"/>
    <n v="23"/>
    <n v="484"/>
    <n v="543"/>
    <n v="71"/>
    <n v="56"/>
    <n v="192"/>
    <n v="153.66"/>
    <n v="17.29"/>
    <n v="0"/>
    <n v="17.29"/>
    <n v="218.86"/>
    <n v="1134.56"/>
    <n v="84.19"/>
    <x v="1"/>
    <n v="-2"/>
    <s v="Training"/>
    <n v="1027"/>
    <n v="127"/>
    <s v="FB"/>
    <x v="34"/>
  </r>
  <r>
    <d v="2019-02-28T00:00:00"/>
    <x v="9"/>
    <s v="Session"/>
    <n v="78.7"/>
    <n v="5945.03"/>
    <n v="75.540000000000006"/>
    <n v="7.17"/>
    <n v="195.3"/>
    <n v="1.43"/>
    <n v="196.73"/>
    <n v="3"/>
    <n v="15"/>
    <n v="547"/>
    <n v="551"/>
    <n v="49"/>
    <n v="37"/>
    <n v="215"/>
    <n v="161.31"/>
    <n v="18.72"/>
    <n v="9.7100000000000009"/>
    <n v="28.43"/>
    <n v="297.97000000000003"/>
    <n v="1014.01"/>
    <n v="102.47"/>
    <x v="1"/>
    <n v="-2"/>
    <s v="Training"/>
    <n v="1098"/>
    <n v="86"/>
    <s v="MID"/>
    <x v="34"/>
  </r>
  <r>
    <d v="2019-02-28T00:00:00"/>
    <x v="10"/>
    <s v="Entire Session - Live"/>
    <n v="93.04"/>
    <n v="6409.44"/>
    <n v="68.89"/>
    <n v="7.55"/>
    <n v="225.74"/>
    <n v="11.53"/>
    <n v="237.27"/>
    <n v="8"/>
    <n v="24"/>
    <n v="501"/>
    <n v="572"/>
    <n v="81"/>
    <n v="53"/>
    <n v="208"/>
    <n v="165.78"/>
    <n v="25.67"/>
    <n v="3.96"/>
    <n v="29.63"/>
    <n v="342.46"/>
    <n v="1134.5999999999999"/>
    <n v="99.96"/>
    <x v="1"/>
    <m/>
    <s v="Training"/>
    <n v="1073"/>
    <n v="134"/>
    <s v="FB"/>
    <x v="34"/>
  </r>
  <r>
    <d v="2019-02-28T00:00:00"/>
    <x v="23"/>
    <s v="Entire Session - Live"/>
    <n v="93.04"/>
    <n v="5762.58"/>
    <n v="61.94"/>
    <n v="7.93"/>
    <n v="122.35"/>
    <n v="25.3"/>
    <n v="147.65"/>
    <n v="6"/>
    <n v="9"/>
    <n v="463"/>
    <n v="474"/>
    <n v="39"/>
    <n v="42"/>
    <n v="183"/>
    <n v="143.78"/>
    <n v="19.13"/>
    <n v="0.03"/>
    <n v="19.16"/>
    <n v="270.14999999999998"/>
    <n v="610.65"/>
    <n v="86.73"/>
    <x v="1"/>
    <m/>
    <s v="Training"/>
    <n v="937"/>
    <n v="81"/>
    <s v="CB"/>
    <x v="34"/>
  </r>
  <r>
    <d v="2019-02-28T00:00:00"/>
    <x v="27"/>
    <s v="Session"/>
    <n v="78.7"/>
    <n v="5839.23"/>
    <n v="74.19"/>
    <n v="7.1"/>
    <n v="117.98"/>
    <n v="1.42"/>
    <n v="119.4"/>
    <n v="3"/>
    <n v="13"/>
    <n v="488"/>
    <n v="524"/>
    <n v="52"/>
    <n v="56"/>
    <n v="194"/>
    <n v="156.97"/>
    <n v="13.79"/>
    <n v="0"/>
    <n v="13.79"/>
    <n v="201.98"/>
    <n v="880.06"/>
    <n v="94.36"/>
    <x v="1"/>
    <n v="-2"/>
    <s v="Training"/>
    <n v="1012"/>
    <n v="108"/>
    <s v="MID"/>
    <x v="34"/>
  </r>
  <r>
    <d v="2019-02-28T00:00:00"/>
    <x v="14"/>
    <s v="Session"/>
    <n v="78.7"/>
    <n v="5393.69"/>
    <n v="74.05"/>
    <n v="7.63"/>
    <n v="304.14"/>
    <n v="16.690000000000001"/>
    <n v="320.83"/>
    <n v="12"/>
    <n v="26"/>
    <n v="467"/>
    <n v="509"/>
    <n v="53"/>
    <n v="56"/>
    <n v="199"/>
    <n v="148.61000000000001"/>
    <n v="6.04"/>
    <n v="2.25"/>
    <n v="8.2899999999999991"/>
    <n v="185.33"/>
    <n v="1021.39"/>
    <n v="87.15"/>
    <x v="1"/>
    <n v="-2"/>
    <s v="Training"/>
    <n v="976"/>
    <n v="109"/>
    <s v="FB"/>
    <x v="34"/>
  </r>
  <r>
    <d v="2019-02-28T00:00:00"/>
    <x v="15"/>
    <s v="Session"/>
    <n v="78.7"/>
    <n v="5361.96"/>
    <n v="68.13"/>
    <n v="7.96"/>
    <n v="207.36"/>
    <n v="35.83"/>
    <n v="243.19"/>
    <n v="6"/>
    <n v="19"/>
    <n v="447"/>
    <n v="459"/>
    <n v="60"/>
    <n v="40"/>
    <n v="212"/>
    <n v="168.22"/>
    <n v="20.77"/>
    <n v="3.42"/>
    <n v="24.19"/>
    <n v="285.58"/>
    <n v="858.26"/>
    <n v="72.47"/>
    <x v="1"/>
    <n v="-2"/>
    <s v="Training"/>
    <n v="906"/>
    <n v="100"/>
    <s v="MID"/>
    <x v="34"/>
  </r>
  <r>
    <d v="2019-02-28T00:00:00"/>
    <x v="16"/>
    <s v="Session"/>
    <n v="78.7"/>
    <n v="5896.56"/>
    <n v="74.92"/>
    <n v="8"/>
    <n v="244.64"/>
    <n v="59.12"/>
    <n v="303.76"/>
    <n v="6"/>
    <n v="22"/>
    <n v="508"/>
    <n v="559"/>
    <n v="63"/>
    <n v="28"/>
    <n v="200"/>
    <n v="167.77"/>
    <n v="30.37"/>
    <n v="0.08"/>
    <n v="30.45"/>
    <n v="301.04000000000002"/>
    <n v="927.13"/>
    <n v="92.29"/>
    <x v="1"/>
    <n v="-2"/>
    <s v="Training"/>
    <n v="1067"/>
    <n v="91"/>
    <s v="MID"/>
    <x v="34"/>
  </r>
  <r>
    <d v="2019-02-28T00:00:00"/>
    <x v="26"/>
    <s v="Session"/>
    <n v="78.7"/>
    <n v="5800.84"/>
    <n v="73.709999999999994"/>
    <n v="7.89"/>
    <n v="271.79000000000002"/>
    <n v="36.4"/>
    <n v="308.19"/>
    <n v="17"/>
    <n v="28"/>
    <n v="472"/>
    <n v="531"/>
    <n v="72"/>
    <n v="41"/>
    <n v="211"/>
    <n v="177.53"/>
    <n v="32.15"/>
    <n v="3.71"/>
    <n v="35.86"/>
    <n v="340.76"/>
    <n v="935.11"/>
    <n v="102.76"/>
    <x v="1"/>
    <n v="-2"/>
    <s v="Training"/>
    <n v="1003"/>
    <n v="113"/>
    <s v="MID"/>
    <x v="34"/>
  </r>
  <r>
    <d v="2019-02-28T00:00:00"/>
    <x v="17"/>
    <s v="Session"/>
    <n v="78.7"/>
    <n v="4035.52"/>
    <n v="51.28"/>
    <n v="6.86"/>
    <n v="24.82"/>
    <n v="0"/>
    <n v="24.82"/>
    <n v="14"/>
    <n v="2"/>
    <n v="521"/>
    <n v="579"/>
    <n v="66"/>
    <n v="49"/>
    <n v="197"/>
    <n v="152.74"/>
    <n v="11.85"/>
    <n v="0"/>
    <n v="11.85"/>
    <n v="192.51"/>
    <n v="310.11"/>
    <n v="63.81"/>
    <x v="1"/>
    <n v="-2"/>
    <s v="Training"/>
    <n v="1100"/>
    <n v="115"/>
    <s v="GK"/>
    <x v="34"/>
  </r>
  <r>
    <d v="2019-02-28T00:00:00"/>
    <x v="21"/>
    <s v="Session"/>
    <n v="78.7"/>
    <n v="6848.41"/>
    <n v="87.02"/>
    <n v="7.74"/>
    <n v="382.92"/>
    <n v="55.02"/>
    <n v="437.94"/>
    <n v="7"/>
    <n v="35"/>
    <n v="584"/>
    <n v="607"/>
    <n v="91"/>
    <n v="55"/>
    <n v="193"/>
    <n v="156.07"/>
    <n v="21.47"/>
    <n v="0"/>
    <n v="21.47"/>
    <n v="249.19"/>
    <n v="1408.58"/>
    <n v="98.07"/>
    <x v="1"/>
    <n v="-2"/>
    <s v="Training"/>
    <n v="1191"/>
    <n v="146"/>
    <s v="MID"/>
    <x v="34"/>
  </r>
  <r>
    <d v="2019-03-01T00:00:00"/>
    <x v="19"/>
    <s v="Conditioning"/>
    <n v="66.98"/>
    <n v="5608.18"/>
    <n v="83.74"/>
    <n v="7.95"/>
    <n v="776.48"/>
    <n v="92.51"/>
    <n v="868.99"/>
    <n v="16"/>
    <n v="36"/>
    <n v="523"/>
    <n v="565"/>
    <n v="84"/>
    <n v="70"/>
    <n v="199"/>
    <n v="165.36"/>
    <n v="23.21"/>
    <n v="0"/>
    <n v="23.21"/>
    <n v="241.84"/>
    <n v="1771.22"/>
    <n v="83.66"/>
    <x v="3"/>
    <m/>
    <s v="CONDITIONING"/>
    <n v="1088"/>
    <n v="154"/>
    <s v="FB"/>
    <x v="34"/>
  </r>
  <r>
    <d v="2019-03-02T00:00:00"/>
    <x v="2"/>
    <s v="16s vs Blackburn"/>
    <n v="112.22"/>
    <n v="10642.89"/>
    <n v="94.85"/>
    <n v="8.42"/>
    <n v="483.78"/>
    <n v="69.760000000000005"/>
    <n v="553.54"/>
    <n v="17"/>
    <n v="33"/>
    <n v="819"/>
    <n v="847"/>
    <n v="63"/>
    <n v="67"/>
    <n v="214"/>
    <n v="184.52"/>
    <n v="68.23"/>
    <n v="9.14"/>
    <n v="77.37"/>
    <n v="610.6"/>
    <n v="1641.01"/>
    <n v="159.54"/>
    <x v="1"/>
    <m/>
    <s v="Match"/>
    <n v="1666"/>
    <n v="130"/>
    <s v="MID"/>
    <x v="34"/>
  </r>
  <r>
    <d v="2019-03-02T00:00:00"/>
    <x v="4"/>
    <s v="16s vs Blackburn"/>
    <n v="112.22"/>
    <n v="1991.88"/>
    <n v="17.75"/>
    <n v="5.09"/>
    <n v="0"/>
    <n v="0"/>
    <n v="0"/>
    <n v="3"/>
    <n v="0"/>
    <n v="295"/>
    <n v="328"/>
    <n v="22"/>
    <n v="14"/>
    <n v="186"/>
    <n v="114.71"/>
    <n v="8.36"/>
    <n v="0"/>
    <n v="8.36"/>
    <n v="134.16"/>
    <n v="85.18"/>
    <n v="37.32"/>
    <x v="1"/>
    <m/>
    <s v="Match"/>
    <n v="623"/>
    <n v="36"/>
    <s v="GK"/>
    <x v="34"/>
  </r>
  <r>
    <d v="2019-03-02T00:00:00"/>
    <x v="5"/>
    <s v="16s vs Blackburn"/>
    <n v="112.22"/>
    <n v="5452.24"/>
    <n v="69.39"/>
    <n v="8.26"/>
    <n v="307.02"/>
    <n v="66.430000000000007"/>
    <n v="373.45"/>
    <n v="26"/>
    <n v="24"/>
    <n v="686"/>
    <n v="641"/>
    <n v="7"/>
    <n v="26"/>
    <n v="204"/>
    <n v="158.27000000000001"/>
    <n v="30.76"/>
    <n v="0"/>
    <n v="30.76"/>
    <n v="261.94"/>
    <n v="751.11"/>
    <n v="94.17"/>
    <x v="1"/>
    <m/>
    <s v="Match"/>
    <n v="1327"/>
    <n v="33"/>
    <s v="MID"/>
    <x v="34"/>
  </r>
  <r>
    <d v="2019-03-02T00:00:00"/>
    <x v="6"/>
    <s v="16s vs Blackburn"/>
    <n v="112.22"/>
    <n v="10931.09"/>
    <n v="97.41"/>
    <n v="8.49"/>
    <n v="517.97"/>
    <n v="73.34"/>
    <n v="591.30999999999995"/>
    <n v="20"/>
    <n v="41"/>
    <n v="739"/>
    <n v="749"/>
    <n v="75"/>
    <n v="79"/>
    <n v="214"/>
    <n v="178.23"/>
    <n v="38.28"/>
    <n v="6.31"/>
    <n v="44.59"/>
    <n v="409.91"/>
    <n v="1821.48"/>
    <n v="145.99"/>
    <x v="1"/>
    <m/>
    <s v="Match"/>
    <n v="1488"/>
    <n v="154"/>
    <s v="FB"/>
    <x v="34"/>
  </r>
  <r>
    <d v="2019-03-02T00:00:00"/>
    <x v="7"/>
    <s v="16s vs Blackburn"/>
    <n v="112.22"/>
    <n v="10071.280000000001"/>
    <n v="89.75"/>
    <n v="8.44"/>
    <n v="359.23"/>
    <n v="119.53"/>
    <n v="478.76"/>
    <n v="21"/>
    <n v="26"/>
    <n v="778"/>
    <n v="807"/>
    <n v="85"/>
    <n v="69"/>
    <n v="206"/>
    <n v="181.14"/>
    <n v="73.86"/>
    <n v="0.69"/>
    <n v="74.55"/>
    <n v="551.74"/>
    <n v="1768.77"/>
    <n v="157.88999999999999"/>
    <x v="1"/>
    <m/>
    <s v="Match"/>
    <n v="1585"/>
    <n v="154"/>
    <s v="CB"/>
    <x v="34"/>
  </r>
  <r>
    <d v="2019-03-02T00:00:00"/>
    <x v="9"/>
    <s v="16s vs Blackburn"/>
    <n v="112.22"/>
    <n v="5171.08"/>
    <n v="47.39"/>
    <n v="7.35"/>
    <n v="99.83"/>
    <n v="17.96"/>
    <n v="117.79"/>
    <n v="3"/>
    <n v="9"/>
    <n v="441"/>
    <n v="431"/>
    <n v="37"/>
    <n v="46"/>
    <n v="217"/>
    <n v="139.24"/>
    <n v="10.64"/>
    <n v="9.58"/>
    <n v="20.21"/>
    <n v="263.47000000000003"/>
    <n v="832.27"/>
    <n v="94.17"/>
    <x v="1"/>
    <m/>
    <s v="Match"/>
    <n v="872"/>
    <n v="83"/>
    <s v="MID"/>
    <x v="34"/>
  </r>
  <r>
    <d v="2019-03-02T00:00:00"/>
    <x v="10"/>
    <s v="16s vs Blackburn"/>
    <n v="112.22"/>
    <n v="7959.42"/>
    <n v="70.930000000000007"/>
    <n v="8.2799999999999994"/>
    <n v="379.68"/>
    <n v="57.24"/>
    <n v="436.92"/>
    <n v="12"/>
    <n v="26"/>
    <n v="548"/>
    <n v="534"/>
    <n v="29"/>
    <n v="29"/>
    <n v="205"/>
    <n v="158.69999999999999"/>
    <n v="44.09"/>
    <n v="1.99"/>
    <n v="46.07"/>
    <n v="402.88"/>
    <n v="1402.64"/>
    <n v="121.46"/>
    <x v="1"/>
    <m/>
    <s v="Match"/>
    <n v="1082"/>
    <n v="58"/>
    <s v="FB"/>
    <x v="34"/>
  </r>
  <r>
    <d v="2019-03-02T00:00:00"/>
    <x v="11"/>
    <s v="16s vs Blackburn"/>
    <n v="112.22"/>
    <n v="5692.39"/>
    <n v="75.86"/>
    <n v="8.3800000000000008"/>
    <n v="214.14"/>
    <n v="20.99"/>
    <n v="235.13"/>
    <n v="11"/>
    <n v="20"/>
    <n v="420"/>
    <n v="427"/>
    <n v="51"/>
    <n v="38"/>
    <n v="208"/>
    <n v="168.95"/>
    <n v="7.72"/>
    <n v="0.11"/>
    <n v="7.83"/>
    <n v="125.19"/>
    <n v="929.45"/>
    <n v="98.5"/>
    <x v="1"/>
    <m/>
    <s v="Match"/>
    <n v="847"/>
    <n v="89"/>
    <s v="FOR"/>
    <x v="34"/>
  </r>
  <r>
    <d v="2019-03-02T00:00:00"/>
    <x v="23"/>
    <s v="16s vs Blackburn"/>
    <n v="112.22"/>
    <n v="7421.55"/>
    <n v="96.6"/>
    <n v="8.24"/>
    <n v="317.22000000000003"/>
    <n v="96.24"/>
    <n v="413.46"/>
    <n v="25"/>
    <n v="27"/>
    <n v="491"/>
    <n v="493"/>
    <n v="42"/>
    <n v="68"/>
    <n v="186"/>
    <n v="157.58000000000001"/>
    <n v="36.9"/>
    <n v="0.33"/>
    <n v="37.229999999999997"/>
    <n v="332.81"/>
    <n v="1382.2"/>
    <n v="123.49"/>
    <x v="1"/>
    <m/>
    <s v="Match"/>
    <n v="984"/>
    <n v="110"/>
    <s v="CB"/>
    <x v="34"/>
  </r>
  <r>
    <d v="2019-03-02T00:00:00"/>
    <x v="27"/>
    <s v="16s vs Blackburn"/>
    <n v="112.22"/>
    <n v="6073.8"/>
    <n v="54.13"/>
    <n v="8.5399999999999991"/>
    <n v="200.56"/>
    <n v="45.92"/>
    <n v="246.48"/>
    <n v="6"/>
    <n v="15"/>
    <n v="438"/>
    <n v="444"/>
    <n v="23"/>
    <n v="45"/>
    <n v="201"/>
    <n v="143.08000000000001"/>
    <n v="13.59"/>
    <n v="0"/>
    <n v="13.59"/>
    <n v="177.96"/>
    <n v="1045.3399999999999"/>
    <n v="100.45"/>
    <x v="1"/>
    <m/>
    <s v="Match"/>
    <n v="882"/>
    <n v="68"/>
    <s v="MID"/>
    <x v="34"/>
  </r>
  <r>
    <d v="2019-03-02T00:00:00"/>
    <x v="14"/>
    <s v="16s vs Blackburn"/>
    <n v="112.22"/>
    <n v="6874.89"/>
    <n v="61.27"/>
    <n v="8.18"/>
    <n v="451.15"/>
    <n v="84.82"/>
    <n v="535.97"/>
    <n v="22"/>
    <n v="33"/>
    <n v="592"/>
    <n v="619"/>
    <n v="54"/>
    <n v="60"/>
    <n v="201"/>
    <n v="112.68"/>
    <n v="3.61"/>
    <n v="0.66"/>
    <n v="4.2699999999999996"/>
    <n v="80.5"/>
    <n v="1332.69"/>
    <n v="117.74"/>
    <x v="1"/>
    <m/>
    <s v="Match"/>
    <n v="1211"/>
    <n v="114"/>
    <s v="FB"/>
    <x v="34"/>
  </r>
  <r>
    <d v="2019-03-02T00:00:00"/>
    <x v="15"/>
    <s v="16s vs Blackburn"/>
    <n v="112.22"/>
    <n v="4826.6000000000004"/>
    <n v="43.01"/>
    <n v="7.94"/>
    <n v="230.18"/>
    <n v="45.79"/>
    <n v="275.97000000000003"/>
    <n v="5"/>
    <n v="19"/>
    <n v="437"/>
    <n v="434"/>
    <n v="35"/>
    <n v="31"/>
    <n v="219"/>
    <n v="137.28"/>
    <n v="9.36"/>
    <n v="9.1300000000000008"/>
    <n v="18.48"/>
    <n v="236.9"/>
    <n v="783.63"/>
    <n v="77.37"/>
    <x v="1"/>
    <m/>
    <s v="Match"/>
    <n v="871"/>
    <n v="66"/>
    <s v="MID"/>
    <x v="34"/>
  </r>
  <r>
    <d v="2019-03-02T00:00:00"/>
    <x v="16"/>
    <s v="16s vs Blackburn"/>
    <n v="112.22"/>
    <n v="10922.55"/>
    <n v="97.34"/>
    <n v="8.15"/>
    <n v="368.72"/>
    <n v="88.98"/>
    <n v="457.7"/>
    <n v="13"/>
    <n v="33"/>
    <n v="769"/>
    <n v="773"/>
    <n v="58"/>
    <n v="66"/>
    <n v="203"/>
    <n v="178.02"/>
    <n v="70.760000000000005"/>
    <n v="0.96"/>
    <n v="71.72"/>
    <n v="561.63"/>
    <n v="1782.29"/>
    <n v="168.84"/>
    <x v="1"/>
    <m/>
    <s v="Match"/>
    <n v="1542"/>
    <n v="124"/>
    <s v="MID"/>
    <x v="34"/>
  </r>
  <r>
    <d v="2019-03-02T00:00:00"/>
    <x v="26"/>
    <s v="16s vs Blackburn"/>
    <n v="112.22"/>
    <n v="7876.32"/>
    <n v="70.19"/>
    <n v="7.77"/>
    <n v="348.97"/>
    <n v="26.77"/>
    <n v="375.74"/>
    <n v="17"/>
    <n v="30"/>
    <n v="565"/>
    <n v="550"/>
    <n v="48"/>
    <n v="57"/>
    <n v="215"/>
    <n v="168.61"/>
    <n v="46.31"/>
    <n v="4.79"/>
    <n v="51.1"/>
    <n v="449.16"/>
    <n v="1298.67"/>
    <n v="131.26"/>
    <x v="1"/>
    <m/>
    <s v="Match"/>
    <n v="1115"/>
    <n v="105"/>
    <s v="MID"/>
    <x v="34"/>
  </r>
  <r>
    <d v="2019-03-02T00:00:00"/>
    <x v="17"/>
    <s v="16s vs Blackburn"/>
    <n v="112.22"/>
    <n v="6448.76"/>
    <n v="57.47"/>
    <n v="6.66"/>
    <n v="35.880000000000003"/>
    <n v="0"/>
    <n v="35.880000000000003"/>
    <n v="4"/>
    <n v="4"/>
    <n v="641"/>
    <n v="688"/>
    <n v="43"/>
    <n v="45"/>
    <n v="195"/>
    <n v="152.46"/>
    <n v="7.62"/>
    <n v="0"/>
    <n v="7.62"/>
    <n v="188.42"/>
    <n v="533.35"/>
    <n v="74.739999999999995"/>
    <x v="1"/>
    <m/>
    <s v="Match"/>
    <n v="1329"/>
    <n v="88"/>
    <s v="GK"/>
    <x v="34"/>
  </r>
  <r>
    <d v="2019-03-02T00:00:00"/>
    <x v="21"/>
    <s v="16s vs Blackburn"/>
    <n v="112.22"/>
    <n v="11794.89"/>
    <n v="105.11"/>
    <n v="8.8000000000000007"/>
    <n v="456.63"/>
    <n v="190.94"/>
    <n v="647.57000000000005"/>
    <n v="13"/>
    <n v="41"/>
    <n v="806"/>
    <n v="866"/>
    <n v="87"/>
    <n v="87"/>
    <n v="197"/>
    <n v="168.97"/>
    <n v="55.8"/>
    <n v="0.32"/>
    <n v="56.12"/>
    <n v="490"/>
    <n v="2289.54"/>
    <n v="152.83000000000001"/>
    <x v="1"/>
    <m/>
    <s v="Match"/>
    <n v="1672"/>
    <n v="174"/>
    <s v="MID"/>
    <x v="34"/>
  </r>
  <r>
    <d v="2019-03-04T00:00:00"/>
    <x v="0"/>
    <s v="Session + Extras"/>
    <n v="81.78"/>
    <n v="4462.93"/>
    <n v="54.57"/>
    <n v="5.71"/>
    <n v="2.82"/>
    <n v="0"/>
    <n v="2.82"/>
    <n v="13"/>
    <n v="0"/>
    <n v="714"/>
    <n v="725"/>
    <n v="92"/>
    <n v="71"/>
    <n v="201"/>
    <n v="157.97"/>
    <n v="15.25"/>
    <n v="0"/>
    <n v="15.25"/>
    <n v="222.99"/>
    <n v="664.35"/>
    <n v="81.760000000000005"/>
    <x v="1"/>
    <m/>
    <s v="Training"/>
    <n v="1439"/>
    <n v="163"/>
    <s v="MID"/>
    <x v="35"/>
  </r>
  <r>
    <d v="2019-03-04T00:00:00"/>
    <x v="2"/>
    <s v="Session"/>
    <n v="46.39"/>
    <n v="3039.87"/>
    <n v="65.53"/>
    <n v="6.08"/>
    <n v="7.47"/>
    <n v="0"/>
    <n v="7.47"/>
    <n v="1"/>
    <n v="2"/>
    <n v="444"/>
    <n v="472"/>
    <n v="46"/>
    <n v="31"/>
    <n v="203"/>
    <n v="164"/>
    <n v="8.9"/>
    <n v="0"/>
    <n v="8.9"/>
    <n v="141.56"/>
    <n v="415.68"/>
    <n v="52.58"/>
    <x v="1"/>
    <n v="-5"/>
    <s v="Training"/>
    <n v="916"/>
    <n v="77"/>
    <s v="MID"/>
    <x v="35"/>
  </r>
  <r>
    <d v="2019-03-04T00:00:00"/>
    <x v="29"/>
    <s v="EE Conditioning"/>
    <n v="11.27"/>
    <n v="1083.8900000000001"/>
    <n v="96.98"/>
    <n v="6.22"/>
    <n v="48.46"/>
    <n v="0"/>
    <n v="48.46"/>
    <n v="0"/>
    <n v="4"/>
    <n v="68"/>
    <n v="78"/>
    <n v="2"/>
    <n v="0"/>
    <n v="189"/>
    <n v="152.91"/>
    <n v="0.59"/>
    <n v="0"/>
    <n v="0.59"/>
    <n v="25.36"/>
    <n v="123.19"/>
    <n v="19.149999999999999"/>
    <x v="3"/>
    <m/>
    <s v="CONDITIONING"/>
    <n v="146"/>
    <n v="2"/>
    <e v="#N/A"/>
    <x v="35"/>
  </r>
  <r>
    <d v="2019-03-04T00:00:00"/>
    <x v="4"/>
    <s v="Session"/>
    <n v="46.39"/>
    <n v="2379.17"/>
    <n v="51.28"/>
    <n v="4.92"/>
    <n v="0"/>
    <n v="0"/>
    <n v="0"/>
    <n v="4"/>
    <n v="0"/>
    <n v="474"/>
    <n v="514"/>
    <n v="88"/>
    <n v="44"/>
    <n v="186"/>
    <n v="157.19"/>
    <n v="7.5"/>
    <n v="0"/>
    <n v="7.5"/>
    <n v="149.16999999999999"/>
    <n v="300.79000000000002"/>
    <n v="44.77"/>
    <x v="1"/>
    <n v="-5"/>
    <s v="Training"/>
    <n v="988"/>
    <n v="132"/>
    <s v="GK"/>
    <x v="35"/>
  </r>
  <r>
    <d v="2019-03-04T00:00:00"/>
    <x v="5"/>
    <s v="Session"/>
    <n v="46.39"/>
    <n v="2485.0700000000002"/>
    <n v="53.57"/>
    <n v="6.25"/>
    <n v="14.54"/>
    <n v="0"/>
    <n v="14.54"/>
    <n v="9"/>
    <n v="3"/>
    <n v="352"/>
    <n v="384"/>
    <n v="62"/>
    <n v="43"/>
    <n v="197"/>
    <n v="155.44999999999999"/>
    <n v="7.29"/>
    <n v="0"/>
    <n v="7.29"/>
    <n v="113.49"/>
    <n v="349.41"/>
    <n v="54.3"/>
    <x v="1"/>
    <n v="-5"/>
    <s v="Training"/>
    <n v="736"/>
    <n v="105"/>
    <s v="MID"/>
    <x v="35"/>
  </r>
  <r>
    <d v="2019-03-04T00:00:00"/>
    <x v="6"/>
    <s v="Session"/>
    <n v="46.39"/>
    <n v="3170.77"/>
    <n v="68.349999999999994"/>
    <n v="6.17"/>
    <n v="10.93"/>
    <n v="0"/>
    <n v="10.93"/>
    <n v="3"/>
    <n v="3"/>
    <n v="388"/>
    <n v="441"/>
    <n v="55"/>
    <n v="25"/>
    <n v="200"/>
    <n v="154.99"/>
    <n v="5.86"/>
    <n v="0"/>
    <n v="5.86"/>
    <n v="109.27"/>
    <n v="462.88"/>
    <n v="45.18"/>
    <x v="1"/>
    <n v="-5"/>
    <s v="Training"/>
    <n v="829"/>
    <n v="80"/>
    <s v="FB"/>
    <x v="35"/>
  </r>
  <r>
    <d v="2019-03-04T00:00:00"/>
    <x v="7"/>
    <s v="Session"/>
    <n v="46.39"/>
    <n v="1588.71"/>
    <n v="34.25"/>
    <n v="4.1900000000000004"/>
    <n v="0"/>
    <n v="0"/>
    <n v="0"/>
    <n v="0"/>
    <n v="0"/>
    <n v="329"/>
    <n v="360"/>
    <n v="29"/>
    <n v="7"/>
    <n v="184"/>
    <n v="136"/>
    <n v="0.25"/>
    <n v="0"/>
    <n v="0.25"/>
    <n v="69.349999999999994"/>
    <n v="115.77"/>
    <n v="26.38"/>
    <x v="1"/>
    <n v="-5"/>
    <s v="Training"/>
    <n v="689"/>
    <n v="36"/>
    <s v="CB"/>
    <x v="35"/>
  </r>
  <r>
    <d v="2019-03-04T00:00:00"/>
    <x v="10"/>
    <s v="Session"/>
    <n v="46.39"/>
    <n v="3113.87"/>
    <n v="67.12"/>
    <n v="5.83"/>
    <n v="2.83"/>
    <n v="0"/>
    <n v="2.83"/>
    <n v="3"/>
    <n v="0"/>
    <n v="430"/>
    <n v="456"/>
    <n v="65"/>
    <n v="36"/>
    <n v="203"/>
    <n v="169.37"/>
    <n v="16.86"/>
    <n v="0.95"/>
    <n v="17.809999999999999"/>
    <n v="185.24"/>
    <n v="562.16"/>
    <n v="58.02"/>
    <x v="1"/>
    <n v="-5"/>
    <s v="Training"/>
    <n v="886"/>
    <n v="101"/>
    <s v="FB"/>
    <x v="35"/>
  </r>
  <r>
    <d v="2019-03-04T00:00:00"/>
    <x v="11"/>
    <s v="Session + Extras"/>
    <n v="81.78"/>
    <n v="4559.6400000000003"/>
    <n v="55.76"/>
    <n v="6.63"/>
    <n v="34.89"/>
    <n v="0"/>
    <n v="34.89"/>
    <n v="7"/>
    <n v="3"/>
    <n v="591"/>
    <n v="624"/>
    <n v="63"/>
    <n v="40"/>
    <n v="205"/>
    <n v="150.57"/>
    <n v="7.31"/>
    <n v="0"/>
    <n v="7.31"/>
    <n v="162.08000000000001"/>
    <n v="604.73"/>
    <n v="79.66"/>
    <x v="1"/>
    <m/>
    <s v="Training"/>
    <n v="1215"/>
    <n v="103"/>
    <s v="FOR"/>
    <x v="35"/>
  </r>
  <r>
    <d v="2019-03-04T00:00:00"/>
    <x v="23"/>
    <s v="Session"/>
    <n v="46.39"/>
    <n v="2851.78"/>
    <n v="61.47"/>
    <n v="6.14"/>
    <n v="6.27"/>
    <n v="0"/>
    <n v="6.27"/>
    <n v="6"/>
    <n v="0"/>
    <n v="379"/>
    <n v="416"/>
    <n v="79"/>
    <n v="31"/>
    <n v="184"/>
    <n v="149.97999999999999"/>
    <n v="13.34"/>
    <n v="0.14000000000000001"/>
    <n v="13.48"/>
    <n v="159.37"/>
    <n v="464.13"/>
    <n v="53.61"/>
    <x v="1"/>
    <n v="-5"/>
    <s v="Training"/>
    <n v="795"/>
    <n v="110"/>
    <s v="CB"/>
    <x v="35"/>
  </r>
  <r>
    <d v="2019-03-04T00:00:00"/>
    <x v="27"/>
    <s v="Session"/>
    <n v="46.39"/>
    <n v="2797.76"/>
    <n v="60.31"/>
    <n v="6.41"/>
    <n v="19.05"/>
    <n v="0"/>
    <n v="19.05"/>
    <n v="2"/>
    <n v="3"/>
    <n v="377"/>
    <n v="407"/>
    <n v="52"/>
    <n v="32"/>
    <n v="194"/>
    <n v="160.19999999999999"/>
    <n v="6.87"/>
    <n v="0"/>
    <n v="6.87"/>
    <n v="129.01"/>
    <n v="478.92"/>
    <n v="53.15"/>
    <x v="1"/>
    <n v="-5"/>
    <s v="Training"/>
    <n v="784"/>
    <n v="84"/>
    <s v="MID"/>
    <x v="35"/>
  </r>
  <r>
    <d v="2019-03-04T00:00:00"/>
    <x v="14"/>
    <s v="Session"/>
    <n v="46.39"/>
    <n v="3006.48"/>
    <n v="64.81"/>
    <n v="6.01"/>
    <n v="12.47"/>
    <n v="0"/>
    <n v="12.47"/>
    <n v="3"/>
    <n v="1"/>
    <n v="440"/>
    <n v="441"/>
    <n v="68"/>
    <n v="59"/>
    <n v="189"/>
    <n v="134.46"/>
    <n v="5.66"/>
    <n v="0"/>
    <n v="5.66"/>
    <n v="81.88"/>
    <n v="537.91999999999996"/>
    <n v="61.94"/>
    <x v="1"/>
    <n v="-5"/>
    <s v="Training"/>
    <n v="881"/>
    <n v="127"/>
    <s v="FB"/>
    <x v="35"/>
  </r>
  <r>
    <d v="2019-03-04T00:00:00"/>
    <x v="15"/>
    <s v="Session"/>
    <n v="46.39"/>
    <n v="2962.33"/>
    <n v="63.85"/>
    <n v="6.71"/>
    <n v="44.91"/>
    <n v="0"/>
    <n v="44.91"/>
    <n v="4"/>
    <n v="7"/>
    <n v="385"/>
    <n v="402"/>
    <n v="87"/>
    <n v="53"/>
    <n v="214"/>
    <n v="180.98"/>
    <n v="17.68"/>
    <n v="6.95"/>
    <n v="24.62"/>
    <n v="232.16"/>
    <n v="546.32000000000005"/>
    <n v="52.03"/>
    <x v="1"/>
    <n v="-5"/>
    <s v="Training"/>
    <n v="787"/>
    <n v="140"/>
    <s v="MID"/>
    <x v="35"/>
  </r>
  <r>
    <d v="2019-03-04T00:00:00"/>
    <x v="26"/>
    <s v="Session"/>
    <n v="46.39"/>
    <n v="2900.3"/>
    <n v="62.52"/>
    <n v="5.54"/>
    <n v="0.55000000000000004"/>
    <n v="0"/>
    <n v="0.55000000000000004"/>
    <n v="2"/>
    <n v="0"/>
    <n v="385"/>
    <n v="395"/>
    <n v="33"/>
    <n v="27"/>
    <n v="208"/>
    <n v="163.19"/>
    <n v="10.210000000000001"/>
    <n v="7.0000000000000007E-2"/>
    <n v="10.27"/>
    <n v="138.30000000000001"/>
    <n v="355.94"/>
    <n v="58.36"/>
    <x v="1"/>
    <n v="-5"/>
    <s v="Training"/>
    <n v="780"/>
    <n v="60"/>
    <s v="MID"/>
    <x v="35"/>
  </r>
  <r>
    <d v="2019-03-04T00:00:00"/>
    <x v="17"/>
    <s v="Session + Extras"/>
    <n v="81.78"/>
    <n v="3742.55"/>
    <n v="45.76"/>
    <n v="5.99"/>
    <n v="2.29"/>
    <n v="0"/>
    <n v="2.29"/>
    <n v="15"/>
    <n v="0"/>
    <n v="716"/>
    <n v="794"/>
    <n v="114"/>
    <n v="78"/>
    <n v="192"/>
    <n v="152.49"/>
    <n v="5.24"/>
    <n v="0"/>
    <n v="5.24"/>
    <n v="192.5"/>
    <n v="312.5"/>
    <n v="79.430000000000007"/>
    <x v="1"/>
    <m/>
    <s v="Training"/>
    <n v="1510"/>
    <n v="192"/>
    <s v="GK"/>
    <x v="35"/>
  </r>
  <r>
    <d v="2019-03-04T00:00:00"/>
    <x v="19"/>
    <s v="Conditioning"/>
    <n v="59.72"/>
    <n v="4619.1099999999997"/>
    <n v="77.349999999999994"/>
    <n v="8.34"/>
    <n v="567.02"/>
    <n v="90.25"/>
    <n v="657.27"/>
    <n v="10"/>
    <n v="31"/>
    <n v="500"/>
    <n v="549"/>
    <n v="96"/>
    <n v="75"/>
    <n v="197"/>
    <n v="165.12"/>
    <n v="21.76"/>
    <n v="0"/>
    <n v="21.76"/>
    <n v="216.91"/>
    <n v="1454.64"/>
    <n v="71.040000000000006"/>
    <x v="3"/>
    <m/>
    <s v="CONDITIONING"/>
    <n v="1049"/>
    <n v="171"/>
    <s v="FB"/>
    <x v="35"/>
  </r>
  <r>
    <d v="2019-03-04T00:00:00"/>
    <x v="21"/>
    <s v="Session"/>
    <n v="46.39"/>
    <n v="3083.69"/>
    <n v="66.47"/>
    <n v="6.63"/>
    <n v="44.52"/>
    <n v="0"/>
    <n v="44.52"/>
    <n v="4"/>
    <n v="6"/>
    <n v="363"/>
    <n v="403"/>
    <n v="60"/>
    <n v="40"/>
    <n v="191"/>
    <n v="151.63999999999999"/>
    <n v="7.18"/>
    <n v="0"/>
    <n v="7.18"/>
    <n v="122.4"/>
    <n v="529.54999999999995"/>
    <n v="49.69"/>
    <x v="1"/>
    <n v="-5"/>
    <s v="Training"/>
    <n v="766"/>
    <n v="100"/>
    <s v="MID"/>
    <x v="35"/>
  </r>
  <r>
    <d v="2019-03-05T00:00:00"/>
    <x v="0"/>
    <s v="Entire Session - Live"/>
    <n v="81.27"/>
    <n v="4985.6499999999996"/>
    <n v="61.35"/>
    <n v="6.71"/>
    <n v="68.16"/>
    <n v="0"/>
    <n v="68.16"/>
    <n v="16"/>
    <n v="10"/>
    <n v="633"/>
    <n v="693"/>
    <n v="113"/>
    <n v="111"/>
    <n v="205"/>
    <n v="172.34"/>
    <n v="30.09"/>
    <n v="0.69"/>
    <n v="30.78"/>
    <n v="328.11"/>
    <n v="1151.3900000000001"/>
    <n v="92.18"/>
    <x v="1"/>
    <n v="-4"/>
    <s v="Training"/>
    <n v="1326"/>
    <n v="224"/>
    <s v="MID"/>
    <x v="35"/>
  </r>
  <r>
    <d v="2019-03-05T00:00:00"/>
    <x v="2"/>
    <s v="Entire Session - Live"/>
    <n v="81.27"/>
    <n v="5310.19"/>
    <n v="65.34"/>
    <n v="7.54"/>
    <n v="156.80000000000001"/>
    <n v="5.0999999999999996"/>
    <n v="161.9"/>
    <n v="19"/>
    <n v="18"/>
    <n v="620"/>
    <n v="665"/>
    <n v="110"/>
    <n v="59"/>
    <n v="208"/>
    <n v="170.65"/>
    <n v="31.01"/>
    <n v="1.48"/>
    <n v="32.49"/>
    <n v="319.33"/>
    <n v="1074.69"/>
    <n v="98.06"/>
    <x v="1"/>
    <n v="-4"/>
    <s v="Training"/>
    <n v="1285"/>
    <n v="169"/>
    <s v="MID"/>
    <x v="35"/>
  </r>
  <r>
    <d v="2019-03-05T00:00:00"/>
    <x v="4"/>
    <s v="GK Session"/>
    <n v="87.15"/>
    <n v="4299.42"/>
    <n v="49.33"/>
    <n v="5.9"/>
    <n v="2.2799999999999998"/>
    <n v="0"/>
    <n v="2.2799999999999998"/>
    <n v="5"/>
    <n v="0"/>
    <n v="749"/>
    <n v="775"/>
    <n v="77"/>
    <n v="53"/>
    <n v="182"/>
    <n v="147.69"/>
    <n v="5.47"/>
    <n v="0"/>
    <n v="5.47"/>
    <n v="207.31"/>
    <n v="321.25"/>
    <n v="75.510000000000005"/>
    <x v="8"/>
    <n v="-1"/>
    <s v="Training"/>
    <n v="1524"/>
    <n v="130"/>
    <s v="GK"/>
    <x v="35"/>
  </r>
  <r>
    <d v="2019-03-05T00:00:00"/>
    <x v="5"/>
    <s v="15s Session"/>
    <n v="70.14"/>
    <n v="3976.27"/>
    <n v="61.58"/>
    <n v="6.95"/>
    <n v="57.77"/>
    <n v="0"/>
    <n v="57.77"/>
    <n v="14"/>
    <n v="5"/>
    <n v="441"/>
    <n v="456"/>
    <n v="80"/>
    <n v="54"/>
    <n v="201"/>
    <n v="155.99"/>
    <n v="9.6"/>
    <n v="0"/>
    <n v="9.6"/>
    <n v="161.38"/>
    <n v="707.05"/>
    <n v="72.430000000000007"/>
    <x v="8"/>
    <n v="-1"/>
    <s v="Training"/>
    <n v="897"/>
    <n v="134"/>
    <s v="MID"/>
    <x v="35"/>
  </r>
  <r>
    <d v="2019-03-05T00:00:00"/>
    <x v="6"/>
    <s v="Entire Session - Live"/>
    <n v="81.27"/>
    <n v="5659.66"/>
    <n v="69.64"/>
    <n v="7.92"/>
    <n v="185.68"/>
    <n v="27.84"/>
    <n v="213.52"/>
    <n v="13"/>
    <n v="21"/>
    <n v="583"/>
    <n v="637"/>
    <n v="125"/>
    <n v="80"/>
    <n v="205"/>
    <n v="146.69"/>
    <n v="8.1300000000000008"/>
    <n v="0.01"/>
    <n v="8.14"/>
    <n v="161.69"/>
    <n v="1221.6500000000001"/>
    <n v="90.62"/>
    <x v="1"/>
    <n v="-4"/>
    <s v="Training"/>
    <n v="1220"/>
    <n v="205"/>
    <s v="FB"/>
    <x v="35"/>
  </r>
  <r>
    <d v="2019-03-05T00:00:00"/>
    <x v="7"/>
    <s v="Entire Session - Live"/>
    <n v="81.27"/>
    <n v="4803.8599999999997"/>
    <n v="59.11"/>
    <n v="7.16"/>
    <n v="113.83"/>
    <n v="1.42"/>
    <n v="115.25"/>
    <n v="23"/>
    <n v="15"/>
    <n v="615"/>
    <n v="635"/>
    <n v="147"/>
    <n v="120"/>
    <n v="199"/>
    <n v="170.17"/>
    <n v="31.73"/>
    <n v="0"/>
    <n v="31.73"/>
    <n v="302.43"/>
    <n v="1111.23"/>
    <n v="97.11"/>
    <x v="1"/>
    <n v="-4"/>
    <s v="Training"/>
    <n v="1250"/>
    <n v="267"/>
    <s v="CB"/>
    <x v="35"/>
  </r>
  <r>
    <d v="2019-03-05T00:00:00"/>
    <x v="9"/>
    <s v="Entire Session - Live"/>
    <n v="81.27"/>
    <n v="4898.5"/>
    <n v="60.28"/>
    <n v="6.57"/>
    <n v="57.94"/>
    <n v="0"/>
    <n v="57.94"/>
    <n v="7"/>
    <n v="8"/>
    <n v="565"/>
    <n v="606"/>
    <n v="129"/>
    <n v="96"/>
    <n v="207"/>
    <n v="148.30000000000001"/>
    <n v="13.91"/>
    <n v="0.85"/>
    <n v="14.76"/>
    <n v="198.55"/>
    <n v="1035.23"/>
    <n v="94.42"/>
    <x v="1"/>
    <n v="-4"/>
    <s v="Training"/>
    <n v="1171"/>
    <n v="225"/>
    <s v="MID"/>
    <x v="35"/>
  </r>
  <r>
    <d v="2019-03-05T00:00:00"/>
    <x v="10"/>
    <s v="15s Session"/>
    <n v="70.14"/>
    <n v="3410.64"/>
    <n v="57.01"/>
    <n v="6.94"/>
    <n v="63.9"/>
    <n v="0"/>
    <n v="63.9"/>
    <n v="9"/>
    <n v="6"/>
    <n v="371"/>
    <n v="412"/>
    <n v="70"/>
    <n v="39"/>
    <n v="207"/>
    <n v="161.85"/>
    <n v="17.170000000000002"/>
    <n v="1.46"/>
    <n v="18.63"/>
    <n v="201.12"/>
    <n v="603.38"/>
    <n v="57.96"/>
    <x v="8"/>
    <n v="-1"/>
    <s v="Training"/>
    <n v="783"/>
    <n v="109"/>
    <s v="FB"/>
    <x v="35"/>
  </r>
  <r>
    <d v="2019-03-05T00:00:00"/>
    <x v="11"/>
    <s v="Entire Session - Live"/>
    <n v="81.27"/>
    <n v="5398.73"/>
    <n v="66.430000000000007"/>
    <n v="7.6"/>
    <n v="236.98"/>
    <n v="5.03"/>
    <n v="242.01"/>
    <n v="20"/>
    <n v="27"/>
    <n v="553"/>
    <n v="592"/>
    <n v="108"/>
    <n v="62"/>
    <n v="209"/>
    <n v="152.32"/>
    <n v="15.18"/>
    <n v="0.22"/>
    <n v="15.4"/>
    <n v="197.94"/>
    <n v="1109.68"/>
    <n v="95.3"/>
    <x v="1"/>
    <n v="-4"/>
    <s v="Training"/>
    <n v="1145"/>
    <n v="170"/>
    <s v="FOR"/>
    <x v="35"/>
  </r>
  <r>
    <d v="2019-03-05T00:00:00"/>
    <x v="23"/>
    <s v="Avg"/>
    <n v="70.14"/>
    <n v="3895.22"/>
    <n v="55.54"/>
    <n v="7.36"/>
    <n v="71.930000000000007"/>
    <n v="4.29"/>
    <n v="76.22"/>
    <n v="10"/>
    <n v="7"/>
    <n v="479"/>
    <n v="520"/>
    <n v="76"/>
    <n v="72"/>
    <n v="194"/>
    <n v="147.93"/>
    <n v="17.55"/>
    <n v="0.02"/>
    <n v="17.57"/>
    <n v="192.96"/>
    <n v="758.66"/>
    <n v="78.650000000000006"/>
    <x v="3"/>
    <m/>
    <m/>
    <n v="999"/>
    <n v="148"/>
    <s v="CB"/>
    <x v="35"/>
  </r>
  <r>
    <d v="2019-03-05T00:00:00"/>
    <x v="27"/>
    <s v="15s Session"/>
    <n v="70.14"/>
    <n v="3360.89"/>
    <n v="56.81"/>
    <n v="7.62"/>
    <n v="89.41"/>
    <n v="2.23"/>
    <n v="91.64"/>
    <n v="2"/>
    <n v="10"/>
    <n v="318"/>
    <n v="355"/>
    <n v="61"/>
    <n v="55"/>
    <n v="189"/>
    <n v="143.03"/>
    <n v="1.48"/>
    <n v="0"/>
    <n v="1.48"/>
    <n v="103.17"/>
    <n v="566.29999999999995"/>
    <n v="58.74"/>
    <x v="8"/>
    <n v="-1"/>
    <s v="Training"/>
    <n v="673"/>
    <n v="116"/>
    <s v="MID"/>
    <x v="35"/>
  </r>
  <r>
    <d v="2019-03-05T00:00:00"/>
    <x v="14"/>
    <s v="15s Session"/>
    <n v="70.14"/>
    <n v="3895.22"/>
    <n v="55.54"/>
    <n v="7.36"/>
    <n v="71.930000000000007"/>
    <n v="4.29"/>
    <n v="76.22"/>
    <n v="10"/>
    <n v="7"/>
    <n v="479"/>
    <n v="520"/>
    <n v="76"/>
    <n v="72"/>
    <n v="194"/>
    <n v="147.93"/>
    <n v="17.55"/>
    <n v="0.02"/>
    <n v="17.57"/>
    <n v="192.96"/>
    <n v="758.66"/>
    <n v="78.650000000000006"/>
    <x v="8"/>
    <n v="-1"/>
    <s v="Training"/>
    <n v="999"/>
    <n v="148"/>
    <s v="FB"/>
    <x v="35"/>
  </r>
  <r>
    <d v="2019-03-05T00:00:00"/>
    <x v="15"/>
    <s v="15s Session"/>
    <n v="70.14"/>
    <n v="3778.96"/>
    <n v="55.6"/>
    <n v="6.98"/>
    <n v="96.28"/>
    <n v="0"/>
    <n v="96.28"/>
    <n v="8"/>
    <n v="11"/>
    <n v="423"/>
    <n v="454"/>
    <n v="85"/>
    <n v="64"/>
    <n v="213"/>
    <n v="169.62"/>
    <n v="20.63"/>
    <n v="5.01"/>
    <n v="25.64"/>
    <n v="260.95999999999998"/>
    <n v="650.32000000000005"/>
    <n v="63.42"/>
    <x v="8"/>
    <n v="-1"/>
    <s v="Training"/>
    <n v="877"/>
    <n v="149"/>
    <s v="MID"/>
    <x v="35"/>
  </r>
  <r>
    <d v="2019-03-05T00:00:00"/>
    <x v="26"/>
    <s v="15s Session"/>
    <n v="70.14"/>
    <n v="3583.63"/>
    <n v="56.91"/>
    <n v="7.7"/>
    <n v="102.78"/>
    <n v="11.8"/>
    <n v="114.58"/>
    <n v="9"/>
    <n v="10"/>
    <n v="395"/>
    <n v="443"/>
    <n v="54"/>
    <n v="51"/>
    <n v="213"/>
    <n v="156.22"/>
    <n v="10.55"/>
    <n v="0.87"/>
    <n v="11.42"/>
    <n v="155.22"/>
    <n v="561.17999999999995"/>
    <n v="63.24"/>
    <x v="8"/>
    <n v="-1"/>
    <s v="Training"/>
    <n v="838"/>
    <n v="105"/>
    <s v="MID"/>
    <x v="35"/>
  </r>
  <r>
    <d v="2019-03-05T00:00:00"/>
    <x v="17"/>
    <s v="GK Session"/>
    <n v="87.15"/>
    <n v="2648.75"/>
    <n v="52.65"/>
    <n v="5.59"/>
    <n v="0.56000000000000005"/>
    <n v="0"/>
    <n v="0.56000000000000005"/>
    <n v="5"/>
    <n v="0"/>
    <n v="432"/>
    <n v="453"/>
    <n v="45"/>
    <n v="30"/>
    <n v="192"/>
    <n v="150.84"/>
    <n v="4.88"/>
    <n v="0"/>
    <n v="4.88"/>
    <n v="113.13"/>
    <n v="208.42"/>
    <n v="44.66"/>
    <x v="8"/>
    <n v="-1"/>
    <s v="Training"/>
    <n v="885"/>
    <n v="75"/>
    <s v="GK"/>
    <x v="35"/>
  </r>
  <r>
    <d v="2019-03-05T00:00:00"/>
    <x v="18"/>
    <s v="Entire Session - Live"/>
    <n v="81.27"/>
    <n v="4543.47"/>
    <n v="55.91"/>
    <n v="7.6"/>
    <n v="97.62"/>
    <n v="7.99"/>
    <n v="105.61"/>
    <n v="13"/>
    <n v="12"/>
    <n v="605"/>
    <n v="649"/>
    <n v="133"/>
    <n v="106"/>
    <n v="216"/>
    <n v="180.2"/>
    <n v="32.1"/>
    <n v="3.42"/>
    <n v="35.53"/>
    <n v="342.4"/>
    <n v="976.14"/>
    <n v="68.88"/>
    <x v="1"/>
    <n v="-4"/>
    <s v="Training"/>
    <n v="1254"/>
    <n v="239"/>
    <s v="FB"/>
    <x v="35"/>
  </r>
  <r>
    <d v="2019-03-05T00:00:00"/>
    <x v="21"/>
    <s v="Entire Session - Live"/>
    <n v="81.27"/>
    <n v="5452.23"/>
    <n v="67.09"/>
    <n v="7.52"/>
    <n v="166.8"/>
    <n v="19.43"/>
    <n v="186.23"/>
    <n v="19"/>
    <n v="21"/>
    <n v="613"/>
    <n v="659"/>
    <n v="122"/>
    <n v="81"/>
    <n v="190"/>
    <n v="145.41"/>
    <n v="15.74"/>
    <n v="0"/>
    <n v="15.74"/>
    <n v="198.91"/>
    <n v="1221.9100000000001"/>
    <n v="86.09"/>
    <x v="1"/>
    <n v="-4"/>
    <s v="Training"/>
    <n v="1272"/>
    <n v="203"/>
    <s v="MID"/>
    <x v="35"/>
  </r>
  <r>
    <d v="2019-03-06T00:00:00"/>
    <x v="29"/>
    <s v="Conditioning"/>
    <n v="7.29"/>
    <n v="1150.6099999999999"/>
    <n v="157.83000000000001"/>
    <n v="5.56"/>
    <n v="0.56000000000000005"/>
    <n v="0"/>
    <n v="0.56000000000000005"/>
    <n v="0"/>
    <n v="0"/>
    <n v="5"/>
    <n v="6"/>
    <n v="0"/>
    <n v="0"/>
    <n v="193"/>
    <n v="172.22"/>
    <n v="3.73"/>
    <n v="0"/>
    <n v="3.73"/>
    <n v="31.38"/>
    <n v="18.62"/>
    <n v="15.54"/>
    <x v="3"/>
    <m/>
    <s v="CONDITIONING"/>
    <n v="11"/>
    <n v="0"/>
    <e v="#N/A"/>
    <x v="35"/>
  </r>
  <r>
    <d v="2019-03-06T00:00:00"/>
    <x v="19"/>
    <s v="Conditioning"/>
    <n v="63.51"/>
    <n v="5065.54"/>
    <n v="79.760000000000005"/>
    <n v="8.0399999999999991"/>
    <n v="884.94"/>
    <n v="73.069999999999993"/>
    <n v="958.01"/>
    <n v="20"/>
    <n v="44"/>
    <n v="412"/>
    <n v="450"/>
    <n v="84"/>
    <n v="52"/>
    <n v="196"/>
    <n v="160.96"/>
    <n v="17.23"/>
    <n v="0"/>
    <n v="17.23"/>
    <n v="205.9"/>
    <n v="1681.26"/>
    <n v="72.569999999999993"/>
    <x v="3"/>
    <m/>
    <s v="CONDITIONING"/>
    <n v="862"/>
    <n v="136"/>
    <s v="FB"/>
    <x v="35"/>
  </r>
  <r>
    <d v="2019-03-07T00:00:00"/>
    <x v="0"/>
    <s v="Entire Session - Live"/>
    <n v="82.68"/>
    <n v="6603.9"/>
    <n v="79.88"/>
    <n v="7.99"/>
    <n v="233.19"/>
    <n v="46.05"/>
    <n v="279.24"/>
    <n v="10"/>
    <n v="20"/>
    <n v="608"/>
    <n v="624"/>
    <n v="46"/>
    <n v="65"/>
    <n v="201"/>
    <n v="166.99"/>
    <n v="26.02"/>
    <n v="0"/>
    <n v="26.02"/>
    <n v="284.43"/>
    <n v="1163.53"/>
    <n v="105.24"/>
    <x v="1"/>
    <n v="-2"/>
    <s v="Training"/>
    <n v="1232"/>
    <n v="111"/>
    <s v="MID"/>
    <x v="35"/>
  </r>
  <r>
    <d v="2019-03-07T00:00:00"/>
    <x v="2"/>
    <s v="Entire Session - Live"/>
    <n v="82.68"/>
    <n v="7179.29"/>
    <n v="86.84"/>
    <n v="8.1999999999999993"/>
    <n v="273.57"/>
    <n v="32.64"/>
    <n v="306.20999999999998"/>
    <n v="9"/>
    <n v="28"/>
    <n v="559"/>
    <n v="577"/>
    <n v="60"/>
    <n v="46"/>
    <n v="212"/>
    <n v="168.61"/>
    <n v="28.33"/>
    <n v="2.85"/>
    <n v="31.18"/>
    <n v="305.92"/>
    <n v="1117.21"/>
    <n v="110.22"/>
    <x v="1"/>
    <n v="-2"/>
    <s v="Training"/>
    <n v="1136"/>
    <n v="106"/>
    <s v="MID"/>
    <x v="35"/>
  </r>
  <r>
    <d v="2019-03-07T00:00:00"/>
    <x v="4"/>
    <s v="GK Session"/>
    <n v="82.68"/>
    <n v="4666.3900000000003"/>
    <n v="56.44"/>
    <n v="6.84"/>
    <n v="21.43"/>
    <n v="0"/>
    <n v="21.43"/>
    <n v="6"/>
    <n v="2"/>
    <n v="574"/>
    <n v="579"/>
    <n v="59"/>
    <n v="50"/>
    <n v="183"/>
    <n v="150.15"/>
    <n v="6.44"/>
    <n v="0"/>
    <n v="6.44"/>
    <n v="214.9"/>
    <n v="429.79"/>
    <n v="71.06"/>
    <x v="1"/>
    <n v="-2"/>
    <s v="Training"/>
    <n v="1153"/>
    <n v="109"/>
    <s v="GK"/>
    <x v="35"/>
  </r>
  <r>
    <d v="2019-03-07T00:00:00"/>
    <x v="5"/>
    <s v="Entire Session - Live"/>
    <n v="82.68"/>
    <n v="6633.33"/>
    <n v="80.23"/>
    <n v="7.84"/>
    <n v="455.7"/>
    <n v="48.31"/>
    <n v="504.01"/>
    <n v="50"/>
    <n v="40"/>
    <n v="511"/>
    <n v="514"/>
    <n v="75"/>
    <n v="78"/>
    <n v="199"/>
    <n v="160.97999999999999"/>
    <n v="21.54"/>
    <n v="0"/>
    <n v="21.54"/>
    <n v="242.32"/>
    <n v="1390.93"/>
    <n v="128.44999999999999"/>
    <x v="1"/>
    <n v="-2"/>
    <s v="Training"/>
    <n v="1025"/>
    <n v="153"/>
    <s v="MID"/>
    <x v="35"/>
  </r>
  <r>
    <d v="2019-03-07T00:00:00"/>
    <x v="6"/>
    <s v="Entire Session - Live"/>
    <n v="82.68"/>
    <n v="6832.23"/>
    <n v="82.64"/>
    <n v="7.47"/>
    <n v="407.94"/>
    <n v="45.14"/>
    <n v="453.08"/>
    <n v="9"/>
    <n v="31"/>
    <n v="522"/>
    <n v="568"/>
    <n v="80"/>
    <n v="44"/>
    <n v="202"/>
    <n v="156.53"/>
    <n v="15.23"/>
    <n v="0"/>
    <s v="POOR TRACE"/>
    <n v="206.73"/>
    <n v="1445.16"/>
    <n v="92.3"/>
    <x v="1"/>
    <n v="-2"/>
    <s v="Training"/>
    <n v="1090"/>
    <n v="124"/>
    <s v="FB"/>
    <x v="35"/>
  </r>
  <r>
    <d v="2019-03-07T00:00:00"/>
    <x v="7"/>
    <s v="Entire Session - Live"/>
    <n v="82.68"/>
    <n v="6540.31"/>
    <n v="79.11"/>
    <n v="7.91"/>
    <n v="272.99"/>
    <n v="40.93"/>
    <n v="313.92"/>
    <n v="17"/>
    <n v="27"/>
    <n v="534"/>
    <n v="559"/>
    <n v="64"/>
    <n v="45"/>
    <n v="197"/>
    <n v="166.69"/>
    <n v="24.71"/>
    <n v="0"/>
    <n v="24.71"/>
    <n v="277.66000000000003"/>
    <n v="1198.1199999999999"/>
    <n v="99.34"/>
    <x v="1"/>
    <n v="-2"/>
    <s v="Training"/>
    <n v="1093"/>
    <n v="109"/>
    <s v="CB"/>
    <x v="35"/>
  </r>
  <r>
    <d v="2019-03-07T00:00:00"/>
    <x v="10"/>
    <s v="Entire Session - Live"/>
    <n v="82.68"/>
    <n v="6710.85"/>
    <n v="81.17"/>
    <n v="7.29"/>
    <n v="237.06"/>
    <n v="3.58"/>
    <n v="240.64"/>
    <n v="6"/>
    <n v="27"/>
    <n v="538"/>
    <n v="559"/>
    <n v="44"/>
    <n v="33"/>
    <n v="206"/>
    <n v="169.63"/>
    <n v="34.39"/>
    <n v="2.12"/>
    <n v="36.51"/>
    <n v="339.66"/>
    <n v="1219.95"/>
    <n v="102.3"/>
    <x v="1"/>
    <n v="-2"/>
    <s v="Training"/>
    <n v="1097"/>
    <n v="77"/>
    <s v="FB"/>
    <x v="35"/>
  </r>
  <r>
    <d v="2019-03-07T00:00:00"/>
    <x v="11"/>
    <s v="Entire Session - Live"/>
    <n v="82.68"/>
    <n v="5959.95"/>
    <n v="72.09"/>
    <n v="8.6300000000000008"/>
    <n v="354.43"/>
    <n v="102.39"/>
    <n v="456.82"/>
    <n v="11"/>
    <n v="35"/>
    <n v="503"/>
    <n v="548"/>
    <n v="70"/>
    <n v="53"/>
    <n v="203"/>
    <n v="149.21"/>
    <n v="7"/>
    <n v="0"/>
    <n v="7"/>
    <n v="172.06"/>
    <n v="1190.28"/>
    <n v="88.91"/>
    <x v="1"/>
    <n v="-2"/>
    <s v="Training"/>
    <n v="1051"/>
    <n v="123"/>
    <s v="FOR"/>
    <x v="35"/>
  </r>
  <r>
    <d v="2019-03-07T00:00:00"/>
    <x v="27"/>
    <s v="Entire Session - Live"/>
    <n v="82.68"/>
    <n v="6735.85"/>
    <n v="81.47"/>
    <n v="8.1999999999999993"/>
    <n v="196.8"/>
    <n v="24.53"/>
    <n v="221.33"/>
    <n v="4"/>
    <n v="20"/>
    <n v="491"/>
    <n v="509"/>
    <n v="46"/>
    <n v="54"/>
    <n v="199"/>
    <n v="159.41"/>
    <n v="17.25"/>
    <n v="0"/>
    <n v="17.25"/>
    <n v="231.06"/>
    <n v="1163.25"/>
    <n v="103.12"/>
    <x v="1"/>
    <n v="-2"/>
    <s v="Training"/>
    <n v="1000"/>
    <n v="100"/>
    <s v="MID"/>
    <x v="35"/>
  </r>
  <r>
    <d v="2019-03-07T00:00:00"/>
    <x v="14"/>
    <s v="Entire Session - Live"/>
    <n v="82.68"/>
    <n v="7204.91"/>
    <n v="87.15"/>
    <n v="7.94"/>
    <n v="489.71"/>
    <n v="47.26"/>
    <n v="536.97"/>
    <n v="16"/>
    <n v="45"/>
    <n v="570"/>
    <n v="588"/>
    <n v="66"/>
    <n v="53"/>
    <n v="199"/>
    <n v="140.88999999999999"/>
    <n v="9.7200000000000006"/>
    <n v="0.48"/>
    <s v="POOR TRACE"/>
    <n v="171.19"/>
    <n v="1536.37"/>
    <n v="122.51"/>
    <x v="1"/>
    <n v="-2"/>
    <s v="Training"/>
    <n v="1158"/>
    <n v="119"/>
    <s v="FB"/>
    <x v="35"/>
  </r>
  <r>
    <d v="2019-03-07T00:00:00"/>
    <x v="15"/>
    <s v="Entire Session - Live"/>
    <n v="82.68"/>
    <n v="6452.87"/>
    <n v="78.05"/>
    <n v="7.86"/>
    <n v="214.45"/>
    <n v="46.04"/>
    <n v="260.49"/>
    <n v="6"/>
    <n v="21"/>
    <n v="489"/>
    <n v="506"/>
    <n v="63"/>
    <n v="39"/>
    <n v="209"/>
    <n v="171.69"/>
    <n v="25.13"/>
    <n v="0.56000000000000005"/>
    <n v="25.69"/>
    <n v="311.04000000000002"/>
    <n v="1096.75"/>
    <n v="93.66"/>
    <x v="1"/>
    <n v="-2"/>
    <s v="Training"/>
    <n v="995"/>
    <n v="102"/>
    <s v="MID"/>
    <x v="35"/>
  </r>
  <r>
    <d v="2019-03-07T00:00:00"/>
    <x v="16"/>
    <s v="Entire Session - Live"/>
    <n v="82.68"/>
    <n v="6811.71"/>
    <n v="82.39"/>
    <n v="7.15"/>
    <n v="151.61000000000001"/>
    <n v="2.84"/>
    <n v="154.44999999999999"/>
    <n v="3"/>
    <n v="18"/>
    <n v="515"/>
    <n v="564"/>
    <n v="45"/>
    <n v="36"/>
    <n v="199"/>
    <n v="172.1"/>
    <n v="36.020000000000003"/>
    <n v="0"/>
    <n v="36.020000000000003"/>
    <n v="330.57"/>
    <n v="1107.8399999999999"/>
    <n v="100.34"/>
    <x v="1"/>
    <n v="-2"/>
    <s v="Training"/>
    <n v="1079"/>
    <n v="81"/>
    <s v="MID"/>
    <x v="35"/>
  </r>
  <r>
    <d v="2019-03-07T00:00:00"/>
    <x v="26"/>
    <s v="Entire Session - Live"/>
    <n v="82.68"/>
    <n v="7005.56"/>
    <n v="84.73"/>
    <n v="7.77"/>
    <n v="297.70999999999998"/>
    <n v="24.3"/>
    <n v="322.01"/>
    <n v="15"/>
    <n v="26"/>
    <n v="511"/>
    <n v="570"/>
    <n v="77"/>
    <n v="47"/>
    <n v="184"/>
    <n v="145.15"/>
    <n v="0"/>
    <n v="0"/>
    <s v="POOR TRACE"/>
    <n v="34.71"/>
    <n v="1308.3599999999999"/>
    <n v="113.81"/>
    <x v="1"/>
    <n v="-2"/>
    <s v="Training"/>
    <n v="1081"/>
    <n v="124"/>
    <s v="MID"/>
    <x v="35"/>
  </r>
  <r>
    <d v="2019-03-07T00:00:00"/>
    <x v="17"/>
    <s v="GK Session"/>
    <n v="82.68"/>
    <n v="4245.4799999999996"/>
    <n v="51.35"/>
    <n v="6.66"/>
    <n v="15.87"/>
    <n v="0"/>
    <n v="15.87"/>
    <n v="6"/>
    <n v="2"/>
    <n v="493"/>
    <n v="511"/>
    <n v="33"/>
    <n v="36"/>
    <n v="189"/>
    <n v="140.31"/>
    <n v="1.39"/>
    <n v="0"/>
    <s v="POOR TRACE"/>
    <n v="112.54"/>
    <n v="327.06"/>
    <n v="61.97"/>
    <x v="1"/>
    <n v="-2"/>
    <s v="Training"/>
    <n v="1004"/>
    <n v="69"/>
    <s v="GK"/>
    <x v="35"/>
  </r>
  <r>
    <d v="2019-03-07T00:00:00"/>
    <x v="18"/>
    <s v="Entire Session - Live"/>
    <n v="82.68"/>
    <n v="6267.46"/>
    <n v="75.81"/>
    <n v="8.07"/>
    <n v="265.27999999999997"/>
    <n v="48.87"/>
    <n v="314.14999999999998"/>
    <n v="10"/>
    <n v="23"/>
    <n v="489"/>
    <n v="522"/>
    <n v="70"/>
    <n v="45"/>
    <n v="211"/>
    <n v="161.9"/>
    <n v="14.15"/>
    <n v="0.11"/>
    <s v="POOR TRACE"/>
    <n v="192.74"/>
    <n v="1174.0899999999999"/>
    <n v="79.58"/>
    <x v="1"/>
    <n v="-2"/>
    <s v="Training"/>
    <n v="1011"/>
    <n v="115"/>
    <s v="FB"/>
    <x v="35"/>
  </r>
  <r>
    <d v="2019-03-07T00:00:00"/>
    <x v="21"/>
    <s v="Entire Session - Live"/>
    <n v="82.68"/>
    <n v="7409.43"/>
    <n v="89.62"/>
    <n v="7.9"/>
    <n v="394.23"/>
    <n v="54.58"/>
    <n v="448.81"/>
    <n v="10"/>
    <n v="34"/>
    <n v="577"/>
    <n v="615"/>
    <n v="89"/>
    <n v="62"/>
    <n v="192"/>
    <n v="154.86000000000001"/>
    <n v="23.8"/>
    <n v="0"/>
    <n v="23.8"/>
    <n v="257.68"/>
    <n v="1622.81"/>
    <n v="105.09"/>
    <x v="1"/>
    <n v="-2"/>
    <s v="Training"/>
    <n v="1192"/>
    <n v="151"/>
    <s v="MID"/>
    <x v="35"/>
  </r>
  <r>
    <d v="2019-03-08T00:00:00"/>
    <x v="19"/>
    <s v="Conditioning"/>
    <n v="57.03"/>
    <n v="4488.09"/>
    <n v="78.7"/>
    <n v="7.92"/>
    <n v="656.34"/>
    <n v="70.06"/>
    <n v="726.4"/>
    <n v="19"/>
    <n v="45"/>
    <n v="426"/>
    <n v="492"/>
    <n v="85"/>
    <n v="63"/>
    <n v="201"/>
    <n v="166.25"/>
    <n v="16.88"/>
    <n v="7.0000000000000007E-2"/>
    <n v="16.95"/>
    <n v="201.58"/>
    <n v="1264.92"/>
    <n v="68"/>
    <x v="3"/>
    <m/>
    <s v="CONDITIONING"/>
    <n v="918"/>
    <n v="148"/>
    <s v="FB"/>
    <x v="35"/>
  </r>
  <r>
    <d v="2019-03-09T00:00:00"/>
    <x v="2"/>
    <s v="16s vs Sheff Wed"/>
    <n v="115.5"/>
    <n v="10547.73"/>
    <n v="91.32"/>
    <n v="8.16"/>
    <n v="275.11"/>
    <n v="38.78"/>
    <n v="313.89"/>
    <n v="11"/>
    <n v="20"/>
    <n v="858"/>
    <n v="886"/>
    <n v="65"/>
    <n v="79"/>
    <n v="211"/>
    <n v="177.99"/>
    <n v="58.88"/>
    <n v="4.83"/>
    <n v="63.71"/>
    <n v="533.08000000000004"/>
    <n v="1431.21"/>
    <n v="164.04"/>
    <x v="1"/>
    <m/>
    <s v="Match"/>
    <n v="1744"/>
    <n v="144"/>
    <s v="MID"/>
    <x v="35"/>
  </r>
  <r>
    <d v="2019-03-09T00:00:00"/>
    <x v="4"/>
    <s v="16s vs Sheff Wed"/>
    <n v="115.5"/>
    <n v="6694.48"/>
    <n v="57.96"/>
    <n v="6.23"/>
    <n v="21.28"/>
    <n v="0"/>
    <n v="21.28"/>
    <n v="4"/>
    <n v="3"/>
    <n v="746"/>
    <n v="792"/>
    <n v="32"/>
    <n v="38"/>
    <n v="184"/>
    <n v="149.51"/>
    <n v="5.76"/>
    <n v="0"/>
    <n v="5.76"/>
    <n v="288.33"/>
    <n v="419.67"/>
    <n v="88.68"/>
    <x v="1"/>
    <m/>
    <s v="Match"/>
    <n v="1538"/>
    <n v="70"/>
    <s v="GK"/>
    <x v="35"/>
  </r>
  <r>
    <d v="2019-03-09T00:00:00"/>
    <x v="5"/>
    <s v="16s vs Sheff Wed"/>
    <n v="115.5"/>
    <n v="9935.7900000000009"/>
    <n v="86.03"/>
    <n v="8.49"/>
    <n v="547.55999999999995"/>
    <n v="137.05000000000001"/>
    <n v="684.61"/>
    <n v="44"/>
    <n v="43"/>
    <n v="800"/>
    <n v="823"/>
    <n v="85"/>
    <n v="133"/>
    <n v="201"/>
    <n v="166.29"/>
    <n v="33.93"/>
    <n v="0"/>
    <n v="33.93"/>
    <n v="385.26"/>
    <n v="1987.12"/>
    <n v="188.51"/>
    <x v="1"/>
    <m/>
    <s v="Match"/>
    <n v="1623"/>
    <n v="218"/>
    <s v="MID"/>
    <x v="35"/>
  </r>
  <r>
    <d v="2019-03-09T00:00:00"/>
    <x v="6"/>
    <s v="16s vs Sheff Wed"/>
    <n v="115.5"/>
    <n v="7856.02"/>
    <n v="71.569999999999993"/>
    <n v="8.09"/>
    <n v="297.31"/>
    <n v="42.46"/>
    <n v="339.77"/>
    <n v="13"/>
    <n v="26"/>
    <n v="522"/>
    <n v="582"/>
    <n v="61"/>
    <n v="40"/>
    <n v="204"/>
    <n v="151.43"/>
    <n v="17.23"/>
    <n v="0"/>
    <n v="17.23"/>
    <n v="175.63"/>
    <n v="1264.55"/>
    <n v="109.31"/>
    <x v="1"/>
    <m/>
    <s v="Match"/>
    <n v="1104"/>
    <n v="101"/>
    <s v="FB"/>
    <x v="35"/>
  </r>
  <r>
    <d v="2019-03-09T00:00:00"/>
    <x v="7"/>
    <s v="16s vs Sheff Wed"/>
    <n v="115.5"/>
    <n v="9735.36"/>
    <n v="84.29"/>
    <n v="7.77"/>
    <n v="428.45"/>
    <n v="48.78"/>
    <n v="477.23"/>
    <n v="12"/>
    <n v="27"/>
    <n v="798"/>
    <n v="851"/>
    <n v="78"/>
    <n v="68"/>
    <n v="201"/>
    <n v="173.14"/>
    <n v="52.92"/>
    <n v="0"/>
    <n v="52.92"/>
    <n v="463.13"/>
    <n v="1692.99"/>
    <n v="153.25"/>
    <x v="1"/>
    <m/>
    <s v="Match"/>
    <n v="1649"/>
    <n v="146"/>
    <s v="CB"/>
    <x v="35"/>
  </r>
  <r>
    <d v="2019-03-09T00:00:00"/>
    <x v="9"/>
    <s v="16s vs Sheff Wed"/>
    <n v="115.5"/>
    <n v="6299.13"/>
    <n v="55.88"/>
    <n v="7.09"/>
    <n v="222.2"/>
    <n v="0.71"/>
    <n v="222.91"/>
    <n v="7"/>
    <n v="16"/>
    <n v="518"/>
    <n v="502"/>
    <n v="36"/>
    <n v="51"/>
    <n v="210"/>
    <n v="133.91999999999999"/>
    <n v="14.24"/>
    <n v="3.35"/>
    <n v="17.579999999999998"/>
    <n v="206.07"/>
    <n v="1115.1500000000001"/>
    <n v="103.2"/>
    <x v="1"/>
    <m/>
    <s v="Match"/>
    <n v="1020"/>
    <n v="87"/>
    <s v="MID"/>
    <x v="35"/>
  </r>
  <r>
    <d v="2019-03-09T00:00:00"/>
    <x v="10"/>
    <s v="16s vs Sheff Wed"/>
    <n v="115.5"/>
    <n v="11059.66"/>
    <n v="95.76"/>
    <n v="7.09"/>
    <n v="346.82"/>
    <n v="0.71"/>
    <n v="347.53"/>
    <n v="11"/>
    <n v="30"/>
    <n v="811"/>
    <n v="806"/>
    <n v="56"/>
    <n v="49"/>
    <n v="203"/>
    <n v="171.61"/>
    <n v="56.22"/>
    <n v="1.03"/>
    <n v="57.25"/>
    <n v="497.1"/>
    <n v="1902.27"/>
    <n v="165.49"/>
    <x v="1"/>
    <m/>
    <s v="Match"/>
    <n v="1617"/>
    <n v="105"/>
    <s v="FB"/>
    <x v="35"/>
  </r>
  <r>
    <d v="2019-03-09T00:00:00"/>
    <x v="11"/>
    <s v="16s vs Sheff Wed"/>
    <n v="115.5"/>
    <n v="9684.73"/>
    <n v="83.85"/>
    <n v="9.25"/>
    <n v="670.15"/>
    <n v="327.08999999999997"/>
    <n v="997.24"/>
    <n v="38"/>
    <n v="55"/>
    <n v="678"/>
    <n v="719"/>
    <n v="113"/>
    <n v="91"/>
    <n v="211"/>
    <n v="173.18"/>
    <n v="39.75"/>
    <n v="0.86"/>
    <n v="40.61"/>
    <n v="419.12"/>
    <n v="1940.67"/>
    <n v="150.72"/>
    <x v="1"/>
    <m/>
    <s v="Match"/>
    <n v="1397"/>
    <n v="204"/>
    <s v="FOR"/>
    <x v="35"/>
  </r>
  <r>
    <d v="2019-03-09T00:00:00"/>
    <x v="23"/>
    <s v="16s vs Sheff Wed"/>
    <n v="115.5"/>
    <n v="9778.83"/>
    <n v="84.67"/>
    <n v="7.69"/>
    <n v="321.04000000000002"/>
    <n v="38.94"/>
    <n v="359.98"/>
    <n v="16"/>
    <n v="21"/>
    <n v="803"/>
    <n v="785"/>
    <n v="58"/>
    <n v="87"/>
    <n v="185"/>
    <n v="152.65"/>
    <n v="38.21"/>
    <n v="0.62"/>
    <n v="38.83"/>
    <n v="430.3"/>
    <n v="1553.41"/>
    <n v="158.26"/>
    <x v="1"/>
    <m/>
    <s v="Match"/>
    <n v="1588"/>
    <n v="145"/>
    <s v="CB"/>
    <x v="35"/>
  </r>
  <r>
    <d v="2019-03-09T00:00:00"/>
    <x v="27"/>
    <s v="16s vs Sheff Wed"/>
    <n v="115.5"/>
    <n v="10769.18"/>
    <n v="93.24"/>
    <n v="8.14"/>
    <n v="452.04"/>
    <n v="51.56"/>
    <n v="503.6"/>
    <n v="6"/>
    <n v="38"/>
    <n v="772"/>
    <n v="780"/>
    <n v="74"/>
    <n v="85"/>
    <n v="203"/>
    <n v="169.84"/>
    <n v="31.86"/>
    <n v="0"/>
    <n v="31.86"/>
    <n v="413.98"/>
    <n v="2061.34"/>
    <n v="171.64"/>
    <x v="1"/>
    <m/>
    <s v="Match"/>
    <n v="1552"/>
    <n v="159"/>
    <s v="MID"/>
    <x v="35"/>
  </r>
  <r>
    <d v="2019-03-09T00:00:00"/>
    <x v="14"/>
    <s v="16s vs Sheff Wed"/>
    <n v="115.5"/>
    <n v="10630.07"/>
    <n v="92.04"/>
    <n v="7.64"/>
    <n v="728.27"/>
    <n v="47.68"/>
    <n v="775.95"/>
    <n v="29"/>
    <n v="49"/>
    <n v="842"/>
    <n v="860"/>
    <n v="80"/>
    <n v="95"/>
    <n v="195"/>
    <n v="155.03"/>
    <n v="20.95"/>
    <n v="0.47"/>
    <n v="21.41"/>
    <n v="219.51"/>
    <n v="2223.91"/>
    <n v="185.25"/>
    <x v="1"/>
    <m/>
    <s v="Match"/>
    <n v="1702"/>
    <n v="175"/>
    <s v="FB"/>
    <x v="35"/>
  </r>
  <r>
    <d v="2019-03-09T00:00:00"/>
    <x v="26"/>
    <s v="16s vs Sheff Wed"/>
    <n v="115.5"/>
    <n v="5635.82"/>
    <n v="89.75"/>
    <n v="7.74"/>
    <n v="207.82"/>
    <n v="9.34"/>
    <n v="217.16"/>
    <n v="10"/>
    <n v="20"/>
    <n v="410"/>
    <n v="439"/>
    <n v="39"/>
    <n v="27"/>
    <n v="171"/>
    <n v="158.21"/>
    <n v="0"/>
    <n v="0"/>
    <n v="0"/>
    <n v="8.44"/>
    <n v="832.61"/>
    <n v="92.75"/>
    <x v="1"/>
    <m/>
    <s v="Match"/>
    <n v="849"/>
    <n v="66"/>
    <s v="MID"/>
    <x v="35"/>
  </r>
  <r>
    <d v="2019-03-09T00:00:00"/>
    <x v="17"/>
    <s v="16s vs Sheff Wed"/>
    <n v="115.5"/>
    <n v="2020.11"/>
    <n v="17.489999999999998"/>
    <n v="6.51"/>
    <n v="16.11"/>
    <n v="0"/>
    <n v="16.11"/>
    <n v="7"/>
    <n v="1"/>
    <n v="311"/>
    <n v="300"/>
    <n v="39"/>
    <n v="25"/>
    <n v="186"/>
    <n v="117.12"/>
    <n v="2.11"/>
    <n v="0"/>
    <n v="2.11"/>
    <n v="96.3"/>
    <n v="147.46"/>
    <n v="37.54"/>
    <x v="1"/>
    <m/>
    <s v="Match"/>
    <n v="611"/>
    <n v="64"/>
    <s v="GK"/>
    <x v="35"/>
  </r>
  <r>
    <d v="2019-03-10T00:00:00"/>
    <x v="15"/>
    <s v="14s Match AVG"/>
    <n v="48"/>
    <n v="5928.9600000000009"/>
    <m/>
    <m/>
    <n v="483"/>
    <n v="90"/>
    <n v="663.82799999999997"/>
    <m/>
    <m/>
    <n v="314.39999999999998"/>
    <n v="315.60000000000002"/>
    <n v="24"/>
    <n v="43.2"/>
    <m/>
    <m/>
    <m/>
    <m/>
    <m/>
    <m/>
    <m/>
    <m/>
    <x v="3"/>
    <m/>
    <m/>
    <n v="630"/>
    <n v="67.2"/>
    <s v="MID"/>
    <x v="35"/>
  </r>
  <r>
    <d v="2019-03-11T00:00:00"/>
    <x v="0"/>
    <s v="Entire Session - Live"/>
    <n v="55.81"/>
    <n v="3154.92"/>
    <n v="56.53"/>
    <n v="5.94"/>
    <n v="10.220000000000001"/>
    <n v="0"/>
    <n v="10.220000000000001"/>
    <n v="6"/>
    <n v="0"/>
    <n v="462"/>
    <n v="474"/>
    <n v="72"/>
    <n v="61"/>
    <n v="197"/>
    <n v="161.34"/>
    <n v="6.68"/>
    <n v="0"/>
    <n v="6.68"/>
    <n v="155.51"/>
    <n v="501.53"/>
    <n v="56.08"/>
    <x v="1"/>
    <n v="-5"/>
    <s v="Training"/>
    <n v="936"/>
    <n v="133"/>
    <s v="MID"/>
    <x v="36"/>
  </r>
  <r>
    <d v="2019-03-11T00:00:00"/>
    <x v="2"/>
    <s v="Entire Session - Live"/>
    <n v="55.81"/>
    <n v="3912.71"/>
    <n v="70.099999999999994"/>
    <n v="6.65"/>
    <n v="169.97"/>
    <n v="0"/>
    <n v="169.97"/>
    <n v="8"/>
    <n v="24"/>
    <n v="436"/>
    <n v="461"/>
    <n v="57"/>
    <n v="42"/>
    <n v="210"/>
    <n v="164.61"/>
    <n v="10.34"/>
    <n v="1.1499999999999999"/>
    <n v="11.49"/>
    <n v="178.28"/>
    <n v="733.52"/>
    <n v="64.930000000000007"/>
    <x v="1"/>
    <n v="-5"/>
    <s v="Training"/>
    <n v="897"/>
    <n v="99"/>
    <s v="MID"/>
    <x v="36"/>
  </r>
  <r>
    <d v="2019-03-11T00:00:00"/>
    <x v="6"/>
    <s v="Entire Session - Live"/>
    <n v="55.81"/>
    <n v="4303.17"/>
    <n v="77.099999999999994"/>
    <n v="6.84"/>
    <n v="139.85"/>
    <n v="0"/>
    <n v="139.85"/>
    <n v="10"/>
    <n v="19"/>
    <n v="400"/>
    <n v="479"/>
    <n v="89"/>
    <n v="41"/>
    <n v="203"/>
    <n v="164.82"/>
    <n v="10.76"/>
    <n v="0"/>
    <n v="10.76"/>
    <n v="171.07"/>
    <n v="841.79"/>
    <n v="68.77"/>
    <x v="1"/>
    <n v="-5"/>
    <s v="Training"/>
    <n v="879"/>
    <n v="130"/>
    <s v="FB"/>
    <x v="36"/>
  </r>
  <r>
    <d v="2019-03-11T00:00:00"/>
    <x v="7"/>
    <s v="Entire Session - Live"/>
    <n v="55.81"/>
    <n v="3490.87"/>
    <n v="62.55"/>
    <n v="6.04"/>
    <n v="30.03"/>
    <n v="0"/>
    <n v="30.03"/>
    <n v="7"/>
    <n v="2"/>
    <n v="433"/>
    <n v="467"/>
    <n v="81"/>
    <n v="59"/>
    <n v="203"/>
    <n v="176.06"/>
    <n v="26.09"/>
    <n v="0"/>
    <n v="26.09"/>
    <n v="234.31"/>
    <n v="597.76"/>
    <n v="60.67"/>
    <x v="1"/>
    <n v="-5"/>
    <s v="Training"/>
    <n v="900"/>
    <n v="140"/>
    <s v="CB"/>
    <x v="36"/>
  </r>
  <r>
    <d v="2019-03-11T00:00:00"/>
    <x v="11"/>
    <s v="Entire Session - Live"/>
    <n v="55.81"/>
    <n v="3854.28"/>
    <n v="69.06"/>
    <n v="7.28"/>
    <n v="165.26"/>
    <n v="1.43"/>
    <n v="166.69"/>
    <n v="14"/>
    <n v="17"/>
    <n v="374"/>
    <n v="425"/>
    <n v="70"/>
    <n v="34"/>
    <n v="202"/>
    <n v="147.31"/>
    <n v="5.37"/>
    <n v="0"/>
    <n v="5.37"/>
    <n v="108.59"/>
    <n v="763.52"/>
    <n v="67.569999999999993"/>
    <x v="1"/>
    <n v="-5"/>
    <s v="Training"/>
    <n v="799"/>
    <n v="104"/>
    <s v="FOR"/>
    <x v="36"/>
  </r>
  <r>
    <d v="2019-03-11T00:00:00"/>
    <x v="16"/>
    <s v="Entire Session - Live"/>
    <n v="55.81"/>
    <n v="3494.46"/>
    <n v="62.61"/>
    <n v="6.75"/>
    <n v="123.12"/>
    <n v="0"/>
    <n v="123.12"/>
    <n v="8"/>
    <n v="18"/>
    <n v="392"/>
    <n v="426"/>
    <n v="67"/>
    <n v="42"/>
    <n v="198"/>
    <n v="170.19"/>
    <n v="15.11"/>
    <n v="0"/>
    <n v="15.11"/>
    <n v="212.07"/>
    <n v="622.15"/>
    <n v="55.67"/>
    <x v="1"/>
    <n v="-5"/>
    <s v="Training"/>
    <n v="818"/>
    <n v="109"/>
    <s v="MID"/>
    <x v="36"/>
  </r>
  <r>
    <d v="2019-03-11T00:00:00"/>
    <x v="21"/>
    <s v="Entire Session - Live"/>
    <n v="55.81"/>
    <n v="3938.59"/>
    <n v="70.569999999999993"/>
    <n v="6.62"/>
    <n v="133.53"/>
    <n v="0"/>
    <n v="133.53"/>
    <n v="11"/>
    <n v="18"/>
    <n v="435"/>
    <n v="481"/>
    <n v="89"/>
    <n v="52"/>
    <n v="189"/>
    <n v="152.1"/>
    <n v="5.27"/>
    <n v="0"/>
    <n v="5.27"/>
    <n v="143.04"/>
    <n v="799.95"/>
    <n v="58.17"/>
    <x v="1"/>
    <n v="-5"/>
    <s v="Training"/>
    <n v="916"/>
    <n v="141"/>
    <s v="MID"/>
    <x v="36"/>
  </r>
  <r>
    <d v="2019-03-12T00:00:00"/>
    <x v="0"/>
    <s v="16s Training"/>
    <n v="80.180000000000007"/>
    <n v="4901.12"/>
    <n v="61.13"/>
    <n v="7.64"/>
    <n v="76.37"/>
    <n v="2.2000000000000002"/>
    <n v="78.569999999999993"/>
    <n v="14"/>
    <n v="10"/>
    <n v="635"/>
    <n v="681"/>
    <n v="74"/>
    <n v="66"/>
    <n v="201"/>
    <n v="164.57"/>
    <n v="17.64"/>
    <n v="0"/>
    <n v="17.64"/>
    <n v="255.63"/>
    <n v="894.39"/>
    <n v="96.59"/>
    <x v="1"/>
    <n v="-4"/>
    <s v="Training"/>
    <n v="1316"/>
    <n v="140"/>
    <s v="MID"/>
    <x v="36"/>
  </r>
  <r>
    <d v="2019-03-12T00:00:00"/>
    <x v="39"/>
    <s v="16s Training"/>
    <n v="80.180000000000007"/>
    <n v="4667.55"/>
    <n v="58.21"/>
    <n v="8.1999999999999993"/>
    <n v="139.19"/>
    <n v="3.74"/>
    <n v="142.93"/>
    <n v="12"/>
    <n v="14"/>
    <n v="568"/>
    <n v="657"/>
    <n v="82"/>
    <n v="58"/>
    <n v="194"/>
    <n v="154.06"/>
    <n v="19.690000000000001"/>
    <n v="1.43"/>
    <n v="21.11"/>
    <n v="268.38"/>
    <n v="784.54"/>
    <n v="77.56"/>
    <x v="1"/>
    <n v="-4"/>
    <s v="Training"/>
    <n v="1225"/>
    <n v="140"/>
    <e v="#N/A"/>
    <x v="36"/>
  </r>
  <r>
    <d v="2019-03-12T00:00:00"/>
    <x v="28"/>
    <s v="15s vs Sunderland"/>
    <n v="108.26"/>
    <n v="5020.16"/>
    <n v="47.28"/>
    <n v="8.51"/>
    <n v="289.86"/>
    <n v="50.41"/>
    <n v="340.27"/>
    <n v="7"/>
    <n v="22"/>
    <n v="426"/>
    <n v="418"/>
    <n v="45"/>
    <n v="27"/>
    <n v="82"/>
    <n v="82"/>
    <n v="0"/>
    <n v="0"/>
    <n v="0"/>
    <n v="23.61"/>
    <n v="826.77"/>
    <n v="85.8"/>
    <x v="8"/>
    <n v="0"/>
    <s v="Match"/>
    <n v="844"/>
    <n v="72"/>
    <e v="#N/A"/>
    <x v="36"/>
  </r>
  <r>
    <d v="2019-03-12T00:00:00"/>
    <x v="2"/>
    <s v="16s Training"/>
    <n v="80.180000000000007"/>
    <n v="5263.61"/>
    <n v="65.650000000000006"/>
    <n v="7.78"/>
    <n v="190.36"/>
    <n v="11"/>
    <n v="201.36"/>
    <n v="23"/>
    <n v="16"/>
    <n v="631"/>
    <n v="660"/>
    <n v="76"/>
    <n v="53"/>
    <n v="204"/>
    <n v="157.01"/>
    <n v="15.46"/>
    <n v="0"/>
    <n v="15.46"/>
    <n v="215.72"/>
    <n v="935.51"/>
    <n v="99"/>
    <x v="1"/>
    <n v="-4"/>
    <s v="Training"/>
    <n v="1291"/>
    <n v="129"/>
    <s v="MID"/>
    <x v="36"/>
  </r>
  <r>
    <d v="2019-03-12T00:00:00"/>
    <x v="4"/>
    <s v="15s vs Sunderland"/>
    <n v="108.26"/>
    <n v="6681.56"/>
    <n v="61.72"/>
    <n v="7.68"/>
    <n v="83.22"/>
    <n v="12.44"/>
    <n v="95.66"/>
    <n v="9"/>
    <n v="9"/>
    <n v="775"/>
    <n v="756"/>
    <n v="65"/>
    <n v="52"/>
    <n v="187"/>
    <n v="153.01"/>
    <n v="13.45"/>
    <n v="0"/>
    <n v="13.45"/>
    <n v="309.98"/>
    <n v="536.97"/>
    <n v="93.28"/>
    <x v="8"/>
    <n v="0"/>
    <s v="Match"/>
    <n v="1531"/>
    <n v="117"/>
    <s v="GK"/>
    <x v="36"/>
  </r>
  <r>
    <d v="2019-03-12T00:00:00"/>
    <x v="30"/>
    <s v="15s vs Sunderland"/>
    <n v="108.26"/>
    <n v="11133.51"/>
    <n v="103.16"/>
    <n v="9.59"/>
    <n v="696.88"/>
    <n v="472.6"/>
    <n v="1169.48"/>
    <n v="13"/>
    <n v="50"/>
    <n v="762"/>
    <n v="786"/>
    <n v="80"/>
    <n v="61"/>
    <n v="82"/>
    <n v="82"/>
    <n v="0"/>
    <n v="0"/>
    <n v="0"/>
    <n v="23.61"/>
    <n v="2466.29"/>
    <n v="182.88"/>
    <x v="8"/>
    <n v="0"/>
    <s v="Match"/>
    <n v="1548"/>
    <n v="141"/>
    <e v="#N/A"/>
    <x v="36"/>
  </r>
  <r>
    <d v="2019-03-12T00:00:00"/>
    <x v="33"/>
    <s v="15s vs Sunderland"/>
    <n v="108.26"/>
    <n v="9292.82"/>
    <n v="86.07"/>
    <n v="7.96"/>
    <n v="502.66"/>
    <n v="64.599999999999994"/>
    <n v="567.26"/>
    <n v="22"/>
    <n v="47"/>
    <n v="663"/>
    <n v="656"/>
    <n v="68"/>
    <n v="99"/>
    <n v="82"/>
    <n v="81.59"/>
    <n v="0"/>
    <n v="0"/>
    <n v="0"/>
    <n v="3.08"/>
    <n v="1995.18"/>
    <n v="147.16999999999999"/>
    <x v="8"/>
    <n v="0"/>
    <s v="Match"/>
    <n v="1319"/>
    <n v="167"/>
    <e v="#N/A"/>
    <x v="36"/>
  </r>
  <r>
    <d v="2019-03-12T00:00:00"/>
    <x v="31"/>
    <s v="15s vs Sunderland"/>
    <n v="108.26"/>
    <n v="4479.8500000000004"/>
    <n v="41.56"/>
    <n v="6.54"/>
    <n v="81.680000000000007"/>
    <n v="0"/>
    <n v="81.680000000000007"/>
    <n v="2"/>
    <n v="7"/>
    <n v="496"/>
    <n v="517"/>
    <n v="31"/>
    <n v="28"/>
    <n v="82"/>
    <n v="82"/>
    <n v="0"/>
    <n v="0"/>
    <n v="0"/>
    <n v="23.41"/>
    <n v="532.97"/>
    <n v="68.75"/>
    <x v="8"/>
    <n v="0"/>
    <s v="Match"/>
    <n v="1013"/>
    <n v="59"/>
    <e v="#N/A"/>
    <x v="36"/>
  </r>
  <r>
    <d v="2019-03-12T00:00:00"/>
    <x v="5"/>
    <s v="15s vs Sunderland"/>
    <n v="108.26"/>
    <n v="9860.09"/>
    <n v="91.15"/>
    <n v="8.57"/>
    <n v="452.13"/>
    <n v="163.78"/>
    <n v="615.91"/>
    <n v="30"/>
    <n v="33"/>
    <n v="770"/>
    <n v="763"/>
    <n v="63"/>
    <n v="111"/>
    <n v="204"/>
    <n v="169.64"/>
    <n v="31.97"/>
    <n v="0"/>
    <n v="31.97"/>
    <n v="380.16"/>
    <n v="1862.78"/>
    <n v="169.23"/>
    <x v="8"/>
    <n v="0"/>
    <s v="Match"/>
    <n v="1533"/>
    <n v="174"/>
    <s v="MID"/>
    <x v="36"/>
  </r>
  <r>
    <d v="2019-03-12T00:00:00"/>
    <x v="6"/>
    <s v="16s Training"/>
    <n v="80.180000000000007"/>
    <n v="5708.84"/>
    <n v="71.2"/>
    <n v="7.66"/>
    <n v="200.58"/>
    <n v="13.61"/>
    <n v="214.19"/>
    <n v="11"/>
    <n v="24"/>
    <n v="596"/>
    <n v="644"/>
    <n v="94"/>
    <n v="55"/>
    <n v="201"/>
    <n v="154.65"/>
    <n v="11.47"/>
    <n v="0"/>
    <n v="11.47"/>
    <n v="189.64"/>
    <n v="1043.68"/>
    <n v="95.86"/>
    <x v="1"/>
    <n v="-4"/>
    <s v="Training"/>
    <n v="1240"/>
    <n v="149"/>
    <s v="FB"/>
    <x v="36"/>
  </r>
  <r>
    <d v="2019-03-12T00:00:00"/>
    <x v="7"/>
    <s v="16s Training"/>
    <n v="80.180000000000007"/>
    <n v="4536.29"/>
    <n v="56.58"/>
    <n v="7.62"/>
    <n v="86.96"/>
    <n v="7.2"/>
    <n v="94.16"/>
    <n v="14"/>
    <n v="10"/>
    <n v="539"/>
    <n v="567"/>
    <n v="77"/>
    <n v="59"/>
    <n v="199"/>
    <n v="163.72"/>
    <n v="20.8"/>
    <n v="0"/>
    <n v="20.8"/>
    <n v="256.25"/>
    <n v="817.9"/>
    <n v="76.790000000000006"/>
    <x v="1"/>
    <n v="-4"/>
    <s v="Training"/>
    <n v="1106"/>
    <n v="136"/>
    <s v="CB"/>
    <x v="36"/>
  </r>
  <r>
    <d v="2019-03-12T00:00:00"/>
    <x v="9"/>
    <s v="16s Training"/>
    <n v="80.180000000000007"/>
    <n v="4971.9799999999996"/>
    <n v="62.01"/>
    <n v="6.74"/>
    <n v="48.43"/>
    <n v="0"/>
    <n v="48.43"/>
    <n v="6"/>
    <n v="6"/>
    <n v="590"/>
    <n v="616"/>
    <n v="57"/>
    <n v="48"/>
    <n v="210"/>
    <n v="160.68"/>
    <n v="17.41"/>
    <n v="5.07"/>
    <n v="22.48"/>
    <n v="276.45999999999998"/>
    <n v="905.8"/>
    <n v="98.55"/>
    <x v="1"/>
    <n v="-4"/>
    <s v="Training"/>
    <n v="1206"/>
    <n v="105"/>
    <s v="MID"/>
    <x v="36"/>
  </r>
  <r>
    <d v="2019-03-12T00:00:00"/>
    <x v="10"/>
    <s v="15s vs Sunderland"/>
    <n v="108.26"/>
    <n v="8166.68"/>
    <n v="75.430000000000007"/>
    <n v="7.39"/>
    <n v="270.97000000000003"/>
    <n v="4.3099999999999996"/>
    <n v="275.27999999999997"/>
    <n v="6"/>
    <n v="19"/>
    <n v="644"/>
    <n v="659"/>
    <n v="45"/>
    <n v="41"/>
    <n v="205"/>
    <n v="164.32"/>
    <n v="42.72"/>
    <n v="1.98"/>
    <n v="44.7"/>
    <n v="409.26"/>
    <n v="1351.11"/>
    <n v="131.43"/>
    <x v="8"/>
    <n v="0"/>
    <s v="Match"/>
    <n v="1303"/>
    <n v="86"/>
    <s v="FB"/>
    <x v="36"/>
  </r>
  <r>
    <d v="2019-03-12T00:00:00"/>
    <x v="23"/>
    <s v="15s vs Sunderland"/>
    <n v="108.26"/>
    <n v="9727.2000000000007"/>
    <n v="89.92"/>
    <n v="8.15"/>
    <n v="420.15"/>
    <n v="115.84"/>
    <n v="535.99"/>
    <n v="14"/>
    <n v="27"/>
    <n v="737"/>
    <n v="736"/>
    <n v="64"/>
    <n v="76"/>
    <n v="183"/>
    <n v="153.41"/>
    <n v="37.74"/>
    <n v="0.01"/>
    <n v="37.75"/>
    <n v="404.06"/>
    <n v="1718.66"/>
    <n v="158.06"/>
    <x v="8"/>
    <n v="0"/>
    <s v="Match"/>
    <n v="1473"/>
    <n v="140"/>
    <s v="CB"/>
    <x v="36"/>
  </r>
  <r>
    <d v="2019-03-12T00:00:00"/>
    <x v="27"/>
    <s v="15s vs Sunderland"/>
    <n v="108.26"/>
    <n v="10511.04"/>
    <n v="97.19"/>
    <n v="8.1199999999999992"/>
    <n v="492.09"/>
    <n v="74.790000000000006"/>
    <n v="566.88"/>
    <n v="11"/>
    <n v="35"/>
    <n v="774"/>
    <n v="752"/>
    <n v="60"/>
    <n v="97"/>
    <n v="204"/>
    <n v="173.97"/>
    <n v="40.08"/>
    <n v="0.01"/>
    <n v="40.090000000000003"/>
    <n v="419.46"/>
    <n v="1950.92"/>
    <n v="175.41"/>
    <x v="8"/>
    <n v="0"/>
    <s v="Match"/>
    <n v="1526"/>
    <n v="157"/>
    <s v="MID"/>
    <x v="36"/>
  </r>
  <r>
    <d v="2019-03-12T00:00:00"/>
    <x v="14"/>
    <s v="15s vs Sunderland"/>
    <n v="108.26"/>
    <n v="10868.54"/>
    <n v="100.39"/>
    <n v="7.99"/>
    <n v="627.19000000000005"/>
    <n v="122.21"/>
    <n v="749.4"/>
    <n v="39"/>
    <n v="43"/>
    <n v="872"/>
    <n v="896"/>
    <n v="64"/>
    <n v="98"/>
    <n v="200"/>
    <n v="163.76"/>
    <n v="29.39"/>
    <n v="3.79"/>
    <n v="33.18"/>
    <n v="330.82"/>
    <n v="2272.65"/>
    <n v="194.83"/>
    <x v="8"/>
    <n v="0"/>
    <s v="Match"/>
    <n v="1768"/>
    <n v="162"/>
    <s v="FB"/>
    <x v="36"/>
  </r>
  <r>
    <d v="2019-03-12T00:00:00"/>
    <x v="15"/>
    <s v="15s vs Sunderland"/>
    <n v="108.26"/>
    <n v="9859.2099999999991"/>
    <n v="91.07"/>
    <n v="8.07"/>
    <n v="357.64"/>
    <n v="24"/>
    <n v="381.64"/>
    <n v="15"/>
    <n v="31"/>
    <n v="664"/>
    <n v="636"/>
    <n v="69"/>
    <n v="61"/>
    <n v="206"/>
    <n v="168.37"/>
    <n v="9.5"/>
    <n v="0.01"/>
    <n v="9.51"/>
    <n v="140.84"/>
    <n v="1636.21"/>
    <n v="156.87"/>
    <x v="8"/>
    <n v="0"/>
    <s v="Match"/>
    <n v="1300"/>
    <n v="130"/>
    <s v="MID"/>
    <x v="36"/>
  </r>
  <r>
    <d v="2019-03-12T00:00:00"/>
    <x v="16"/>
    <s v="16s Training"/>
    <n v="80.180000000000007"/>
    <n v="4879.7299999999996"/>
    <n v="60.86"/>
    <n v="6.92"/>
    <n v="76.349999999999994"/>
    <n v="0"/>
    <n v="76.349999999999994"/>
    <n v="3"/>
    <n v="7"/>
    <n v="563"/>
    <n v="596"/>
    <n v="68"/>
    <n v="56"/>
    <n v="195"/>
    <n v="151.63999999999999"/>
    <n v="5.12"/>
    <n v="0"/>
    <s v="POOR TRACE"/>
    <n v="174.63"/>
    <n v="887.9"/>
    <n v="88.96"/>
    <x v="1"/>
    <n v="-4"/>
    <s v="Training"/>
    <n v="1159"/>
    <n v="124"/>
    <s v="MID"/>
    <x v="36"/>
  </r>
  <r>
    <d v="2019-03-12T00:00:00"/>
    <x v="26"/>
    <s v="15s vs Sunderland"/>
    <n v="108.26"/>
    <n v="10439.129999999999"/>
    <n v="96.42"/>
    <n v="7.84"/>
    <n v="509.77"/>
    <n v="52.99"/>
    <n v="562.76"/>
    <n v="26"/>
    <n v="42"/>
    <n v="779"/>
    <n v="796"/>
    <n v="73"/>
    <n v="66"/>
    <n v="213"/>
    <n v="180.64"/>
    <n v="49.67"/>
    <n v="3.03"/>
    <n v="52.7"/>
    <n v="479.23"/>
    <n v="1810.65"/>
    <n v="184.79"/>
    <x v="8"/>
    <n v="0"/>
    <s v="Match"/>
    <n v="1575"/>
    <n v="139"/>
    <s v="MID"/>
    <x v="36"/>
  </r>
  <r>
    <d v="2019-03-12T00:00:00"/>
    <x v="18"/>
    <s v="16s Training"/>
    <n v="80.180000000000007"/>
    <n v="4549.01"/>
    <n v="56.74"/>
    <n v="7.48"/>
    <n v="71.650000000000006"/>
    <n v="1.46"/>
    <n v="73.11"/>
    <n v="11"/>
    <n v="5"/>
    <n v="569"/>
    <n v="607"/>
    <n v="84"/>
    <n v="78"/>
    <n v="217"/>
    <n v="168.01"/>
    <n v="14.3"/>
    <n v="3.02"/>
    <n v="17.32"/>
    <n v="247.3"/>
    <n v="841.6"/>
    <n v="70.2"/>
    <x v="1"/>
    <n v="-4"/>
    <s v="Training"/>
    <n v="1176"/>
    <n v="162"/>
    <s v="FB"/>
    <x v="36"/>
  </r>
  <r>
    <d v="2019-03-12T00:00:00"/>
    <x v="19"/>
    <s v="Conditioning"/>
    <n v="67.322083333333325"/>
    <n v="5405.3587499999994"/>
    <n v="80.291020158070964"/>
    <n v="7.2"/>
    <n v="146.08777777777777"/>
    <n v="0.72"/>
    <n v="146.80777777777777"/>
    <n v="4.5138888888888893"/>
    <n v="15.777777777777779"/>
    <n v="467.27777777777777"/>
    <n v="506.34722222222223"/>
    <n v="58.25"/>
    <n v="52.083333333333329"/>
    <n v="542.91666666666674"/>
    <n v="467.49458333333325"/>
    <n v="19.137361111111112"/>
    <n v="2.0833333333333333E-3"/>
    <n v="19.139444444444443"/>
    <n v="212.94374999999999"/>
    <n v="1000.5108333333333"/>
    <n v="78.04583333333332"/>
    <x v="3"/>
    <m/>
    <s v="CONDITIONING"/>
    <n v="973.625"/>
    <n v="110.33333333333333"/>
    <s v="FB"/>
    <x v="36"/>
  </r>
  <r>
    <d v="2019-03-12T00:00:00"/>
    <x v="34"/>
    <s v="15s vs Sunderland"/>
    <n v="108.26"/>
    <n v="8056.24"/>
    <n v="74.53"/>
    <n v="7.42"/>
    <n v="257.64"/>
    <n v="14.42"/>
    <n v="272.06"/>
    <n v="4"/>
    <n v="21"/>
    <n v="669"/>
    <n v="697"/>
    <n v="55"/>
    <n v="62"/>
    <n v="82"/>
    <n v="82"/>
    <n v="0"/>
    <n v="0"/>
    <n v="0"/>
    <n v="17.739999999999998"/>
    <n v="1090.18"/>
    <n v="111.2"/>
    <x v="8"/>
    <n v="0"/>
    <s v="Match"/>
    <n v="1366"/>
    <n v="117"/>
    <e v="#N/A"/>
    <x v="36"/>
  </r>
  <r>
    <d v="2019-03-12T00:00:00"/>
    <x v="21"/>
    <s v="16s Training"/>
    <n v="80.180000000000007"/>
    <n v="5429.55"/>
    <n v="67.72"/>
    <n v="7.1"/>
    <n v="196.72"/>
    <n v="1.42"/>
    <n v="198.14"/>
    <n v="8"/>
    <n v="24"/>
    <n v="620"/>
    <n v="666"/>
    <n v="85"/>
    <n v="71"/>
    <n v="192"/>
    <n v="151.56"/>
    <n v="15.14"/>
    <n v="0"/>
    <n v="15.14"/>
    <n v="222.52"/>
    <n v="1059.26"/>
    <n v="88.07"/>
    <x v="1"/>
    <n v="-4"/>
    <s v="Training"/>
    <n v="1286"/>
    <n v="156"/>
    <s v="MID"/>
    <x v="36"/>
  </r>
  <r>
    <d v="2019-03-12T00:00:00"/>
    <x v="32"/>
    <s v="15s vs Sunderland"/>
    <n v="108.26"/>
    <n v="3586.25"/>
    <n v="33.36"/>
    <n v="6.95"/>
    <n v="77.989999999999995"/>
    <n v="0"/>
    <n v="77.989999999999995"/>
    <n v="4"/>
    <n v="7"/>
    <n v="372"/>
    <n v="407"/>
    <n v="35"/>
    <n v="18"/>
    <n v="115"/>
    <n v="82.09"/>
    <n v="0"/>
    <n v="0"/>
    <n v="0"/>
    <n v="17.239999999999998"/>
    <n v="532.97"/>
    <n v="68.349999999999994"/>
    <x v="8"/>
    <n v="0"/>
    <s v="Match"/>
    <n v="779"/>
    <n v="53"/>
    <e v="#N/A"/>
    <x v="36"/>
  </r>
  <r>
    <d v="2019-03-13T00:00:00"/>
    <x v="1"/>
    <s v="6x2mins"/>
    <n v="17.37"/>
    <n v="2616.46"/>
    <n v="150.66"/>
    <n v="4.1500000000000004"/>
    <n v="0"/>
    <n v="0"/>
    <n v="0"/>
    <n v="0"/>
    <n v="0"/>
    <n v="6"/>
    <n v="9"/>
    <n v="0"/>
    <n v="0"/>
    <n v="168"/>
    <n v="147.31"/>
    <n v="0"/>
    <n v="0"/>
    <n v="0"/>
    <n v="41.89"/>
    <n v="0.42"/>
    <n v="31.56"/>
    <x v="3"/>
    <m/>
    <s v="CONDITIONING"/>
    <n v="15"/>
    <n v="0"/>
    <s v="CB"/>
    <x v="36"/>
  </r>
  <r>
    <d v="2019-03-14T00:00:00"/>
    <x v="0"/>
    <s v="16s Session"/>
    <n v="89.08"/>
    <n v="4903.29"/>
    <n v="56.3"/>
    <n v="7.2"/>
    <n v="32.35"/>
    <n v="2.14"/>
    <n v="34.49"/>
    <n v="4"/>
    <n v="3"/>
    <n v="723"/>
    <n v="731"/>
    <n v="56"/>
    <n v="59"/>
    <n v="201"/>
    <n v="158.54"/>
    <n v="19.7"/>
    <n v="0"/>
    <n v="19.7"/>
    <n v="248.74"/>
    <n v="628.51"/>
    <n v="91.4"/>
    <x v="1"/>
    <n v="-2"/>
    <s v="Training"/>
    <n v="1454"/>
    <n v="115"/>
    <s v="MID"/>
    <x v="36"/>
  </r>
  <r>
    <d v="2019-03-14T00:00:00"/>
    <x v="39"/>
    <s v="16s Session"/>
    <n v="89.08"/>
    <n v="4794.33"/>
    <n v="53.82"/>
    <n v="7.84"/>
    <n v="84.06"/>
    <n v="17.48"/>
    <n v="101.54"/>
    <n v="4"/>
    <n v="10"/>
    <n v="547"/>
    <n v="585"/>
    <n v="55"/>
    <n v="40"/>
    <n v="192"/>
    <n v="137.52000000000001"/>
    <n v="11.47"/>
    <n v="0.25"/>
    <n v="11.72"/>
    <n v="192.95"/>
    <n v="577.97"/>
    <n v="75.44"/>
    <x v="1"/>
    <n v="-2"/>
    <s v="Training"/>
    <n v="1132"/>
    <n v="95"/>
    <e v="#N/A"/>
    <x v="36"/>
  </r>
  <r>
    <d v="2019-03-14T00:00:00"/>
    <x v="2"/>
    <s v="16s Session"/>
    <n v="89.08"/>
    <n v="5120.5600000000004"/>
    <n v="57.48"/>
    <n v="6.6"/>
    <n v="68.61"/>
    <n v="0"/>
    <n v="68.61"/>
    <n v="3"/>
    <n v="9"/>
    <n v="677"/>
    <n v="716"/>
    <n v="69"/>
    <n v="52"/>
    <n v="212"/>
    <n v="163.41"/>
    <n v="24.49"/>
    <n v="3.14"/>
    <n v="27.63"/>
    <n v="300.73"/>
    <n v="590.59"/>
    <n v="89.51"/>
    <x v="1"/>
    <n v="-2"/>
    <s v="Training"/>
    <n v="1393"/>
    <n v="121"/>
    <s v="MID"/>
    <x v="36"/>
  </r>
  <r>
    <d v="2019-03-14T00:00:00"/>
    <x v="4"/>
    <s v="HD Session"/>
    <n v="36.69"/>
    <n v="1896.76"/>
    <n v="51.7"/>
    <n v="5.66"/>
    <n v="3.91"/>
    <n v="0"/>
    <n v="3.91"/>
    <n v="8"/>
    <n v="0"/>
    <n v="329"/>
    <n v="364"/>
    <n v="48"/>
    <n v="32"/>
    <n v="182"/>
    <n v="155.43"/>
    <n v="5.2"/>
    <n v="0"/>
    <n v="5.2"/>
    <n v="110.25"/>
    <n v="179.37"/>
    <n v="36.6"/>
    <x v="1"/>
    <n v="-2"/>
    <s v="Training"/>
    <n v="693"/>
    <n v="80"/>
    <s v="GK"/>
    <x v="36"/>
  </r>
  <r>
    <d v="2019-03-14T00:00:00"/>
    <x v="6"/>
    <s v="16s Session"/>
    <n v="89.08"/>
    <n v="6003.39"/>
    <n v="67.39"/>
    <n v="7.29"/>
    <n v="166.06"/>
    <n v="4.2699999999999996"/>
    <n v="170.33"/>
    <n v="9"/>
    <n v="17"/>
    <n v="638"/>
    <n v="672"/>
    <n v="59"/>
    <n v="47"/>
    <n v="193"/>
    <n v="148.30000000000001"/>
    <n v="3.77"/>
    <n v="0"/>
    <n v="3.77"/>
    <n v="164.22"/>
    <n v="879.43"/>
    <n v="102.51"/>
    <x v="1"/>
    <n v="-2"/>
    <s v="Training"/>
    <n v="1310"/>
    <n v="106"/>
    <s v="FB"/>
    <x v="36"/>
  </r>
  <r>
    <d v="2019-03-14T00:00:00"/>
    <x v="7"/>
    <s v="16s Session"/>
    <n v="89.08"/>
    <n v="5289.8"/>
    <n v="59.57"/>
    <n v="6.62"/>
    <n v="62.63"/>
    <n v="0"/>
    <n v="62.63"/>
    <n v="10"/>
    <n v="6"/>
    <n v="625"/>
    <n v="621"/>
    <n v="76"/>
    <n v="73"/>
    <n v="199"/>
    <n v="161.69999999999999"/>
    <n v="26.65"/>
    <n v="0"/>
    <n v="26.65"/>
    <n v="274.95999999999998"/>
    <n v="745.25"/>
    <n v="90.56"/>
    <x v="1"/>
    <n v="-2"/>
    <s v="Training"/>
    <n v="1246"/>
    <n v="149"/>
    <s v="CB"/>
    <x v="36"/>
  </r>
  <r>
    <d v="2019-03-14T00:00:00"/>
    <x v="11"/>
    <s v="16s Session"/>
    <n v="89.08"/>
    <n v="5513.82"/>
    <n v="61.9"/>
    <n v="7.6"/>
    <n v="139.07"/>
    <n v="25.88"/>
    <n v="164.95"/>
    <n v="16"/>
    <n v="12"/>
    <n v="632"/>
    <n v="687"/>
    <n v="120"/>
    <n v="92"/>
    <n v="210"/>
    <n v="161.74"/>
    <n v="29.2"/>
    <n v="0.51"/>
    <n v="29.71"/>
    <n v="285.72000000000003"/>
    <n v="1061.08"/>
    <n v="101.16"/>
    <x v="1"/>
    <n v="-2"/>
    <s v="Training"/>
    <n v="1319"/>
    <n v="212"/>
    <s v="FOR"/>
    <x v="36"/>
  </r>
  <r>
    <d v="2019-03-14T00:00:00"/>
    <x v="16"/>
    <s v="16s Session"/>
    <n v="89.08"/>
    <n v="5359.97"/>
    <n v="60.17"/>
    <n v="7.26"/>
    <n v="80.849999999999994"/>
    <n v="3.58"/>
    <n v="84.43"/>
    <n v="6"/>
    <n v="6"/>
    <n v="670"/>
    <n v="687"/>
    <n v="59"/>
    <n v="72"/>
    <n v="203"/>
    <n v="170.53"/>
    <n v="40.85"/>
    <n v="1.47"/>
    <n v="42.32"/>
    <n v="383.83"/>
    <n v="772.02"/>
    <n v="94.29"/>
    <x v="1"/>
    <n v="-2"/>
    <s v="Training"/>
    <n v="1357"/>
    <n v="131"/>
    <s v="MID"/>
    <x v="36"/>
  </r>
  <r>
    <d v="2019-03-14T00:00:00"/>
    <x v="18"/>
    <s v="16s Session"/>
    <n v="89.08"/>
    <n v="4642.5600000000004"/>
    <n v="52.12"/>
    <n v="7.21"/>
    <n v="83.62"/>
    <n v="2.14"/>
    <n v="85.76"/>
    <n v="6"/>
    <n v="8"/>
    <n v="623"/>
    <n v="686"/>
    <n v="52"/>
    <n v="74"/>
    <n v="212"/>
    <n v="158.1"/>
    <n v="15.02"/>
    <n v="0.72"/>
    <n v="15.74"/>
    <n v="232.33"/>
    <n v="595.74"/>
    <n v="62.48"/>
    <x v="1"/>
    <n v="-2"/>
    <s v="Training"/>
    <n v="1309"/>
    <n v="126"/>
    <s v="FB"/>
    <x v="36"/>
  </r>
  <r>
    <d v="2019-03-14T00:00:00"/>
    <x v="19"/>
    <s v="16s Session"/>
    <n v="89.08"/>
    <n v="4558.57"/>
    <n v="56.56"/>
    <n v="7.37"/>
    <n v="82.55"/>
    <n v="4.2699999999999996"/>
    <n v="86.82"/>
    <n v="4"/>
    <n v="9"/>
    <n v="597"/>
    <n v="624"/>
    <n v="69"/>
    <n v="61"/>
    <n v="209"/>
    <n v="165.28"/>
    <n v="21.07"/>
    <n v="11.28"/>
    <n v="32.35"/>
    <n v="329.8"/>
    <n v="653.74"/>
    <n v="65.81"/>
    <x v="1"/>
    <n v="-2"/>
    <s v="Training"/>
    <n v="1221"/>
    <n v="130"/>
    <s v="FB"/>
    <x v="36"/>
  </r>
  <r>
    <d v="2019-03-14T00:00:00"/>
    <x v="21"/>
    <s v="16s Session"/>
    <n v="89.08"/>
    <n v="5955.18"/>
    <n v="66.849999999999994"/>
    <n v="7.47"/>
    <n v="190.88"/>
    <n v="2.16"/>
    <n v="193.04"/>
    <n v="13"/>
    <n v="17"/>
    <n v="716"/>
    <n v="763"/>
    <n v="85"/>
    <n v="86"/>
    <n v="196"/>
    <n v="155.06"/>
    <n v="23.07"/>
    <n v="0.11"/>
    <n v="23.17"/>
    <n v="281.95999999999998"/>
    <n v="959.93"/>
    <n v="95.44"/>
    <x v="1"/>
    <n v="-2"/>
    <s v="Training"/>
    <n v="1479"/>
    <n v="171"/>
    <s v="MID"/>
    <x v="36"/>
  </r>
  <r>
    <d v="2019-03-15T00:00:00"/>
    <x v="1"/>
    <s v="Conditioning"/>
    <n v="15.62"/>
    <n v="2574.69"/>
    <n v="164.85"/>
    <n v="4.59"/>
    <n v="0"/>
    <n v="0"/>
    <n v="0"/>
    <n v="0"/>
    <n v="0"/>
    <n v="11"/>
    <n v="10"/>
    <n v="0"/>
    <n v="0"/>
    <n v="176"/>
    <n v="158.04"/>
    <n v="2.5499999999999998"/>
    <n v="0"/>
    <n v="2.5499999999999998"/>
    <n v="52.93"/>
    <n v="0"/>
    <n v="35.54"/>
    <x v="3"/>
    <m/>
    <s v="CONDITIONING"/>
    <n v="21"/>
    <n v="0"/>
    <s v="CB"/>
    <x v="36"/>
  </r>
  <r>
    <d v="2019-03-15T00:00:00"/>
    <x v="29"/>
    <s v="Conditioning"/>
    <n v="15.63"/>
    <n v="2384.23"/>
    <n v="152.53"/>
    <n v="5.27"/>
    <n v="0"/>
    <n v="0"/>
    <n v="0"/>
    <n v="0"/>
    <n v="0"/>
    <n v="9"/>
    <n v="8"/>
    <n v="0"/>
    <n v="0"/>
    <n v="197"/>
    <n v="167.32"/>
    <n v="7.01"/>
    <n v="0"/>
    <n v="7.01"/>
    <n v="62.34"/>
    <n v="20.079999999999998"/>
    <n v="30.67"/>
    <x v="3"/>
    <m/>
    <s v="CONDITIONING"/>
    <n v="17"/>
    <n v="0"/>
    <e v="#N/A"/>
    <x v="36"/>
  </r>
  <r>
    <d v="2019-03-16T00:00:00"/>
    <x v="0"/>
    <s v="Sw &amp; ar session"/>
    <n v="51.79"/>
    <n v="4896.68"/>
    <n v="94.55"/>
    <n v="8.02"/>
    <n v="360.01"/>
    <n v="47.72"/>
    <n v="407.73"/>
    <n v="8"/>
    <n v="14"/>
    <n v="340"/>
    <n v="400"/>
    <n v="54"/>
    <n v="25"/>
    <n v="192"/>
    <n v="156.54"/>
    <n v="17"/>
    <n v="0.11"/>
    <n v="17"/>
    <n v="129.16"/>
    <n v="1128.73"/>
    <n v="75.569999999999993"/>
    <x v="6"/>
    <m/>
    <s v="REHAB"/>
    <n v="740"/>
    <n v="79"/>
    <s v="MID"/>
    <x v="36"/>
  </r>
  <r>
    <d v="2019-03-16T00:00:00"/>
    <x v="39"/>
    <s v="16s vs City"/>
    <n v="109.95"/>
    <n v="4601.63"/>
    <n v="47.5"/>
    <n v="8.08"/>
    <n v="193.87"/>
    <n v="26.84"/>
    <n v="220.71"/>
    <n v="6"/>
    <n v="17"/>
    <n v="361"/>
    <n v="373"/>
    <n v="25"/>
    <n v="30"/>
    <n v="0"/>
    <n v="0"/>
    <n v="0"/>
    <n v="0"/>
    <n v="0"/>
    <n v="0"/>
    <n v="756.5"/>
    <n v="67.430000000000007"/>
    <x v="1"/>
    <m/>
    <s v="Match"/>
    <n v="734"/>
    <n v="55"/>
    <e v="#N/A"/>
    <x v="36"/>
  </r>
  <r>
    <d v="2019-03-16T00:00:00"/>
    <x v="2"/>
    <s v="16s vs City"/>
    <n v="109.95"/>
    <n v="11421.79"/>
    <n v="103.89"/>
    <n v="8.24"/>
    <n v="370.79"/>
    <n v="74.48"/>
    <n v="445.27"/>
    <n v="18"/>
    <n v="35"/>
    <n v="899"/>
    <n v="887"/>
    <n v="71"/>
    <n v="93"/>
    <n v="214"/>
    <n v="176.02"/>
    <n v="57.99"/>
    <n v="11.37"/>
    <n v="69.36"/>
    <n v="552.38"/>
    <n v="1874.36"/>
    <n v="175.72"/>
    <x v="1"/>
    <m/>
    <s v="Match"/>
    <n v="1786"/>
    <n v="164"/>
    <s v="MID"/>
    <x v="36"/>
  </r>
  <r>
    <d v="2019-03-16T00:00:00"/>
    <x v="4"/>
    <s v="16s vs City"/>
    <n v="109.95"/>
    <n v="6165.1"/>
    <n v="65.05"/>
    <n v="7.21"/>
    <n v="19.23"/>
    <n v="1.43"/>
    <n v="20.66"/>
    <n v="4"/>
    <n v="1"/>
    <n v="711"/>
    <n v="684"/>
    <n v="44"/>
    <n v="31"/>
    <n v="182"/>
    <n v="154.15"/>
    <n v="8.4499999999999993"/>
    <n v="0"/>
    <n v="8.4499999999999993"/>
    <n v="159.52000000000001"/>
    <n v="391.22"/>
    <n v="80.67"/>
    <x v="1"/>
    <m/>
    <s v="Match"/>
    <n v="1395"/>
    <n v="75"/>
    <s v="GK"/>
    <x v="36"/>
  </r>
  <r>
    <d v="2019-03-16T00:00:00"/>
    <x v="5"/>
    <s v="16s vs City"/>
    <n v="109.95"/>
    <n v="6050.53"/>
    <n v="57.76"/>
    <n v="8.33"/>
    <n v="276.2"/>
    <n v="38.1"/>
    <n v="314.3"/>
    <n v="18"/>
    <n v="21"/>
    <n v="492"/>
    <n v="488"/>
    <n v="34"/>
    <n v="64"/>
    <n v="205"/>
    <n v="145.83000000000001"/>
    <n v="37.33"/>
    <n v="0.12"/>
    <n v="37.44"/>
    <n v="296.91000000000003"/>
    <n v="1136.04"/>
    <n v="105.63"/>
    <x v="1"/>
    <m/>
    <s v="Match"/>
    <n v="980"/>
    <n v="98"/>
    <s v="MID"/>
    <x v="36"/>
  </r>
  <r>
    <d v="2019-03-16T00:00:00"/>
    <x v="6"/>
    <s v="16s vs City"/>
    <n v="109.95"/>
    <n v="11182.99"/>
    <n v="109.55"/>
    <n v="8.64"/>
    <n v="676.08"/>
    <n v="218.48"/>
    <n v="894.56"/>
    <n v="23"/>
    <n v="57"/>
    <n v="651"/>
    <n v="681"/>
    <n v="77"/>
    <n v="78"/>
    <n v="209"/>
    <n v="140.69999999999999"/>
    <n v="17.3"/>
    <n v="1.1399999999999999"/>
    <n v="18.440000000000001"/>
    <n v="208.56"/>
    <n v="2254.21"/>
    <n v="156.22999999999999"/>
    <x v="1"/>
    <m/>
    <s v="Match"/>
    <n v="1332"/>
    <n v="155"/>
    <s v="FB"/>
    <x v="36"/>
  </r>
  <r>
    <d v="2019-03-16T00:00:00"/>
    <x v="7"/>
    <s v="16s vs City"/>
    <n v="109.95"/>
    <n v="10189.66"/>
    <n v="92.68"/>
    <n v="7.78"/>
    <n v="355.69"/>
    <n v="34.71"/>
    <n v="390.4"/>
    <n v="11"/>
    <n v="30"/>
    <n v="837"/>
    <n v="866"/>
    <n v="80"/>
    <n v="90"/>
    <n v="202"/>
    <n v="173.36"/>
    <n v="52.82"/>
    <n v="0"/>
    <n v="52.82"/>
    <n v="449.81"/>
    <n v="1799.89"/>
    <n v="144.11000000000001"/>
    <x v="1"/>
    <m/>
    <s v="Match"/>
    <n v="1703"/>
    <n v="170"/>
    <s v="CB"/>
    <x v="36"/>
  </r>
  <r>
    <d v="2019-03-16T00:00:00"/>
    <x v="10"/>
    <s v="16s vs City"/>
    <n v="109.95"/>
    <n v="1823.31"/>
    <n v="16.77"/>
    <n v="5.73"/>
    <n v="1.68"/>
    <n v="0"/>
    <n v="1.68"/>
    <n v="0"/>
    <n v="0"/>
    <n v="219"/>
    <n v="236"/>
    <n v="15"/>
    <n v="5"/>
    <n v="198"/>
    <n v="122.06"/>
    <n v="3.81"/>
    <n v="0"/>
    <n v="3.81"/>
    <n v="122.67"/>
    <n v="120.23"/>
    <n v="38.96"/>
    <x v="1"/>
    <m/>
    <s v="Match"/>
    <n v="455"/>
    <n v="20"/>
    <s v="FB"/>
    <x v="36"/>
  </r>
  <r>
    <d v="2019-03-16T00:00:00"/>
    <x v="11"/>
    <s v="16s vs City"/>
    <n v="109.95"/>
    <n v="9032.73"/>
    <n v="87.29"/>
    <n v="9.0299999999999994"/>
    <n v="546.77"/>
    <n v="271.33999999999997"/>
    <n v="818.11"/>
    <n v="20"/>
    <n v="45"/>
    <n v="653"/>
    <n v="661"/>
    <n v="74"/>
    <n v="76"/>
    <n v="213"/>
    <n v="171.96"/>
    <n v="28.92"/>
    <n v="0.46"/>
    <n v="29.38"/>
    <n v="359.4"/>
    <n v="1781.95"/>
    <n v="128.32"/>
    <x v="1"/>
    <m/>
    <s v="Match"/>
    <n v="1314"/>
    <n v="150"/>
    <s v="FOR"/>
    <x v="36"/>
  </r>
  <r>
    <d v="2019-03-16T00:00:00"/>
    <x v="23"/>
    <s v="16s vs City"/>
    <n v="109.95"/>
    <n v="10216.91"/>
    <n v="92.93"/>
    <n v="8.5"/>
    <n v="510.81"/>
    <n v="108.85"/>
    <n v="619.66"/>
    <n v="25"/>
    <n v="42"/>
    <n v="809"/>
    <n v="784"/>
    <n v="61"/>
    <n v="99"/>
    <n v="189"/>
    <n v="161.18"/>
    <n v="58.76"/>
    <n v="4.7699999999999996"/>
    <n v="63.53"/>
    <n v="525.46"/>
    <n v="1801.41"/>
    <n v="154.07"/>
    <x v="1"/>
    <m/>
    <s v="Match"/>
    <n v="1593"/>
    <n v="160"/>
    <s v="CB"/>
    <x v="36"/>
  </r>
  <r>
    <d v="2019-03-16T00:00:00"/>
    <x v="27"/>
    <s v="16s vs City"/>
    <n v="109.95"/>
    <n v="6621.32"/>
    <n v="60.89"/>
    <n v="8.42"/>
    <n v="239.13"/>
    <n v="48.18"/>
    <n v="287.31"/>
    <n v="10"/>
    <n v="25"/>
    <n v="539"/>
    <n v="530"/>
    <n v="39"/>
    <n v="55"/>
    <n v="201"/>
    <n v="154.99"/>
    <n v="31.17"/>
    <n v="0"/>
    <n v="31.17"/>
    <n v="311.02999999999997"/>
    <n v="1144.21"/>
    <n v="108.01"/>
    <x v="1"/>
    <m/>
    <s v="Match"/>
    <n v="1069"/>
    <n v="94"/>
    <s v="MID"/>
    <x v="36"/>
  </r>
  <r>
    <d v="2019-03-16T00:00:00"/>
    <x v="14"/>
    <s v="16s vs City"/>
    <n v="109.95"/>
    <n v="5753.13"/>
    <n v="72.92"/>
    <n v="7.85"/>
    <n v="410.93"/>
    <n v="58.91"/>
    <n v="469.84"/>
    <n v="10"/>
    <n v="28"/>
    <n v="433"/>
    <n v="460"/>
    <n v="38"/>
    <n v="54"/>
    <n v="71"/>
    <n v="71"/>
    <n v="0"/>
    <n v="0"/>
    <n v="0"/>
    <n v="13.29"/>
    <n v="1242.42"/>
    <n v="92.88"/>
    <x v="1"/>
    <m/>
    <s v="Match"/>
    <n v="893"/>
    <n v="92"/>
    <s v="FB"/>
    <x v="36"/>
  </r>
  <r>
    <d v="2019-03-16T00:00:00"/>
    <x v="16"/>
    <s v="16s vs City"/>
    <n v="109.95"/>
    <n v="11379.32"/>
    <n v="103.5"/>
    <n v="7.34"/>
    <n v="317.57"/>
    <n v="10.01"/>
    <n v="327.58"/>
    <n v="9"/>
    <n v="27"/>
    <n v="862"/>
    <n v="867"/>
    <n v="58"/>
    <n v="68"/>
    <n v="208"/>
    <n v="179.26"/>
    <n v="69.400000000000006"/>
    <n v="3.76"/>
    <n v="73.17"/>
    <n v="563.35"/>
    <n v="1886.35"/>
    <n v="161.46"/>
    <x v="1"/>
    <m/>
    <s v="Match"/>
    <n v="1729"/>
    <n v="126"/>
    <s v="MID"/>
    <x v="36"/>
  </r>
  <r>
    <d v="2019-03-16T00:00:00"/>
    <x v="26"/>
    <s v="16s vs City"/>
    <n v="109.95"/>
    <n v="6360.22"/>
    <n v="58.48"/>
    <n v="7.97"/>
    <n v="258.01"/>
    <n v="37.89"/>
    <n v="295.89999999999998"/>
    <n v="10"/>
    <n v="20"/>
    <n v="533"/>
    <n v="495"/>
    <n v="39"/>
    <n v="49"/>
    <n v="82"/>
    <n v="74.45"/>
    <n v="0"/>
    <n v="0"/>
    <n v="0"/>
    <n v="20.170000000000002"/>
    <n v="1094.99"/>
    <n v="102.1"/>
    <x v="1"/>
    <m/>
    <s v="Match"/>
    <n v="1028"/>
    <n v="88"/>
    <s v="MID"/>
    <x v="36"/>
  </r>
  <r>
    <d v="2019-03-16T00:00:00"/>
    <x v="18"/>
    <s v="16s vs City"/>
    <n v="109.95"/>
    <n v="5382.34"/>
    <n v="48.95"/>
    <n v="7.67"/>
    <n v="315.52999999999997"/>
    <n v="27.69"/>
    <n v="343.22"/>
    <n v="9"/>
    <n v="21"/>
    <n v="472"/>
    <n v="445"/>
    <n v="35"/>
    <n v="51"/>
    <n v="220"/>
    <n v="153.72"/>
    <n v="33.44"/>
    <n v="9.41"/>
    <n v="42.86"/>
    <n v="357.72"/>
    <n v="946.82"/>
    <n v="72.94"/>
    <x v="1"/>
    <m/>
    <s v="Match"/>
    <n v="917"/>
    <n v="86"/>
    <s v="FB"/>
    <x v="36"/>
  </r>
  <r>
    <d v="2019-03-16T00:00:00"/>
    <x v="19"/>
    <s v="Sw &amp; ar session"/>
    <n v="51.79"/>
    <n v="4982.18"/>
    <n v="96.2"/>
    <n v="8.1199999999999992"/>
    <n v="411.95"/>
    <n v="67.41"/>
    <n v="479.36"/>
    <n v="4"/>
    <n v="15"/>
    <n v="351"/>
    <n v="402"/>
    <n v="40"/>
    <n v="28"/>
    <n v="205"/>
    <n v="166.58"/>
    <n v="21.31"/>
    <n v="0.15"/>
    <n v="22.28"/>
    <n v="201.06"/>
    <n v="1196.22"/>
    <n v="66.739999999999995"/>
    <x v="6"/>
    <m/>
    <s v="REHAB"/>
    <n v="753"/>
    <n v="68"/>
    <s v="FB"/>
    <x v="36"/>
  </r>
  <r>
    <d v="2019-03-16T00:00:00"/>
    <x v="21"/>
    <s v="16s vs City"/>
    <n v="109.95"/>
    <n v="11967.68"/>
    <n v="108.85"/>
    <n v="9.01"/>
    <n v="901.52"/>
    <n v="192.64"/>
    <n v="1094.1600000000001"/>
    <n v="19"/>
    <n v="75"/>
    <n v="803"/>
    <n v="813"/>
    <n v="105"/>
    <n v="110"/>
    <n v="203"/>
    <n v="171.54"/>
    <n v="57.08"/>
    <n v="3.47"/>
    <n v="60.55"/>
    <n v="512.02"/>
    <n v="2854.56"/>
    <n v="145.94"/>
    <x v="1"/>
    <m/>
    <s v="Match"/>
    <n v="1616"/>
    <n v="215"/>
    <s v="MID"/>
    <x v="36"/>
  </r>
  <r>
    <d v="2019-03-18T00:00:00"/>
    <x v="0"/>
    <s v="16s Session"/>
    <n v="71.45"/>
    <n v="3409.29"/>
    <n v="47.72"/>
    <n v="6.91"/>
    <n v="63.84"/>
    <n v="0"/>
    <n v="63.84"/>
    <n v="7"/>
    <n v="7"/>
    <n v="536"/>
    <n v="563"/>
    <n v="46"/>
    <n v="47"/>
    <n v="205"/>
    <n v="158.72"/>
    <n v="17.48"/>
    <n v="0.14000000000000001"/>
    <n v="17.62"/>
    <n v="211.38"/>
    <n v="520"/>
    <n v="66.489999999999995"/>
    <x v="1"/>
    <n v="-5"/>
    <s v="Training"/>
    <n v="1099"/>
    <n v="93"/>
    <s v="MID"/>
    <x v="37"/>
  </r>
  <r>
    <d v="2019-03-18T00:00:00"/>
    <x v="1"/>
    <s v="Conditioning"/>
    <n v="34.39"/>
    <n v="4031.71"/>
    <n v="117.24"/>
    <n v="7.16"/>
    <n v="124.61"/>
    <n v="4.95"/>
    <n v="129.56"/>
    <n v="1"/>
    <n v="4"/>
    <n v="138"/>
    <n v="125"/>
    <n v="1"/>
    <n v="2"/>
    <n v="167"/>
    <n v="142.82"/>
    <n v="0"/>
    <n v="0"/>
    <n v="0"/>
    <n v="69.45"/>
    <n v="176.32"/>
    <n v="61.91"/>
    <x v="3"/>
    <m/>
    <m/>
    <n v="263"/>
    <n v="3"/>
    <s v="CB"/>
    <x v="37"/>
  </r>
  <r>
    <d v="2019-03-18T00:00:00"/>
    <x v="2"/>
    <s v="16s Session"/>
    <n v="71.45"/>
    <n v="3324.46"/>
    <n v="46.53"/>
    <n v="7.01"/>
    <n v="11.57"/>
    <n v="0.7"/>
    <n v="12.27"/>
    <n v="3"/>
    <n v="1"/>
    <n v="561"/>
    <n v="602"/>
    <n v="17"/>
    <n v="11"/>
    <n v="190"/>
    <n v="134.41"/>
    <n v="1.5"/>
    <n v="0"/>
    <n v="1.5"/>
    <n v="99.59"/>
    <n v="224.61"/>
    <n v="66.5"/>
    <x v="1"/>
    <n v="-5"/>
    <s v="Training"/>
    <n v="1163"/>
    <n v="28"/>
    <s v="MID"/>
    <x v="37"/>
  </r>
  <r>
    <d v="2019-03-18T00:00:00"/>
    <x v="4"/>
    <s v="GK Session"/>
    <n v="71.45"/>
    <n v="2467.1799999999998"/>
    <n v="34.53"/>
    <n v="5.35"/>
    <n v="0"/>
    <n v="0"/>
    <n v="0"/>
    <n v="1"/>
    <n v="0"/>
    <n v="606"/>
    <n v="639"/>
    <n v="37"/>
    <n v="22"/>
    <n v="176"/>
    <n v="138.27000000000001"/>
    <n v="0.86"/>
    <n v="0"/>
    <n v="0.86"/>
    <n v="128.59"/>
    <n v="126.13"/>
    <n v="52.38"/>
    <x v="1"/>
    <n v="-5"/>
    <s v="Training"/>
    <n v="1245"/>
    <n v="59"/>
    <s v="GK"/>
    <x v="37"/>
  </r>
  <r>
    <d v="2019-03-18T00:00:00"/>
    <x v="5"/>
    <s v="16s Session"/>
    <n v="71.45"/>
    <n v="3701.79"/>
    <n v="51.81"/>
    <n v="7.5"/>
    <n v="78.290000000000006"/>
    <n v="4.3099999999999996"/>
    <n v="82.6"/>
    <n v="10"/>
    <n v="8"/>
    <n v="633"/>
    <n v="593"/>
    <n v="38"/>
    <n v="48"/>
    <n v="199"/>
    <n v="147.43"/>
    <n v="9.19"/>
    <n v="0"/>
    <n v="9.19"/>
    <n v="154.06"/>
    <n v="473.57"/>
    <n v="85.2"/>
    <x v="1"/>
    <n v="-5"/>
    <s v="Training"/>
    <n v="1226"/>
    <n v="86"/>
    <s v="MID"/>
    <x v="37"/>
  </r>
  <r>
    <d v="2019-03-18T00:00:00"/>
    <x v="7"/>
    <s v="JQ Session"/>
    <n v="60.81"/>
    <n v="2856.21"/>
    <n v="46.97"/>
    <n v="7.01"/>
    <n v="39.409999999999997"/>
    <n v="0.7"/>
    <n v="40.11"/>
    <n v="4"/>
    <n v="6"/>
    <n v="432"/>
    <n v="454"/>
    <n v="42"/>
    <n v="29"/>
    <n v="197"/>
    <n v="163.52000000000001"/>
    <n v="14.72"/>
    <n v="0"/>
    <n v="14.72"/>
    <n v="181.55"/>
    <n v="425.04"/>
    <n v="48.24"/>
    <x v="1"/>
    <m/>
    <s v="Training"/>
    <n v="886"/>
    <n v="71"/>
    <s v="CB"/>
    <x v="37"/>
  </r>
  <r>
    <d v="2019-03-18T00:00:00"/>
    <x v="10"/>
    <s v="16s Session"/>
    <n v="71.45"/>
    <n v="3539.8"/>
    <n v="49.54"/>
    <n v="6.28"/>
    <n v="21.3"/>
    <n v="0"/>
    <n v="21.3"/>
    <n v="0"/>
    <n v="4"/>
    <n v="486"/>
    <n v="526"/>
    <n v="28"/>
    <n v="21"/>
    <n v="207"/>
    <n v="163.26"/>
    <n v="19.36"/>
    <n v="2.5299999999999998"/>
    <n v="21.89"/>
    <n v="249.71"/>
    <n v="457.74"/>
    <n v="66.430000000000007"/>
    <x v="1"/>
    <n v="-5"/>
    <s v="Training"/>
    <n v="1012"/>
    <n v="49"/>
    <s v="FB"/>
    <x v="37"/>
  </r>
  <r>
    <d v="2019-03-18T00:00:00"/>
    <x v="11"/>
    <s v="LS Session"/>
    <n v="46.96"/>
    <n v="2199.5"/>
    <n v="46.84"/>
    <n v="6.76"/>
    <n v="37.86"/>
    <n v="0"/>
    <n v="37.86"/>
    <n v="6"/>
    <n v="3"/>
    <n v="331"/>
    <n v="353"/>
    <n v="39"/>
    <n v="28"/>
    <n v="190"/>
    <n v="134.13"/>
    <n v="0.88"/>
    <n v="0"/>
    <n v="0.88"/>
    <n v="62.24"/>
    <n v="353.12"/>
    <n v="43.33"/>
    <x v="1"/>
    <m/>
    <s v="Training"/>
    <n v="684"/>
    <n v="67"/>
    <s v="FOR"/>
    <x v="37"/>
  </r>
  <r>
    <d v="2019-03-18T00:00:00"/>
    <x v="23"/>
    <s v="16s Session"/>
    <n v="71.45"/>
    <n v="3391.31"/>
    <n v="47.47"/>
    <n v="6.73"/>
    <n v="48.87"/>
    <n v="0"/>
    <n v="48.87"/>
    <n v="6"/>
    <n v="6"/>
    <n v="465"/>
    <n v="485"/>
    <n v="36"/>
    <n v="33"/>
    <n v="171"/>
    <n v="135.16999999999999"/>
    <n v="3.64"/>
    <n v="0"/>
    <n v="3.64"/>
    <n v="152.4"/>
    <n v="516.17999999999995"/>
    <n v="60.07"/>
    <x v="1"/>
    <n v="-5"/>
    <s v="Training"/>
    <n v="950"/>
    <n v="69"/>
    <s v="CB"/>
    <x v="37"/>
  </r>
  <r>
    <d v="2019-03-18T00:00:00"/>
    <x v="27"/>
    <s v="16s Session"/>
    <n v="71.45"/>
    <n v="3285.46"/>
    <n v="45.98"/>
    <n v="6.56"/>
    <n v="53.51"/>
    <n v="0"/>
    <n v="53.51"/>
    <n v="3"/>
    <n v="5"/>
    <n v="483"/>
    <n v="492"/>
    <n v="35"/>
    <n v="42"/>
    <n v="195"/>
    <n v="152.75"/>
    <n v="7.84"/>
    <n v="0"/>
    <n v="7.84"/>
    <n v="164.16"/>
    <n v="483.31"/>
    <n v="59.76"/>
    <x v="1"/>
    <n v="-5"/>
    <s v="Training"/>
    <n v="975"/>
    <n v="77"/>
    <s v="MID"/>
    <x v="37"/>
  </r>
  <r>
    <d v="2019-03-18T00:00:00"/>
    <x v="14"/>
    <s v="16s Session"/>
    <n v="71.45"/>
    <n v="3667.3"/>
    <n v="51.33"/>
    <n v="7.49"/>
    <n v="93.03"/>
    <n v="4.3099999999999996"/>
    <n v="97.34"/>
    <n v="9"/>
    <n v="10"/>
    <n v="547"/>
    <n v="545"/>
    <n v="44"/>
    <n v="54"/>
    <n v="199"/>
    <n v="144.71"/>
    <n v="12.17"/>
    <n v="1.57"/>
    <n v="13.73"/>
    <n v="184.13"/>
    <n v="654.67999999999995"/>
    <n v="76.44"/>
    <x v="1"/>
    <n v="-5"/>
    <s v="Training"/>
    <n v="1092"/>
    <n v="98"/>
    <s v="FB"/>
    <x v="37"/>
  </r>
  <r>
    <d v="2019-03-18T00:00:00"/>
    <x v="16"/>
    <s v="16s Session"/>
    <n v="71.45"/>
    <n v="3601.92"/>
    <n v="50.41"/>
    <n v="6.89"/>
    <n v="80.22"/>
    <n v="0"/>
    <n v="80.22"/>
    <n v="7"/>
    <n v="9"/>
    <n v="488"/>
    <n v="503"/>
    <n v="46"/>
    <n v="39"/>
    <n v="201"/>
    <n v="159.09"/>
    <n v="19.079999999999998"/>
    <n v="0.18"/>
    <n v="19.260000000000002"/>
    <n v="221.03"/>
    <n v="617.38"/>
    <n v="72.42"/>
    <x v="1"/>
    <n v="-5"/>
    <s v="Training"/>
    <n v="991"/>
    <n v="85"/>
    <s v="MID"/>
    <x v="37"/>
  </r>
  <r>
    <d v="2019-03-18T00:00:00"/>
    <x v="26"/>
    <s v="16s Session"/>
    <n v="71.45"/>
    <n v="3627.33"/>
    <n v="50.77"/>
    <n v="6.55"/>
    <n v="42.86"/>
    <n v="0"/>
    <n v="42.86"/>
    <n v="3"/>
    <n v="5"/>
    <n v="531"/>
    <n v="579"/>
    <n v="52"/>
    <n v="41"/>
    <n v="172"/>
    <n v="118.3"/>
    <n v="0"/>
    <n v="0"/>
    <n v="0"/>
    <n v="3.89"/>
    <n v="482.24"/>
    <n v="68.88"/>
    <x v="1"/>
    <n v="-5"/>
    <s v="Training"/>
    <n v="1110"/>
    <n v="93"/>
    <s v="MID"/>
    <x v="37"/>
  </r>
  <r>
    <d v="2019-03-18T00:00:00"/>
    <x v="17"/>
    <s v="GK Session"/>
    <n v="71.45"/>
    <n v="2287.1799999999998"/>
    <n v="32.01"/>
    <n v="5.0599999999999996"/>
    <n v="0"/>
    <n v="0"/>
    <n v="0"/>
    <n v="9"/>
    <n v="0"/>
    <n v="519"/>
    <n v="576"/>
    <n v="32"/>
    <n v="21"/>
    <n v="192"/>
    <n v="132.47999999999999"/>
    <n v="2.34"/>
    <n v="0"/>
    <n v="2.34"/>
    <n v="89.89"/>
    <n v="104.68"/>
    <n v="44.62"/>
    <x v="1"/>
    <n v="-5"/>
    <s v="Training"/>
    <n v="1095"/>
    <n v="53"/>
    <s v="GK"/>
    <x v="37"/>
  </r>
  <r>
    <d v="2019-03-18T00:00:00"/>
    <x v="21"/>
    <s v="16s Session"/>
    <n v="71.45"/>
    <n v="4349.75"/>
    <n v="60.88"/>
    <n v="7.09"/>
    <n v="129.04"/>
    <n v="0.71"/>
    <n v="129.75"/>
    <n v="9"/>
    <n v="16"/>
    <n v="554"/>
    <n v="574"/>
    <n v="62"/>
    <n v="55"/>
    <n v="193"/>
    <n v="147.61000000000001"/>
    <n v="9.59"/>
    <n v="0"/>
    <n v="9.59"/>
    <n v="176.02"/>
    <n v="838.41"/>
    <n v="73.03"/>
    <x v="1"/>
    <n v="-5"/>
    <s v="Training"/>
    <n v="1128"/>
    <n v="117"/>
    <s v="MID"/>
    <x v="37"/>
  </r>
  <r>
    <d v="2019-03-19T00:00:00"/>
    <x v="0"/>
    <s v="16s Session"/>
    <n v="82.08"/>
    <n v="5146.18"/>
    <n v="62.7"/>
    <n v="7.68"/>
    <n v="54.7"/>
    <n v="10.199999999999999"/>
    <n v="64.900000000000006"/>
    <n v="6"/>
    <n v="6"/>
    <n v="566"/>
    <n v="592"/>
    <n v="58"/>
    <n v="76"/>
    <n v="197"/>
    <n v="152.27000000000001"/>
    <n v="10.01"/>
    <n v="0"/>
    <n v="10.01"/>
    <n v="194.54"/>
    <n v="823.2"/>
    <n v="79.75"/>
    <x v="1"/>
    <n v="-4"/>
    <s v="Training"/>
    <n v="1158"/>
    <n v="134"/>
    <s v="MID"/>
    <x v="37"/>
  </r>
  <r>
    <d v="2019-03-19T00:00:00"/>
    <x v="2"/>
    <s v="16s Session"/>
    <n v="82.08"/>
    <n v="4916.93"/>
    <n v="59.91"/>
    <n v="6.6"/>
    <n v="43.33"/>
    <n v="0"/>
    <n v="43.33"/>
    <n v="2"/>
    <n v="5"/>
    <n v="618"/>
    <n v="600"/>
    <n v="42"/>
    <n v="40"/>
    <n v="206"/>
    <n v="153.08000000000001"/>
    <n v="14.99"/>
    <n v="0.22"/>
    <n v="15.21"/>
    <n v="208.71"/>
    <n v="573.9"/>
    <n v="79.72"/>
    <x v="1"/>
    <n v="-4"/>
    <s v="Training"/>
    <n v="1218"/>
    <n v="82"/>
    <s v="MID"/>
    <x v="37"/>
  </r>
  <r>
    <d v="2019-03-19T00:00:00"/>
    <x v="4"/>
    <s v="GK Session"/>
    <n v="82.08"/>
    <n v="3425.97"/>
    <n v="41.74"/>
    <n v="5.45"/>
    <n v="0"/>
    <n v="0"/>
    <n v="0"/>
    <n v="5"/>
    <n v="0"/>
    <n v="657"/>
    <n v="674"/>
    <n v="34"/>
    <n v="34"/>
    <n v="172"/>
    <n v="137.54"/>
    <n v="0.19"/>
    <n v="0"/>
    <n v="0.19"/>
    <n v="139.55000000000001"/>
    <n v="171.81"/>
    <n v="54.86"/>
    <x v="1"/>
    <n v="-4"/>
    <s v="Training"/>
    <n v="1331"/>
    <n v="68"/>
    <s v="GK"/>
    <x v="37"/>
  </r>
  <r>
    <d v="2019-03-19T00:00:00"/>
    <x v="5"/>
    <s v="16s Session"/>
    <n v="82.08"/>
    <n v="4911.47"/>
    <n v="59.84"/>
    <n v="7.93"/>
    <n v="150.66"/>
    <n v="21.89"/>
    <n v="172.55"/>
    <n v="23"/>
    <n v="19"/>
    <n v="563"/>
    <n v="608"/>
    <n v="76"/>
    <n v="79"/>
    <n v="200"/>
    <n v="149.59"/>
    <n v="12.46"/>
    <n v="0"/>
    <n v="12.46"/>
    <n v="183.76"/>
    <n v="972.45"/>
    <n v="97.48"/>
    <x v="1"/>
    <n v="-4"/>
    <s v="Training"/>
    <n v="1171"/>
    <n v="155"/>
    <s v="MID"/>
    <x v="37"/>
  </r>
  <r>
    <d v="2019-03-19T00:00:00"/>
    <x v="6"/>
    <s v="16s Session"/>
    <n v="82.08"/>
    <n v="5424.79"/>
    <n v="66.09"/>
    <n v="7.41"/>
    <n v="111.64"/>
    <n v="17.22"/>
    <n v="128.86000000000001"/>
    <n v="7"/>
    <n v="14"/>
    <n v="491"/>
    <n v="511"/>
    <n v="64"/>
    <n v="43"/>
    <n v="201"/>
    <n v="147.37"/>
    <n v="5.45"/>
    <n v="0"/>
    <n v="5.45"/>
    <n v="134.75"/>
    <n v="806.94"/>
    <n v="79.64"/>
    <x v="1"/>
    <n v="-4"/>
    <s v="Training"/>
    <n v="1002"/>
    <n v="107"/>
    <s v="FB"/>
    <x v="37"/>
  </r>
  <r>
    <d v="2019-03-19T00:00:00"/>
    <x v="9"/>
    <s v="16s Session"/>
    <n v="82.08"/>
    <n v="5324.28"/>
    <n v="64.87"/>
    <n v="6.5"/>
    <n v="72.5"/>
    <n v="0"/>
    <n v="72.5"/>
    <n v="8"/>
    <n v="6"/>
    <n v="490"/>
    <n v="525"/>
    <n v="75"/>
    <n v="39"/>
    <n v="211"/>
    <n v="160.93"/>
    <n v="22.38"/>
    <n v="4.82"/>
    <n v="27.21"/>
    <n v="289.81"/>
    <n v="879.95"/>
    <n v="93.23"/>
    <x v="1"/>
    <n v="-4"/>
    <s v="Training"/>
    <n v="1015"/>
    <n v="114"/>
    <s v="MID"/>
    <x v="37"/>
  </r>
  <r>
    <d v="2019-03-19T00:00:00"/>
    <x v="10"/>
    <s v="16s Session"/>
    <n v="82.08"/>
    <n v="4905.04"/>
    <n v="59.76"/>
    <n v="6.66"/>
    <n v="56.27"/>
    <n v="0"/>
    <n v="56.27"/>
    <n v="3"/>
    <n v="7"/>
    <n v="522"/>
    <n v="547"/>
    <n v="43"/>
    <n v="42"/>
    <n v="202"/>
    <n v="157.94"/>
    <n v="22.96"/>
    <n v="0.19"/>
    <n v="23.14"/>
    <n v="251.65"/>
    <n v="741.11"/>
    <n v="80.98"/>
    <x v="1"/>
    <n v="-4"/>
    <s v="Training"/>
    <n v="1069"/>
    <n v="85"/>
    <s v="FB"/>
    <x v="37"/>
  </r>
  <r>
    <d v="2019-03-19T00:00:00"/>
    <x v="23"/>
    <s v="16s Session"/>
    <n v="82.08"/>
    <n v="4403.46"/>
    <n v="53.65"/>
    <n v="7.14"/>
    <n v="53.11"/>
    <n v="0.71"/>
    <n v="53.82"/>
    <n v="9"/>
    <n v="6"/>
    <n v="500"/>
    <n v="530"/>
    <n v="52"/>
    <n v="52"/>
    <n v="181"/>
    <n v="138.38"/>
    <n v="12.03"/>
    <n v="0"/>
    <n v="12.03"/>
    <n v="207.15"/>
    <n v="595.67999999999995"/>
    <n v="74.23"/>
    <x v="1"/>
    <n v="-4"/>
    <s v="Training"/>
    <n v="1030"/>
    <n v="104"/>
    <s v="CB"/>
    <x v="37"/>
  </r>
  <r>
    <d v="2019-03-19T00:00:00"/>
    <x v="27"/>
    <s v="16s Session"/>
    <n v="82.08"/>
    <n v="4375.88"/>
    <n v="53.31"/>
    <n v="7.09"/>
    <n v="128.09"/>
    <n v="2.83"/>
    <n v="130.91999999999999"/>
    <n v="4"/>
    <n v="8"/>
    <n v="453"/>
    <n v="468"/>
    <n v="58"/>
    <n v="65"/>
    <n v="196"/>
    <n v="150.62"/>
    <n v="8.83"/>
    <n v="0"/>
    <n v="8.83"/>
    <n v="179.83"/>
    <n v="747.51"/>
    <n v="75.31"/>
    <x v="1"/>
    <n v="-4"/>
    <s v="Training"/>
    <n v="921"/>
    <n v="123"/>
    <s v="MID"/>
    <x v="37"/>
  </r>
  <r>
    <d v="2019-03-19T00:00:00"/>
    <x v="14"/>
    <s v="16s Session"/>
    <n v="82.08"/>
    <n v="4967.9799999999996"/>
    <n v="60.53"/>
    <n v="7.33"/>
    <n v="207.27"/>
    <n v="7.12"/>
    <n v="214.39"/>
    <n v="13"/>
    <n v="18"/>
    <n v="566"/>
    <n v="586"/>
    <n v="83"/>
    <n v="82"/>
    <n v="200"/>
    <n v="152.79"/>
    <n v="19.600000000000001"/>
    <n v="3.25"/>
    <n v="22.85"/>
    <n v="259.86"/>
    <n v="1054.4100000000001"/>
    <n v="92.76"/>
    <x v="1"/>
    <n v="-4"/>
    <s v="Training"/>
    <n v="1152"/>
    <n v="165"/>
    <s v="FB"/>
    <x v="37"/>
  </r>
  <r>
    <d v="2019-03-19T00:00:00"/>
    <x v="16"/>
    <s v="16s Session"/>
    <n v="82.08"/>
    <n v="5032.2299999999996"/>
    <n v="61.31"/>
    <n v="6.79"/>
    <n v="95.62"/>
    <n v="0"/>
    <n v="95.62"/>
    <n v="6"/>
    <n v="9"/>
    <n v="503"/>
    <n v="528"/>
    <n v="91"/>
    <n v="65"/>
    <n v="201"/>
    <n v="159.86000000000001"/>
    <n v="22.87"/>
    <n v="0.02"/>
    <n v="22.89"/>
    <n v="255.53"/>
    <n v="914.47"/>
    <n v="85.04"/>
    <x v="1"/>
    <n v="-4"/>
    <s v="Training"/>
    <n v="1031"/>
    <n v="156"/>
    <s v="MID"/>
    <x v="37"/>
  </r>
  <r>
    <d v="2019-03-19T00:00:00"/>
    <x v="26"/>
    <s v="16s Session"/>
    <n v="82.08"/>
    <n v="5137.28"/>
    <n v="73.22"/>
    <n v="7.94"/>
    <n v="151.78"/>
    <n v="14.61"/>
    <n v="166.39"/>
    <n v="13"/>
    <n v="15"/>
    <n v="477"/>
    <n v="509"/>
    <n v="71"/>
    <n v="57"/>
    <n v="205"/>
    <n v="164.32"/>
    <n v="12.08"/>
    <n v="0"/>
    <n v="12.08"/>
    <n v="172.68"/>
    <n v="900.4"/>
    <n v="84.07"/>
    <x v="1"/>
    <n v="-4"/>
    <s v="Training"/>
    <n v="986"/>
    <n v="128"/>
    <s v="MID"/>
    <x v="37"/>
  </r>
  <r>
    <d v="2019-03-19T00:00:00"/>
    <x v="17"/>
    <s v="GK Session"/>
    <n v="82.08"/>
    <n v="3380.53"/>
    <n v="41.19"/>
    <n v="6"/>
    <n v="1.1599999999999999"/>
    <n v="0"/>
    <n v="1.1599999999999999"/>
    <n v="13"/>
    <n v="0"/>
    <n v="552"/>
    <n v="585"/>
    <n v="52"/>
    <n v="35"/>
    <n v="178"/>
    <n v="131.58000000000001"/>
    <n v="0"/>
    <n v="0"/>
    <n v="0"/>
    <n v="54.4"/>
    <n v="165.19"/>
    <n v="46.25"/>
    <x v="1"/>
    <n v="-4"/>
    <s v="Training"/>
    <n v="1137"/>
    <n v="87"/>
    <s v="GK"/>
    <x v="37"/>
  </r>
  <r>
    <d v="2019-03-19T00:00:00"/>
    <x v="18"/>
    <s v="16s Session"/>
    <n v="82.08"/>
    <n v="4523.5200000000004"/>
    <n v="55.11"/>
    <n v="7.07"/>
    <n v="85.96"/>
    <n v="0.71"/>
    <n v="86.67"/>
    <n v="8"/>
    <n v="12"/>
    <n v="515"/>
    <n v="544"/>
    <n v="52"/>
    <n v="48"/>
    <n v="214"/>
    <n v="160.85"/>
    <n v="14.7"/>
    <n v="0.21"/>
    <n v="14.91"/>
    <n v="220.85"/>
    <n v="683.9"/>
    <n v="63.15"/>
    <x v="1"/>
    <n v="-4"/>
    <s v="Training"/>
    <n v="1059"/>
    <n v="100"/>
    <s v="FB"/>
    <x v="37"/>
  </r>
  <r>
    <d v="2019-03-19T00:00:00"/>
    <x v="19"/>
    <s v="16s Session"/>
    <n v="82.08"/>
    <n v="4916.1499999999996"/>
    <n v="59.95"/>
    <n v="7.53"/>
    <n v="126.58"/>
    <n v="13.69"/>
    <n v="140.27000000000001"/>
    <n v="6"/>
    <n v="11"/>
    <n v="574"/>
    <n v="579"/>
    <n v="68"/>
    <n v="67"/>
    <n v="208"/>
    <n v="158.27000000000001"/>
    <n v="21.21"/>
    <n v="6.38"/>
    <n v="27.59"/>
    <n v="287.05"/>
    <n v="893.32"/>
    <n v="71.650000000000006"/>
    <x v="1"/>
    <n v="-4"/>
    <s v="Training"/>
    <n v="1153"/>
    <n v="135"/>
    <s v="FB"/>
    <x v="37"/>
  </r>
  <r>
    <d v="2019-03-19T00:00:00"/>
    <x v="21"/>
    <s v="16s Session"/>
    <n v="82.08"/>
    <n v="5212.13"/>
    <n v="63.5"/>
    <n v="7.61"/>
    <n v="188.1"/>
    <n v="12.96"/>
    <n v="201.06"/>
    <n v="17"/>
    <n v="20"/>
    <n v="570"/>
    <n v="615"/>
    <n v="100"/>
    <n v="67"/>
    <n v="194"/>
    <n v="148.84"/>
    <n v="17.72"/>
    <n v="0"/>
    <n v="17.72"/>
    <n v="218.39"/>
    <n v="1093.9100000000001"/>
    <n v="80.790000000000006"/>
    <x v="1"/>
    <n v="-4"/>
    <s v="Training"/>
    <n v="1185"/>
    <n v="167"/>
    <s v="MID"/>
    <x v="37"/>
  </r>
  <r>
    <d v="2019-03-20T00:00:00"/>
    <x v="1"/>
    <s v="Conditioning"/>
    <n v="43.14"/>
    <n v="5236.3900000000003"/>
    <n v="121.39"/>
    <n v="6.54"/>
    <n v="34.43"/>
    <n v="0"/>
    <n v="34.43"/>
    <n v="3"/>
    <n v="7"/>
    <n v="162"/>
    <n v="165"/>
    <n v="18"/>
    <n v="7"/>
    <n v="179"/>
    <n v="149.35"/>
    <n v="6.68"/>
    <n v="0"/>
    <n v="6.68"/>
    <n v="121.55"/>
    <n v="257.58"/>
    <n v="70.75"/>
    <x v="3"/>
    <m/>
    <s v="CONDITIONING"/>
    <n v="327"/>
    <n v="25"/>
    <s v="CB"/>
    <x v="37"/>
  </r>
  <r>
    <d v="2019-03-21T00:00:00"/>
    <x v="0"/>
    <s v="16s Training"/>
    <n v="89.03"/>
    <n v="5212.8500000000004"/>
    <n v="58.56"/>
    <n v="7.97"/>
    <n v="164.86"/>
    <n v="22.8"/>
    <n v="187.66"/>
    <n v="9"/>
    <n v="14"/>
    <n v="680"/>
    <n v="713"/>
    <n v="69"/>
    <n v="68"/>
    <n v="196"/>
    <n v="155.97"/>
    <n v="15.28"/>
    <n v="0"/>
    <n v="15.28"/>
    <n v="227.51"/>
    <n v="895.05"/>
    <n v="89.86"/>
    <x v="1"/>
    <n v="-2"/>
    <s v="Training"/>
    <n v="1393"/>
    <n v="137"/>
    <s v="MID"/>
    <x v="37"/>
  </r>
  <r>
    <d v="2019-03-21T00:00:00"/>
    <x v="2"/>
    <s v="16s Training"/>
    <n v="89.03"/>
    <n v="5707.69"/>
    <n v="64.11"/>
    <n v="7.98"/>
    <n v="165.06"/>
    <n v="52.27"/>
    <n v="217.33"/>
    <n v="3"/>
    <n v="12"/>
    <n v="725"/>
    <n v="755"/>
    <n v="65"/>
    <n v="40"/>
    <n v="208"/>
    <n v="158.24"/>
    <n v="16.22"/>
    <n v="0.41"/>
    <n v="16.62"/>
    <n v="245.06"/>
    <n v="786.34"/>
    <n v="94.04"/>
    <x v="1"/>
    <n v="-2"/>
    <s v="Training"/>
    <n v="1480"/>
    <n v="105"/>
    <s v="MID"/>
    <x v="37"/>
  </r>
  <r>
    <d v="2019-03-21T00:00:00"/>
    <x v="4"/>
    <s v="GK Session"/>
    <n v="89.03"/>
    <n v="4387.08"/>
    <n v="49.32"/>
    <n v="5.61"/>
    <n v="1.67"/>
    <n v="0"/>
    <n v="1.67"/>
    <n v="10"/>
    <n v="0"/>
    <n v="669"/>
    <n v="689"/>
    <n v="65"/>
    <n v="58"/>
    <n v="179"/>
    <n v="145.31"/>
    <n v="2.4900000000000002"/>
    <n v="0"/>
    <n v="2.4900000000000002"/>
    <n v="201.39"/>
    <n v="341.79"/>
    <n v="72.959999999999994"/>
    <x v="1"/>
    <n v="-2"/>
    <s v="Training"/>
    <n v="1358"/>
    <n v="123"/>
    <s v="GK"/>
    <x v="37"/>
  </r>
  <r>
    <d v="2019-03-21T00:00:00"/>
    <x v="5"/>
    <s v="16s Training"/>
    <n v="89.03"/>
    <n v="5865.47"/>
    <n v="65.89"/>
    <n v="8.34"/>
    <n v="348.89"/>
    <n v="58.43"/>
    <n v="407.32"/>
    <n v="28"/>
    <n v="28"/>
    <n v="720"/>
    <n v="753"/>
    <n v="77"/>
    <n v="75"/>
    <n v="201"/>
    <n v="154.66999999999999"/>
    <n v="17.93"/>
    <n v="0"/>
    <n v="17.93"/>
    <n v="226.84"/>
    <n v="1087.3900000000001"/>
    <n v="114.49"/>
    <x v="1"/>
    <n v="-2"/>
    <s v="Training"/>
    <n v="1473"/>
    <n v="152"/>
    <s v="MID"/>
    <x v="37"/>
  </r>
  <r>
    <d v="2019-03-21T00:00:00"/>
    <x v="6"/>
    <s v="16s Training"/>
    <n v="89.03"/>
    <n v="6111.42"/>
    <n v="68.650000000000006"/>
    <n v="7.75"/>
    <n v="210.12"/>
    <n v="41.46"/>
    <n v="251.58"/>
    <n v="4"/>
    <n v="18"/>
    <n v="596"/>
    <n v="645"/>
    <n v="72"/>
    <n v="43"/>
    <n v="192"/>
    <n v="141.74"/>
    <n v="0.4"/>
    <n v="0"/>
    <n v="0.4"/>
    <n v="113.58"/>
    <n v="966.17"/>
    <n v="93.44"/>
    <x v="1"/>
    <n v="-2"/>
    <s v="Training"/>
    <n v="1241"/>
    <n v="115"/>
    <s v="FB"/>
    <x v="37"/>
  </r>
  <r>
    <d v="2019-03-21T00:00:00"/>
    <x v="10"/>
    <s v="16s Training"/>
    <n v="89.03"/>
    <n v="5466.82"/>
    <n v="61.41"/>
    <n v="7.56"/>
    <n v="153.41999999999999"/>
    <n v="17.239999999999998"/>
    <n v="170.66"/>
    <n v="8"/>
    <n v="10"/>
    <n v="610"/>
    <n v="614"/>
    <n v="76"/>
    <n v="56"/>
    <n v="203"/>
    <n v="161.77000000000001"/>
    <n v="23.85"/>
    <n v="0.92"/>
    <n v="24.77"/>
    <n v="296.5"/>
    <n v="900.43"/>
    <n v="92.87"/>
    <x v="1"/>
    <n v="-2"/>
    <s v="Training"/>
    <n v="1224"/>
    <n v="132"/>
    <s v="FB"/>
    <x v="37"/>
  </r>
  <r>
    <d v="2019-03-21T00:00:00"/>
    <x v="11"/>
    <s v="16s Training"/>
    <n v="89.03"/>
    <n v="5306.38"/>
    <n v="60.38"/>
    <n v="8.01"/>
    <n v="297.95"/>
    <n v="77.16"/>
    <n v="375.11"/>
    <n v="16"/>
    <n v="24"/>
    <n v="583"/>
    <n v="608"/>
    <n v="73"/>
    <n v="60"/>
    <n v="204"/>
    <n v="144.75"/>
    <n v="9.68"/>
    <n v="0"/>
    <n v="9.68"/>
    <n v="161.34"/>
    <n v="981.28"/>
    <n v="86.56"/>
    <x v="1"/>
    <n v="-2"/>
    <s v="Training"/>
    <n v="1191"/>
    <n v="133"/>
    <s v="FOR"/>
    <x v="37"/>
  </r>
  <r>
    <d v="2019-03-21T00:00:00"/>
    <x v="23"/>
    <s v="16s Training"/>
    <n v="89.03"/>
    <n v="4692.5200000000004"/>
    <n v="52.71"/>
    <n v="7.93"/>
    <n v="118.66"/>
    <n v="30.29"/>
    <n v="148.94999999999999"/>
    <n v="9"/>
    <n v="8"/>
    <n v="535"/>
    <n v="570"/>
    <n v="64"/>
    <n v="43"/>
    <n v="179"/>
    <n v="136.13999999999999"/>
    <n v="12.98"/>
    <n v="0"/>
    <n v="12.98"/>
    <n v="210.07"/>
    <n v="703.16"/>
    <n v="81.400000000000006"/>
    <x v="1"/>
    <n v="-2"/>
    <s v="Training"/>
    <n v="1105"/>
    <n v="107"/>
    <s v="CB"/>
    <x v="37"/>
  </r>
  <r>
    <d v="2019-03-21T00:00:00"/>
    <x v="27"/>
    <s v="16s Training"/>
    <n v="89.03"/>
    <n v="5179.92"/>
    <n v="58.19"/>
    <n v="7.82"/>
    <n v="191.86"/>
    <n v="44.27"/>
    <n v="236.13"/>
    <n v="6"/>
    <n v="17"/>
    <n v="587"/>
    <n v="633"/>
    <n v="59"/>
    <n v="48"/>
    <n v="194"/>
    <n v="154.41999999999999"/>
    <n v="8.4"/>
    <n v="0"/>
    <n v="8.4"/>
    <n v="203.09"/>
    <n v="823.14"/>
    <n v="89"/>
    <x v="1"/>
    <n v="-2"/>
    <s v="Training"/>
    <n v="1220"/>
    <n v="107"/>
    <s v="MID"/>
    <x v="37"/>
  </r>
  <r>
    <d v="2019-03-21T00:00:00"/>
    <x v="14"/>
    <s v="16s Training"/>
    <n v="89.03"/>
    <n v="5961.66"/>
    <n v="66.97"/>
    <n v="7.63"/>
    <n v="262.83"/>
    <n v="43.38"/>
    <n v="306.20999999999998"/>
    <n v="16"/>
    <n v="16"/>
    <n v="675"/>
    <n v="709"/>
    <n v="83"/>
    <n v="89"/>
    <n v="199"/>
    <n v="147.12"/>
    <n v="14.31"/>
    <n v="0.53"/>
    <n v="14.84"/>
    <n v="224.73"/>
    <n v="1223.58"/>
    <n v="112.45"/>
    <x v="1"/>
    <n v="-2"/>
    <s v="Training"/>
    <n v="1384"/>
    <n v="172"/>
    <s v="FB"/>
    <x v="37"/>
  </r>
  <r>
    <d v="2019-03-21T00:00:00"/>
    <x v="16"/>
    <s v="16s Training"/>
    <n v="89.03"/>
    <n v="5686.79"/>
    <n v="63.88"/>
    <n v="7.76"/>
    <n v="169.79"/>
    <n v="30.49"/>
    <n v="200.28"/>
    <n v="5"/>
    <n v="15"/>
    <n v="672"/>
    <n v="700"/>
    <n v="67"/>
    <n v="66"/>
    <n v="203"/>
    <n v="160.05000000000001"/>
    <n v="9.6"/>
    <n v="0.09"/>
    <n v="9.68"/>
    <n v="247.18"/>
    <n v="949.66"/>
    <n v="98.19"/>
    <x v="1"/>
    <n v="-2"/>
    <s v="Training"/>
    <n v="1372"/>
    <n v="133"/>
    <s v="MID"/>
    <x v="37"/>
  </r>
  <r>
    <d v="2019-03-21T00:00:00"/>
    <x v="26"/>
    <s v="16s Training"/>
    <n v="89.03"/>
    <n v="5899.13"/>
    <n v="66.27"/>
    <n v="8.42"/>
    <n v="232.28"/>
    <n v="49.66"/>
    <n v="281.94"/>
    <n v="18"/>
    <n v="24"/>
    <n v="667"/>
    <n v="704"/>
    <n v="73"/>
    <n v="58"/>
    <n v="211"/>
    <n v="176.44"/>
    <n v="34.270000000000003"/>
    <n v="2.93"/>
    <n v="37.200000000000003"/>
    <n v="376.89"/>
    <n v="915.81"/>
    <n v="103.53"/>
    <x v="1"/>
    <n v="-2"/>
    <s v="Training"/>
    <n v="1371"/>
    <n v="131"/>
    <s v="MID"/>
    <x v="37"/>
  </r>
  <r>
    <d v="2019-03-21T00:00:00"/>
    <x v="18"/>
    <s v="16s Training"/>
    <n v="89.03"/>
    <n v="4998.79"/>
    <n v="56.15"/>
    <n v="7.75"/>
    <n v="171.52"/>
    <n v="35.11"/>
    <n v="206.63"/>
    <n v="8"/>
    <n v="15"/>
    <n v="604"/>
    <n v="643"/>
    <n v="73"/>
    <n v="72"/>
    <n v="216"/>
    <n v="160.79"/>
    <n v="15.75"/>
    <n v="2.71"/>
    <n v="18.46"/>
    <n v="249.57"/>
    <n v="867.93"/>
    <n v="68.75"/>
    <x v="1"/>
    <n v="-2"/>
    <s v="Training"/>
    <n v="1247"/>
    <n v="145"/>
    <s v="FB"/>
    <x v="37"/>
  </r>
  <r>
    <d v="2019-03-21T00:00:00"/>
    <x v="19"/>
    <s v="16s Training"/>
    <n v="89.03"/>
    <n v="5878.52"/>
    <n v="66.03"/>
    <n v="8.0299999999999994"/>
    <n v="270.27"/>
    <n v="60.54"/>
    <n v="330.81"/>
    <n v="11"/>
    <n v="21"/>
    <n v="676"/>
    <n v="734"/>
    <n v="93"/>
    <n v="81"/>
    <n v="207"/>
    <n v="166"/>
    <n v="23.14"/>
    <n v="10.64"/>
    <n v="33.78"/>
    <n v="359.39"/>
    <n v="1192.56"/>
    <n v="84.72"/>
    <x v="1"/>
    <n v="-2"/>
    <s v="Training"/>
    <n v="1410"/>
    <n v="174"/>
    <s v="FB"/>
    <x v="37"/>
  </r>
  <r>
    <d v="2019-03-21T00:00:00"/>
    <x v="21"/>
    <s v="16s Training"/>
    <n v="89.03"/>
    <n v="6086.44"/>
    <n v="68.37"/>
    <n v="7.99"/>
    <n v="343.05"/>
    <n v="96.92"/>
    <n v="439.97"/>
    <n v="12"/>
    <n v="31"/>
    <n v="719"/>
    <n v="745"/>
    <n v="103"/>
    <n v="79"/>
    <n v="195"/>
    <n v="153.71"/>
    <n v="17.29"/>
    <n v="0.03"/>
    <n v="17.32"/>
    <n v="255.71"/>
    <n v="1296.6199999999999"/>
    <n v="96.14"/>
    <x v="1"/>
    <n v="-2"/>
    <s v="Training"/>
    <n v="1464"/>
    <n v="182"/>
    <s v="MID"/>
    <x v="37"/>
  </r>
  <r>
    <d v="2019-03-23T00:00:00"/>
    <x v="39"/>
    <s v="16s Match"/>
    <n v="105.85"/>
    <n v="6691.01"/>
    <n v="71.87"/>
    <n v="8.01"/>
    <n v="307.92"/>
    <n v="57.38"/>
    <n v="365.3"/>
    <n v="6"/>
    <n v="22"/>
    <n v="463"/>
    <n v="499"/>
    <n v="46"/>
    <n v="39"/>
    <n v="199"/>
    <n v="150.87"/>
    <n v="29.79"/>
    <n v="8.34"/>
    <n v="38.119999999999997"/>
    <n v="360.77"/>
    <n v="1042.7"/>
    <n v="94.78"/>
    <x v="1"/>
    <m/>
    <s v="Match"/>
    <n v="962"/>
    <n v="85"/>
    <e v="#N/A"/>
    <x v="37"/>
  </r>
  <r>
    <d v="2019-03-23T00:00:00"/>
    <x v="2"/>
    <s v="16s Match"/>
    <n v="105.85"/>
    <n v="6315.34"/>
    <n v="59.66"/>
    <n v="6.96"/>
    <n v="219.63"/>
    <n v="0"/>
    <n v="219.63"/>
    <n v="12"/>
    <n v="20"/>
    <n v="506"/>
    <n v="491"/>
    <n v="51"/>
    <n v="39"/>
    <n v="209"/>
    <n v="133.33000000000001"/>
    <n v="16.829999999999998"/>
    <n v="1.22"/>
    <n v="18.05"/>
    <n v="196.8"/>
    <n v="987.43"/>
    <n v="98.23"/>
    <x v="1"/>
    <m/>
    <s v="Match"/>
    <n v="997"/>
    <n v="90"/>
    <s v="MID"/>
    <x v="37"/>
  </r>
  <r>
    <d v="2019-03-23T00:00:00"/>
    <x v="4"/>
    <s v="16s Match"/>
    <n v="105.85"/>
    <n v="3511.73"/>
    <n v="33.18"/>
    <n v="5.0199999999999996"/>
    <n v="0"/>
    <n v="0"/>
    <n v="0"/>
    <n v="8"/>
    <n v="0"/>
    <n v="377"/>
    <n v="395"/>
    <n v="33"/>
    <n v="29"/>
    <n v="182"/>
    <n v="127.85"/>
    <n v="3.89"/>
    <n v="0"/>
    <n v="3.89"/>
    <n v="169.35"/>
    <n v="204.22"/>
    <n v="47.73"/>
    <x v="1"/>
    <m/>
    <s v="Match"/>
    <n v="772"/>
    <n v="62"/>
    <s v="GK"/>
    <x v="37"/>
  </r>
  <r>
    <d v="2019-03-23T00:00:00"/>
    <x v="5"/>
    <s v="16s Match"/>
    <n v="105.85"/>
    <n v="7199.77"/>
    <n v="75.150000000000006"/>
    <n v="8.5399999999999991"/>
    <n v="442.14"/>
    <n v="137.57"/>
    <n v="579.71"/>
    <n v="19"/>
    <n v="31"/>
    <n v="495"/>
    <n v="476"/>
    <n v="46"/>
    <n v="64"/>
    <n v="206"/>
    <n v="159.87"/>
    <n v="35.880000000000003"/>
    <n v="0.14000000000000001"/>
    <n v="36.020000000000003"/>
    <n v="318.56"/>
    <n v="1455.17"/>
    <n v="109.93"/>
    <x v="1"/>
    <m/>
    <s v="Match"/>
    <n v="971"/>
    <n v="110"/>
    <s v="MID"/>
    <x v="37"/>
  </r>
  <r>
    <d v="2019-03-23T00:00:00"/>
    <x v="6"/>
    <s v="16s Match"/>
    <n v="105.85"/>
    <n v="8568.3700000000008"/>
    <n v="80.95"/>
    <n v="8.7799999999999994"/>
    <n v="686.25"/>
    <n v="175.6"/>
    <n v="861.85"/>
    <n v="19"/>
    <n v="41"/>
    <n v="458"/>
    <n v="484"/>
    <n v="51"/>
    <n v="62"/>
    <n v="205"/>
    <n v="158.13999999999999"/>
    <n v="9.7100000000000009"/>
    <n v="0.09"/>
    <n v="9.8000000000000007"/>
    <n v="122.88"/>
    <n v="1748.26"/>
    <n v="115.64"/>
    <x v="1"/>
    <m/>
    <s v="Match"/>
    <n v="942"/>
    <n v="113"/>
    <s v="FB"/>
    <x v="37"/>
  </r>
  <r>
    <d v="2019-03-23T00:00:00"/>
    <x v="10"/>
    <s v="16s Match"/>
    <n v="105.85"/>
    <n v="6537.18"/>
    <n v="61.76"/>
    <n v="7.61"/>
    <n v="352.22"/>
    <n v="33.18"/>
    <n v="385.4"/>
    <n v="5"/>
    <n v="25"/>
    <n v="456"/>
    <n v="473"/>
    <n v="36"/>
    <n v="33"/>
    <n v="205"/>
    <n v="150.61000000000001"/>
    <n v="33.25"/>
    <n v="2.89"/>
    <n v="36.14"/>
    <n v="328.26"/>
    <n v="1276.83"/>
    <n v="99.7"/>
    <x v="1"/>
    <m/>
    <s v="Match"/>
    <n v="929"/>
    <n v="69"/>
    <s v="FB"/>
    <x v="37"/>
  </r>
  <r>
    <d v="2019-03-23T00:00:00"/>
    <x v="23"/>
    <s v="16s Match"/>
    <n v="105.85"/>
    <n v="7666.41"/>
    <n v="72.42"/>
    <n v="7.5"/>
    <n v="186.88"/>
    <n v="17.25"/>
    <n v="204.13"/>
    <n v="15"/>
    <n v="13"/>
    <n v="590"/>
    <n v="643"/>
    <n v="50"/>
    <n v="53"/>
    <n v="182"/>
    <n v="138.54"/>
    <n v="14.87"/>
    <n v="0"/>
    <n v="14.87"/>
    <n v="272.33"/>
    <n v="1046.4100000000001"/>
    <n v="122.67"/>
    <x v="1"/>
    <m/>
    <s v="Match"/>
    <n v="1233"/>
    <n v="103"/>
    <s v="CB"/>
    <x v="37"/>
  </r>
  <r>
    <d v="2019-03-23T00:00:00"/>
    <x v="27"/>
    <s v="16s Match"/>
    <n v="105.85"/>
    <n v="8578.2000000000007"/>
    <n v="81.040000000000006"/>
    <n v="6.7"/>
    <n v="146.72"/>
    <n v="0"/>
    <n v="146.72"/>
    <n v="5"/>
    <n v="15"/>
    <n v="618"/>
    <n v="608"/>
    <n v="35"/>
    <n v="66"/>
    <n v="202"/>
    <n v="157.88"/>
    <n v="22.56"/>
    <n v="0"/>
    <n v="22.56"/>
    <n v="280.08"/>
    <n v="1194.71"/>
    <n v="136.66999999999999"/>
    <x v="1"/>
    <m/>
    <s v="Match"/>
    <n v="1226"/>
    <n v="101"/>
    <s v="MID"/>
    <x v="37"/>
  </r>
  <r>
    <d v="2019-03-23T00:00:00"/>
    <x v="14"/>
    <s v="16s Match"/>
    <n v="105.85"/>
    <n v="6616.76"/>
    <n v="62.67"/>
    <n v="7.91"/>
    <n v="472.24"/>
    <n v="86.05"/>
    <n v="558.29"/>
    <n v="17"/>
    <n v="31"/>
    <n v="534"/>
    <n v="546"/>
    <n v="41"/>
    <n v="54"/>
    <n v="194"/>
    <n v="116.01"/>
    <n v="6.98"/>
    <n v="0.01"/>
    <n v="6.98"/>
    <n v="121.62"/>
    <n v="1445.13"/>
    <n v="117.28"/>
    <x v="1"/>
    <m/>
    <s v="Match"/>
    <n v="1080"/>
    <n v="95"/>
    <s v="FB"/>
    <x v="37"/>
  </r>
  <r>
    <d v="2019-03-23T00:00:00"/>
    <x v="16"/>
    <s v="16s Match"/>
    <n v="105.85"/>
    <n v="5794.51"/>
    <n v="54.74"/>
    <n v="8.3000000000000007"/>
    <n v="287.16000000000003"/>
    <n v="48.37"/>
    <n v="335.53"/>
    <n v="4"/>
    <n v="24"/>
    <n v="425"/>
    <n v="459"/>
    <n v="26"/>
    <n v="42"/>
    <n v="201"/>
    <n v="144.1"/>
    <n v="12.71"/>
    <n v="0.01"/>
    <n v="12.72"/>
    <n v="217.8"/>
    <n v="971.29"/>
    <n v="84.41"/>
    <x v="1"/>
    <m/>
    <s v="Match"/>
    <n v="884"/>
    <n v="68"/>
    <s v="MID"/>
    <x v="37"/>
  </r>
  <r>
    <d v="2019-03-23T00:00:00"/>
    <x v="26"/>
    <s v="16s Match"/>
    <n v="105.85"/>
    <n v="8225.74"/>
    <n v="80.87"/>
    <n v="7.47"/>
    <n v="386.98"/>
    <n v="20.05"/>
    <n v="407.03"/>
    <n v="22"/>
    <n v="32"/>
    <n v="519"/>
    <n v="533"/>
    <n v="47"/>
    <n v="54"/>
    <n v="212"/>
    <n v="176.83"/>
    <n v="43.37"/>
    <n v="3.73"/>
    <n v="47.1"/>
    <n v="411.06"/>
    <n v="1371.93"/>
    <n v="130.41"/>
    <x v="1"/>
    <m/>
    <s v="Match"/>
    <n v="1052"/>
    <n v="101"/>
    <s v="MID"/>
    <x v="37"/>
  </r>
  <r>
    <d v="2019-03-23T00:00:00"/>
    <x v="17"/>
    <s v="16s Match"/>
    <n v="105.85"/>
    <n v="2894.96"/>
    <n v="28.08"/>
    <n v="6.32"/>
    <n v="17.36"/>
    <n v="0"/>
    <n v="17.36"/>
    <n v="2"/>
    <n v="3"/>
    <n v="299"/>
    <n v="327"/>
    <n v="12"/>
    <n v="12"/>
    <n v="180"/>
    <n v="139.46"/>
    <n v="0.03"/>
    <n v="0"/>
    <n v="0.03"/>
    <n v="63.02"/>
    <n v="117.77"/>
    <n v="33.85"/>
    <x v="1"/>
    <m/>
    <s v="Match"/>
    <n v="626"/>
    <n v="24"/>
    <s v="GK"/>
    <x v="37"/>
  </r>
  <r>
    <d v="2019-03-23T00:00:00"/>
    <x v="18"/>
    <s v="16s Match"/>
    <n v="105.85"/>
    <n v="8000.46"/>
    <n v="75.58"/>
    <n v="7.75"/>
    <n v="514.20000000000005"/>
    <n v="84.49"/>
    <n v="598.69000000000005"/>
    <n v="17"/>
    <n v="35"/>
    <n v="522"/>
    <n v="488"/>
    <n v="50"/>
    <n v="77"/>
    <n v="218"/>
    <n v="170.79"/>
    <n v="44.34"/>
    <n v="7.3"/>
    <n v="51.64"/>
    <n v="435.43"/>
    <n v="1478.92"/>
    <n v="106.26"/>
    <x v="1"/>
    <m/>
    <s v="Match"/>
    <n v="1010"/>
    <n v="127"/>
    <s v="FB"/>
    <x v="37"/>
  </r>
  <r>
    <d v="2019-03-23T00:00:00"/>
    <x v="19"/>
    <s v="16s Match"/>
    <n v="105.85"/>
    <n v="5711.21"/>
    <n v="94.24"/>
    <n v="7.16"/>
    <n v="400.57"/>
    <n v="5.66"/>
    <n v="406.23"/>
    <n v="10"/>
    <n v="29"/>
    <n v="397"/>
    <n v="401"/>
    <n v="34"/>
    <n v="41"/>
    <n v="210"/>
    <n v="178.8"/>
    <n v="28.4"/>
    <n v="8.9"/>
    <n v="37.299999999999997"/>
    <n v="323.07"/>
    <n v="1113.96"/>
    <n v="68.489999999999995"/>
    <x v="1"/>
    <m/>
    <s v="Match"/>
    <n v="798"/>
    <n v="75"/>
    <s v="FB"/>
    <x v="37"/>
  </r>
  <r>
    <d v="2019-03-23T00:00:00"/>
    <x v="21"/>
    <s v="16s Match"/>
    <n v="105.85"/>
    <n v="9148.06"/>
    <n v="86.42"/>
    <n v="8.4600000000000009"/>
    <n v="583.04"/>
    <n v="100.72"/>
    <n v="683.76"/>
    <n v="14"/>
    <n v="40"/>
    <n v="670"/>
    <n v="666"/>
    <n v="70"/>
    <n v="81"/>
    <n v="197"/>
    <n v="160.46"/>
    <n v="37.78"/>
    <n v="0.09"/>
    <n v="37.869999999999997"/>
    <n v="389.82"/>
    <n v="1865.34"/>
    <n v="120.84"/>
    <x v="1"/>
    <m/>
    <s v="Match"/>
    <n v="1336"/>
    <n v="151"/>
    <s v="MID"/>
    <x v="37"/>
  </r>
  <r>
    <d v="2019-03-25T00:00:00"/>
    <x v="0"/>
    <s v="16s Training"/>
    <n v="64.16"/>
    <n v="3491.6"/>
    <n v="54.42"/>
    <n v="7.11"/>
    <n v="36.14"/>
    <n v="0.71"/>
    <n v="36.85"/>
    <n v="8"/>
    <n v="5"/>
    <n v="507"/>
    <n v="567"/>
    <n v="83"/>
    <n v="48"/>
    <n v="206"/>
    <n v="146.94999999999999"/>
    <n v="1.52"/>
    <n v="0.17"/>
    <s v="POOR TRACE"/>
    <n v="89.44"/>
    <n v="580.74"/>
    <n v="61.75"/>
    <x v="1"/>
    <n v="-5"/>
    <s v="Training"/>
    <n v="1074"/>
    <n v="131"/>
    <s v="MID"/>
    <x v="38"/>
  </r>
  <r>
    <d v="2019-03-25T00:00:00"/>
    <x v="1"/>
    <s v="Conditioning"/>
    <n v="47.42"/>
    <n v="4973.96"/>
    <n v="104.89160691691269"/>
    <n v="7.39"/>
    <n v="157.78"/>
    <n v="10.809999999999999"/>
    <n v="168.59"/>
    <n v="4"/>
    <n v="10"/>
    <n v="313"/>
    <n v="321"/>
    <n v="19"/>
    <n v="6"/>
    <n v="181"/>
    <n v="157.84333333333333"/>
    <n v="18.579999999999998"/>
    <n v="0"/>
    <n v="18.579999999999998"/>
    <n v="173.86"/>
    <n v="605.42000000000007"/>
    <n v="85.4"/>
    <x v="3"/>
    <m/>
    <s v="CONDITIONING"/>
    <n v="634"/>
    <n v="25"/>
    <s v="CB"/>
    <x v="38"/>
  </r>
  <r>
    <d v="2019-03-25T00:00:00"/>
    <x v="2"/>
    <s v="16s Training"/>
    <n v="64.16"/>
    <n v="4534.04"/>
    <n v="70.67"/>
    <n v="7.11"/>
    <n v="151.37"/>
    <n v="2.13"/>
    <n v="153.5"/>
    <n v="6"/>
    <n v="14"/>
    <n v="549"/>
    <n v="590"/>
    <n v="46"/>
    <n v="47"/>
    <n v="208"/>
    <n v="161.96"/>
    <n v="17.190000000000001"/>
    <n v="0.71"/>
    <n v="17.89"/>
    <n v="202.33"/>
    <n v="615.19000000000005"/>
    <n v="75.52"/>
    <x v="1"/>
    <n v="-5"/>
    <s v="Training"/>
    <n v="1139"/>
    <n v="93"/>
    <s v="MID"/>
    <x v="38"/>
  </r>
  <r>
    <d v="2019-03-25T00:00:00"/>
    <x v="4"/>
    <s v="GK Session"/>
    <n v="64.16"/>
    <n v="2389.65"/>
    <n v="37.25"/>
    <n v="5.93"/>
    <n v="3.45"/>
    <n v="0"/>
    <n v="3.45"/>
    <n v="8"/>
    <n v="0"/>
    <n v="477"/>
    <n v="483"/>
    <n v="56"/>
    <n v="39"/>
    <n v="185"/>
    <n v="144.71"/>
    <n v="3.54"/>
    <n v="0"/>
    <n v="3.54"/>
    <n v="142.56"/>
    <n v="201.14"/>
    <n v="44.21"/>
    <x v="1"/>
    <n v="-5"/>
    <s v="Training"/>
    <n v="960"/>
    <n v="95"/>
    <s v="GK"/>
    <x v="38"/>
  </r>
  <r>
    <d v="2019-03-26T00:00:00"/>
    <x v="4"/>
    <s v="GK Session"/>
    <n v="90.08"/>
    <n v="2472.5700000000002"/>
    <n v="51.36"/>
    <n v="6.13"/>
    <n v="3.43"/>
    <n v="0"/>
    <n v="3.43"/>
    <n v="4"/>
    <n v="0"/>
    <n v="401"/>
    <n v="434"/>
    <n v="47"/>
    <n v="42"/>
    <n v="185"/>
    <n v="143.55000000000001"/>
    <n v="3.49"/>
    <n v="0"/>
    <n v="3.49"/>
    <n v="104.02"/>
    <n v="207.65"/>
    <n v="40.4"/>
    <x v="1"/>
    <n v="-4"/>
    <s v="Training"/>
    <n v="835"/>
    <n v="89"/>
    <s v="GK"/>
    <x v="38"/>
  </r>
  <r>
    <d v="2019-03-25T00:00:00"/>
    <x v="5"/>
    <s v="16s Training"/>
    <n v="64.16"/>
    <n v="4350.0200000000004"/>
    <n v="67.8"/>
    <n v="6.76"/>
    <n v="57.47"/>
    <n v="0"/>
    <n v="57.47"/>
    <n v="8"/>
    <n v="8"/>
    <n v="564"/>
    <n v="617"/>
    <n v="58"/>
    <n v="52"/>
    <n v="204"/>
    <n v="159.87"/>
    <n v="16.64"/>
    <n v="0"/>
    <n v="16.64"/>
    <n v="192.28"/>
    <n v="582.59"/>
    <n v="83.23"/>
    <x v="1"/>
    <n v="-5"/>
    <s v="Training"/>
    <n v="1181"/>
    <n v="110"/>
    <s v="MID"/>
    <x v="38"/>
  </r>
  <r>
    <d v="2019-03-25T00:00:00"/>
    <x v="6"/>
    <s v="16s Training"/>
    <n v="64.16"/>
    <n v="4573.8500000000004"/>
    <n v="71.290000000000006"/>
    <n v="7.24"/>
    <n v="197.99"/>
    <n v="3.56"/>
    <n v="201.55"/>
    <n v="6"/>
    <n v="15"/>
    <n v="448"/>
    <n v="495"/>
    <n v="53"/>
    <n v="33"/>
    <n v="205"/>
    <n v="160.66999999999999"/>
    <n v="16.489999999999998"/>
    <n v="0.01"/>
    <s v="POOR TRACE"/>
    <n v="165.05"/>
    <n v="685.19"/>
    <n v="70.12"/>
    <x v="1"/>
    <n v="-5"/>
    <s v="Training"/>
    <n v="943"/>
    <n v="86"/>
    <s v="FB"/>
    <x v="38"/>
  </r>
  <r>
    <d v="2019-03-25T00:00:00"/>
    <x v="7"/>
    <s v="16s Training"/>
    <n v="64.16"/>
    <n v="3936.75"/>
    <n v="61.36"/>
    <n v="7.12"/>
    <n v="49.08"/>
    <n v="0.71"/>
    <n v="49.79"/>
    <n v="5"/>
    <n v="5"/>
    <n v="473"/>
    <n v="500"/>
    <n v="84"/>
    <n v="49"/>
    <n v="207"/>
    <n v="165.96"/>
    <n v="21.43"/>
    <n v="0.62"/>
    <n v="22.05"/>
    <n v="222.98"/>
    <n v="649.73"/>
    <n v="63.93"/>
    <x v="1"/>
    <n v="-5"/>
    <s v="Training"/>
    <n v="973"/>
    <n v="133"/>
    <s v="CB"/>
    <x v="38"/>
  </r>
  <r>
    <d v="2019-03-26T00:00:00"/>
    <x v="7"/>
    <s v="16s Training"/>
    <n v="90.08"/>
    <n v="4649.18"/>
    <n v="51.61"/>
    <n v="6.88"/>
    <n v="56.64"/>
    <n v="0"/>
    <n v="56.64"/>
    <n v="11"/>
    <n v="7"/>
    <n v="673"/>
    <n v="702"/>
    <n v="129"/>
    <n v="87"/>
    <n v="194"/>
    <n v="154.85"/>
    <n v="10.88"/>
    <n v="0"/>
    <n v="10.88"/>
    <n v="216.33"/>
    <n v="821.91"/>
    <n v="88.58"/>
    <x v="1"/>
    <n v="-4"/>
    <s v="Training"/>
    <n v="1375"/>
    <n v="216"/>
    <s v="CB"/>
    <x v="38"/>
  </r>
  <r>
    <d v="2019-03-25T00:00:00"/>
    <x v="10"/>
    <s v="16s Training"/>
    <n v="64.16"/>
    <n v="4309.43"/>
    <n v="67.17"/>
    <n v="6.9"/>
    <n v="73.84"/>
    <n v="0"/>
    <n v="73.84"/>
    <n v="7"/>
    <n v="7"/>
    <n v="478"/>
    <n v="541"/>
    <n v="95"/>
    <n v="39"/>
    <n v="205"/>
    <n v="176.18"/>
    <n v="23.41"/>
    <n v="4.4800000000000004"/>
    <n v="27.89"/>
    <n v="298.89999999999998"/>
    <n v="801.3"/>
    <n v="71.33"/>
    <x v="1"/>
    <n v="-5"/>
    <s v="Training"/>
    <n v="1019"/>
    <n v="134"/>
    <s v="FB"/>
    <x v="38"/>
  </r>
  <r>
    <d v="2019-03-25T00:00:00"/>
    <x v="11"/>
    <s v="16s Training"/>
    <n v="64.16"/>
    <n v="3692.11"/>
    <n v="57.55"/>
    <n v="7.56"/>
    <n v="85.39"/>
    <n v="5.8"/>
    <n v="91.19"/>
    <n v="7"/>
    <n v="9"/>
    <n v="488"/>
    <n v="497"/>
    <n v="76"/>
    <n v="46"/>
    <n v="203"/>
    <n v="146.58000000000001"/>
    <n v="6.89"/>
    <n v="0"/>
    <n v="6.89"/>
    <n v="125.55"/>
    <n v="595.37"/>
    <n v="60.32"/>
    <x v="1"/>
    <n v="-5"/>
    <s v="Training"/>
    <n v="985"/>
    <n v="122"/>
    <s v="FOR"/>
    <x v="38"/>
  </r>
  <r>
    <d v="2019-03-25T00:00:00"/>
    <x v="23"/>
    <s v="16s Training"/>
    <n v="64.16"/>
    <n v="3689.13"/>
    <n v="57.5"/>
    <n v="7.08"/>
    <n v="60.1"/>
    <n v="0.71"/>
    <n v="60.81"/>
    <n v="10"/>
    <n v="5"/>
    <n v="427"/>
    <n v="479"/>
    <n v="107"/>
    <n v="45"/>
    <n v="180"/>
    <n v="146.76"/>
    <n v="12.5"/>
    <n v="0"/>
    <n v="12.5"/>
    <n v="196.18"/>
    <n v="727.63"/>
    <n v="64.53"/>
    <x v="1"/>
    <n v="-5"/>
    <s v="Training"/>
    <n v="906"/>
    <n v="152"/>
    <s v="CB"/>
    <x v="38"/>
  </r>
  <r>
    <d v="2019-03-25T00:00:00"/>
    <x v="27"/>
    <s v="16s Training"/>
    <n v="64.16"/>
    <n v="3677.89"/>
    <n v="57.33"/>
    <n v="6.72"/>
    <n v="26.33"/>
    <n v="0"/>
    <n v="26.33"/>
    <n v="1"/>
    <n v="2"/>
    <n v="493"/>
    <n v="533"/>
    <n v="48"/>
    <n v="28"/>
    <n v="189"/>
    <n v="145.79"/>
    <n v="3.78"/>
    <n v="0"/>
    <n v="3.78"/>
    <n v="112.94"/>
    <n v="472.69"/>
    <n v="62.56"/>
    <x v="1"/>
    <n v="-5"/>
    <s v="Training"/>
    <n v="1026"/>
    <n v="76"/>
    <s v="MID"/>
    <x v="38"/>
  </r>
  <r>
    <d v="2019-03-25T00:00:00"/>
    <x v="14"/>
    <s v="16s Training"/>
    <n v="64.16"/>
    <n v="4851.63"/>
    <n v="75.62"/>
    <n v="7.47"/>
    <n v="204.55"/>
    <n v="7.91"/>
    <n v="212.46"/>
    <n v="16"/>
    <n v="19"/>
    <n v="486"/>
    <n v="522"/>
    <n v="77"/>
    <n v="61"/>
    <n v="194"/>
    <n v="136.86000000000001"/>
    <n v="6.23"/>
    <n v="0.04"/>
    <s v="POOR TRACE"/>
    <n v="119.52"/>
    <n v="948.58"/>
    <n v="86.65"/>
    <x v="1"/>
    <n v="-5"/>
    <s v="Training"/>
    <n v="1008"/>
    <n v="138"/>
    <s v="FB"/>
    <x v="38"/>
  </r>
  <r>
    <d v="2019-03-25T00:00:00"/>
    <x v="16"/>
    <s v="16s Training"/>
    <n v="64.16"/>
    <n v="3915.83"/>
    <n v="61.03"/>
    <n v="6.76"/>
    <n v="58.53"/>
    <n v="0"/>
    <n v="58.53"/>
    <n v="5"/>
    <n v="7"/>
    <n v="533"/>
    <n v="581"/>
    <n v="76"/>
    <n v="45"/>
    <n v="197"/>
    <n v="156.96"/>
    <n v="9.1300000000000008"/>
    <n v="0"/>
    <n v="9.1300000000000008"/>
    <n v="168.52"/>
    <n v="603.41999999999996"/>
    <n v="70.239999999999995"/>
    <x v="1"/>
    <n v="-5"/>
    <s v="Training"/>
    <n v="1114"/>
    <n v="121"/>
    <s v="MID"/>
    <x v="38"/>
  </r>
  <r>
    <d v="2019-03-25T00:00:00"/>
    <x v="26"/>
    <s v="16s Training"/>
    <n v="64.16"/>
    <n v="3918.95"/>
    <n v="61.08"/>
    <n v="6.63"/>
    <n v="68.099999999999994"/>
    <n v="0"/>
    <n v="68.099999999999994"/>
    <n v="8"/>
    <n v="8"/>
    <n v="461"/>
    <n v="516"/>
    <n v="77"/>
    <n v="36"/>
    <n v="212"/>
    <n v="169.92"/>
    <n v="14.04"/>
    <n v="1.95"/>
    <n v="15.99"/>
    <n v="225.53"/>
    <n v="532.09"/>
    <n v="63.2"/>
    <x v="1"/>
    <n v="-5"/>
    <s v="Training"/>
    <n v="977"/>
    <n v="113"/>
    <s v="MID"/>
    <x v="38"/>
  </r>
  <r>
    <d v="2019-03-25T00:00:00"/>
    <x v="17"/>
    <s v="GK Session"/>
    <n v="64.16"/>
    <n v="2770.4"/>
    <n v="43.18"/>
    <n v="6.74"/>
    <n v="24.84"/>
    <n v="0"/>
    <n v="24.84"/>
    <n v="12"/>
    <n v="2"/>
    <n v="487"/>
    <n v="509"/>
    <n v="66"/>
    <n v="52"/>
    <n v="196"/>
    <n v="148.25"/>
    <n v="6.4"/>
    <n v="0"/>
    <n v="6.4"/>
    <n v="133.82"/>
    <n v="262.54000000000002"/>
    <n v="42.88"/>
    <x v="1"/>
    <n v="-5"/>
    <s v="Training"/>
    <n v="996"/>
    <n v="118"/>
    <s v="GK"/>
    <x v="38"/>
  </r>
  <r>
    <d v="2019-03-26T00:00:00"/>
    <x v="17"/>
    <s v="GK Session"/>
    <n v="90.08"/>
    <n v="3514.19"/>
    <n v="39.01"/>
    <n v="5.84"/>
    <n v="2.2599999999999998"/>
    <n v="0"/>
    <n v="2.2599999999999998"/>
    <n v="14"/>
    <n v="0"/>
    <n v="660"/>
    <n v="695"/>
    <n v="71"/>
    <n v="61"/>
    <n v="206"/>
    <n v="154.71"/>
    <n v="9.94"/>
    <n v="3.88"/>
    <s v="POOR TRACE"/>
    <n v="218.75"/>
    <n v="292.8"/>
    <n v="60.5"/>
    <x v="1"/>
    <n v="-4"/>
    <s v="Training"/>
    <n v="1355"/>
    <n v="132"/>
    <s v="GK"/>
    <x v="38"/>
  </r>
  <r>
    <d v="2019-03-26T00:00:00"/>
    <x v="18"/>
    <s v="16s Training"/>
    <n v="90.08"/>
    <n v="4017.15"/>
    <n v="44.59"/>
    <n v="6.13"/>
    <n v="19.07"/>
    <n v="0"/>
    <n v="19.07"/>
    <n v="10"/>
    <n v="3"/>
    <n v="627"/>
    <n v="672"/>
    <n v="99"/>
    <n v="82"/>
    <n v="214"/>
    <n v="153.94"/>
    <n v="8.31"/>
    <n v="1.19"/>
    <n v="9.5"/>
    <n v="197.44"/>
    <n v="688.89"/>
    <n v="61.59"/>
    <x v="1"/>
    <n v="-4"/>
    <s v="Training"/>
    <n v="1299"/>
    <n v="181"/>
    <s v="FB"/>
    <x v="38"/>
  </r>
  <r>
    <d v="2019-03-26T00:00:00"/>
    <x v="19"/>
    <s v="16s Training"/>
    <n v="90.08"/>
    <n v="4920.18"/>
    <n v="54.62"/>
    <n v="6.35"/>
    <n v="24.76"/>
    <n v="0"/>
    <n v="24.76"/>
    <n v="17"/>
    <n v="2"/>
    <n v="700"/>
    <n v="818"/>
    <n v="132"/>
    <n v="70"/>
    <n v="206"/>
    <n v="155.69"/>
    <n v="13.72"/>
    <n v="2.71"/>
    <n v="16.420000000000002"/>
    <n v="258.85000000000002"/>
    <n v="836.91"/>
    <n v="80.180000000000007"/>
    <x v="1"/>
    <n v="-4"/>
    <s v="Training"/>
    <n v="1518"/>
    <n v="202"/>
    <s v="FB"/>
    <x v="38"/>
  </r>
  <r>
    <d v="2019-03-25T00:00:00"/>
    <x v="21"/>
    <s v="16s Training"/>
    <n v="64.16"/>
    <n v="3972.02"/>
    <n v="61.91"/>
    <n v="7.24"/>
    <n v="86.54"/>
    <n v="1.43"/>
    <n v="87.97"/>
    <n v="5"/>
    <n v="7"/>
    <n v="531"/>
    <n v="563"/>
    <n v="79"/>
    <n v="47"/>
    <n v="195"/>
    <n v="140.29"/>
    <n v="9.3000000000000007"/>
    <n v="0.01"/>
    <n v="9.31"/>
    <n v="134.83000000000001"/>
    <n v="661.97"/>
    <n v="54.51"/>
    <x v="1"/>
    <n v="-5"/>
    <s v="Training"/>
    <n v="1094"/>
    <n v="126"/>
    <s v="MID"/>
    <x v="38"/>
  </r>
  <r>
    <d v="2019-03-27T00:00:00"/>
    <x v="1"/>
    <s v="Conditioning"/>
    <n v="62.48"/>
    <n v="6472.97"/>
    <n v="103.61"/>
    <n v="7.84"/>
    <n v="257.5"/>
    <n v="29.07"/>
    <n v="286.57"/>
    <n v="11"/>
    <n v="18"/>
    <n v="438"/>
    <n v="464"/>
    <n v="33"/>
    <n v="8"/>
    <n v="184"/>
    <n v="160.44999999999999"/>
    <n v="22.51"/>
    <n v="0"/>
    <n v="22.51"/>
    <n v="230.78"/>
    <n v="842.14"/>
    <n v="115.39"/>
    <x v="3"/>
    <m/>
    <m/>
    <n v="902"/>
    <n v="41"/>
    <s v="CB"/>
    <x v="38"/>
  </r>
  <r>
    <d v="2019-01-24T00:00:00"/>
    <x v="18"/>
    <s v="Rehab"/>
    <n v="39.24"/>
    <n v="3220.52"/>
    <n v="82.08"/>
    <n v="3.74"/>
    <n v="0"/>
    <n v="0"/>
    <n v="0"/>
    <n v="0"/>
    <n v="0"/>
    <n v="162"/>
    <n v="167"/>
    <n v="1"/>
    <n v="0"/>
    <n v="205"/>
    <n v="162.94999999999999"/>
    <n v="6"/>
    <n v="0"/>
    <n v="6"/>
    <n v="85.23"/>
    <n v="4.62"/>
    <n v="39.76"/>
    <x v="3"/>
    <m/>
    <m/>
    <n v="329"/>
    <n v="1"/>
    <s v="FB"/>
    <x v="29"/>
  </r>
  <r>
    <d v="2019-01-26T00:00:00"/>
    <x v="18"/>
    <s v="Ob full session"/>
    <n v="57.07"/>
    <n v="4741.22"/>
    <n v="83.08"/>
    <n v="6.79"/>
    <n v="113.38"/>
    <n v="0"/>
    <n v="113.38"/>
    <n v="0"/>
    <n v="4"/>
    <n v="265"/>
    <n v="279"/>
    <n v="5"/>
    <n v="5"/>
    <n v="203"/>
    <n v="157.30000000000001"/>
    <n v="12.89"/>
    <n v="0"/>
    <n v="12.89"/>
    <n v="145.88"/>
    <n v="193.85"/>
    <n v="61.87"/>
    <x v="3"/>
    <m/>
    <m/>
    <n v="544"/>
    <n v="10"/>
    <s v="FB"/>
    <x v="29"/>
  </r>
  <r>
    <d v="2019-01-28T00:00:00"/>
    <x v="18"/>
    <s v="OB"/>
    <n v="34.82"/>
    <n v="3008.65"/>
    <n v="86.42"/>
    <n v="6.72"/>
    <n v="31.9"/>
    <n v="0"/>
    <n v="31.9"/>
    <n v="1"/>
    <n v="4"/>
    <n v="157"/>
    <n v="183"/>
    <n v="34"/>
    <n v="9"/>
    <n v="213"/>
    <n v="156.66999999999999"/>
    <n v="3.31"/>
    <n v="2.6"/>
    <n v="5.91"/>
    <n v="92.41"/>
    <n v="221.01"/>
    <n v="37.61"/>
    <x v="3"/>
    <m/>
    <m/>
    <n v="340"/>
    <n v="43"/>
    <s v="FB"/>
    <x v="30"/>
  </r>
  <r>
    <d v="2019-02-02T00:00:00"/>
    <x v="18"/>
    <s v="Beach Conditioning"/>
    <n v="46.650000000000006"/>
    <n v="5345.4"/>
    <n v="172.3"/>
    <n v="5.73"/>
    <n v="5.59"/>
    <n v="0"/>
    <n v="5.59"/>
    <n v="1"/>
    <n v="0"/>
    <n v="45"/>
    <n v="51"/>
    <n v="3"/>
    <n v="3"/>
    <m/>
    <m/>
    <n v="14.95"/>
    <n v="4.4800000000000004"/>
    <n v="19.420000000000002"/>
    <n v="163.94"/>
    <n v="163.22999999999999"/>
    <n v="63.11"/>
    <x v="3"/>
    <m/>
    <m/>
    <n v="96"/>
    <n v="6"/>
    <s v="FB"/>
    <x v="30"/>
  </r>
  <r>
    <d v="2019-02-04T00:00:00"/>
    <x v="18"/>
    <s v="Ob full session"/>
    <n v="60.91"/>
    <n v="5456.53"/>
    <n v="89.58"/>
    <n v="6.68"/>
    <n v="228.25"/>
    <n v="0"/>
    <n v="228.25"/>
    <n v="4"/>
    <n v="11"/>
    <n v="308"/>
    <n v="354"/>
    <n v="49"/>
    <n v="16"/>
    <n v="212"/>
    <n v="169.01"/>
    <n v="17.329999999999998"/>
    <n v="0"/>
    <n v="17.940000000000001"/>
    <n v="202.59"/>
    <n v="856.85"/>
    <n v="76.03"/>
    <x v="3"/>
    <m/>
    <m/>
    <n v="662"/>
    <n v="65"/>
    <s v="FB"/>
    <x v="31"/>
  </r>
  <r>
    <d v="2019-02-06T00:00:00"/>
    <x v="18"/>
    <s v="OB Session"/>
    <n v="60.31"/>
    <n v="5040.83"/>
    <n v="83.59"/>
    <n v="6.01"/>
    <n v="54.11"/>
    <n v="0"/>
    <n v="54.11"/>
    <n v="1"/>
    <n v="2"/>
    <n v="217"/>
    <n v="230"/>
    <n v="30"/>
    <n v="25"/>
    <n v="217"/>
    <n v="159.51"/>
    <n v="8.67"/>
    <n v="0"/>
    <n v="14.05"/>
    <n v="176.66"/>
    <n v="421.92"/>
    <n v="59.04"/>
    <x v="3"/>
    <m/>
    <m/>
    <n v="447"/>
    <n v="55"/>
    <s v="FB"/>
    <x v="31"/>
  </r>
  <r>
    <d v="2019-02-08T00:00:00"/>
    <x v="18"/>
    <s v="ob full session"/>
    <n v="57.44"/>
    <n v="4479.71"/>
    <n v="77.989999999999995"/>
    <n v="7.83"/>
    <n v="82.88"/>
    <n v="45.38"/>
    <n v="128.26"/>
    <n v="1"/>
    <n v="4"/>
    <n v="299"/>
    <n v="341"/>
    <n v="31"/>
    <n v="21"/>
    <n v="212"/>
    <n v="170.74"/>
    <n v="16.97"/>
    <n v="0.1"/>
    <n v="17.96"/>
    <n v="184.12"/>
    <n v="666.78"/>
    <n v="61.35"/>
    <x v="3"/>
    <m/>
    <m/>
    <n v="640"/>
    <n v="52"/>
    <s v="FB"/>
    <x v="31"/>
  </r>
  <r>
    <d v="2019-02-11T00:00:00"/>
    <x v="18"/>
    <s v="Ob full session"/>
    <n v="36.15"/>
    <n v="3273.67"/>
    <n v="90.55"/>
    <n v="5.79"/>
    <n v="10.68"/>
    <n v="0"/>
    <n v="10.68"/>
    <n v="1"/>
    <n v="1"/>
    <n v="219"/>
    <n v="231"/>
    <n v="15"/>
    <n v="33"/>
    <n v="211"/>
    <n v="169.03"/>
    <n v="12.14"/>
    <n v="0"/>
    <n v="12.4"/>
    <n v="125.48"/>
    <n v="342.98"/>
    <n v="49.52"/>
    <x v="3"/>
    <m/>
    <m/>
    <n v="450"/>
    <n v="48"/>
    <s v="FB"/>
    <x v="32"/>
  </r>
  <r>
    <d v="2019-02-15T00:00:00"/>
    <x v="18"/>
    <s v="Rehab"/>
    <n v="40.94"/>
    <n v="3255.87"/>
    <n v="79.540000000000006"/>
    <n v="6.23"/>
    <n v="60.55"/>
    <n v="0"/>
    <n v="60.55"/>
    <n v="2"/>
    <n v="5"/>
    <n v="252"/>
    <n v="258"/>
    <n v="25"/>
    <n v="30"/>
    <n v="212"/>
    <n v="168.7"/>
    <n v="12.15"/>
    <n v="0.8"/>
    <n v="12.95"/>
    <n v="136.99"/>
    <n v="453.14"/>
    <n v="45.03"/>
    <x v="3"/>
    <m/>
    <m/>
    <n v="510"/>
    <n v="55"/>
    <s v="FB"/>
    <x v="32"/>
  </r>
  <r>
    <d v="2019-02-18T00:00:00"/>
    <x v="18"/>
    <s v="Ob full session"/>
    <n v="65.7"/>
    <n v="5244.87"/>
    <n v="79.84"/>
    <n v="7.41"/>
    <n v="229.31"/>
    <n v="14.26"/>
    <n v="243.57"/>
    <n v="3"/>
    <n v="13"/>
    <n v="371"/>
    <n v="399"/>
    <n v="34"/>
    <n v="38"/>
    <n v="216"/>
    <n v="168.91"/>
    <n v="18.12"/>
    <n v="0.03"/>
    <n v="19.13"/>
    <n v="223.7"/>
    <n v="870.61"/>
    <n v="68.47"/>
    <x v="3"/>
    <m/>
    <m/>
    <n v="770"/>
    <n v="72"/>
    <s v="FB"/>
    <x v="33"/>
  </r>
  <r>
    <d v="2019-02-20T00:00:00"/>
    <x v="18"/>
    <s v="OB FULL SESSION"/>
    <n v="45.07"/>
    <n v="3966.83"/>
    <n v="88.01"/>
    <n v="7.69"/>
    <n v="581.70000000000005"/>
    <n v="21.69"/>
    <n v="603.39"/>
    <n v="4"/>
    <n v="23"/>
    <n v="254"/>
    <n v="288"/>
    <n v="47"/>
    <n v="24"/>
    <n v="218"/>
    <n v="173.6"/>
    <n v="12.57"/>
    <n v="0.05"/>
    <n v="15.28"/>
    <n v="162.33000000000001"/>
    <n v="1097.81"/>
    <n v="52.76"/>
    <x v="3"/>
    <m/>
    <m/>
    <n v="542"/>
    <n v="71"/>
    <s v="FB"/>
    <x v="33"/>
  </r>
  <r>
    <d v="2019-02-22T00:00:00"/>
    <x v="18"/>
    <s v="Ob full session"/>
    <n v="51.65"/>
    <n v="5106.2700000000004"/>
    <n v="98.86"/>
    <n v="6.1"/>
    <n v="95.5"/>
    <n v="0"/>
    <n v="95.5"/>
    <n v="0"/>
    <n v="3"/>
    <n v="387"/>
    <n v="419"/>
    <n v="44"/>
    <n v="48"/>
    <n v="217"/>
    <n v="187.64"/>
    <n v="24.91"/>
    <n v="0"/>
    <n v="30.3"/>
    <n v="265.19"/>
    <n v="966.49"/>
    <n v="72.540000000000006"/>
    <x v="3"/>
    <m/>
    <m/>
    <n v="806"/>
    <n v="92"/>
    <s v="FB"/>
    <x v="33"/>
  </r>
  <r>
    <d v="2019-02-25T00:00:00"/>
    <x v="18"/>
    <s v="Ob full session"/>
    <n v="43.96"/>
    <n v="4349.0200000000004"/>
    <n v="98.93"/>
    <n v="7.77"/>
    <n v="291.57"/>
    <n v="64.010000000000005"/>
    <n v="355.58"/>
    <n v="6"/>
    <n v="13"/>
    <n v="249"/>
    <n v="265"/>
    <n v="51"/>
    <n v="33"/>
    <n v="219"/>
    <n v="177.24"/>
    <n v="13.87"/>
    <n v="0.15"/>
    <n v="16.98"/>
    <n v="179.94"/>
    <n v="894.56"/>
    <n v="59.82"/>
    <x v="3"/>
    <m/>
    <m/>
    <n v="514"/>
    <n v="84"/>
    <s v="FB"/>
    <x v="34"/>
  </r>
  <r>
    <d v="2019-02-27T00:00:00"/>
    <x v="18"/>
    <s v="REHAB 270219"/>
    <n v="58.18"/>
    <n v="5184.3"/>
    <n v="89.11"/>
    <n v="6.34"/>
    <n v="66.459999999999994"/>
    <n v="0"/>
    <n v="66.459999999999994"/>
    <n v="2"/>
    <n v="4"/>
    <n v="307"/>
    <n v="325"/>
    <n v="28"/>
    <n v="23"/>
    <n v="215"/>
    <n v="168.42"/>
    <n v="18.04"/>
    <n v="0"/>
    <n v="20.260000000000002"/>
    <n v="203.02"/>
    <n v="782.52"/>
    <n v="73.62"/>
    <x v="3"/>
    <m/>
    <m/>
    <n v="632"/>
    <n v="51"/>
    <s v="FB"/>
    <x v="34"/>
  </r>
  <r>
    <d v="2019-03-01T00:00:00"/>
    <x v="18"/>
    <s v="Ob full session"/>
    <n v="49.64"/>
    <n v="4071.14"/>
    <n v="82.01"/>
    <n v="7.81"/>
    <n v="310.64"/>
    <n v="48.56"/>
    <n v="359.2"/>
    <n v="3"/>
    <n v="15"/>
    <n v="305"/>
    <n v="333"/>
    <n v="33"/>
    <n v="9"/>
    <n v="212"/>
    <n v="163.65"/>
    <n v="12.53"/>
    <n v="0.11"/>
    <n v="13.23"/>
    <n v="139.78"/>
    <n v="786.55"/>
    <n v="60.68"/>
    <x v="3"/>
    <m/>
    <m/>
    <n v="638"/>
    <n v="42"/>
    <s v="FB"/>
    <x v="34"/>
  </r>
  <r>
    <d v="2019-03-28T00:00:00"/>
    <x v="4"/>
    <s v="GK Session"/>
    <n v="82.49"/>
    <n v="4325.8500000000004"/>
    <n v="52.44"/>
    <n v="6.38"/>
    <n v="17.66"/>
    <n v="0"/>
    <n v="17.66"/>
    <n v="4"/>
    <n v="2"/>
    <n v="640"/>
    <n v="679"/>
    <n v="68"/>
    <n v="42"/>
    <n v="191"/>
    <n v="145.43"/>
    <n v="1.39"/>
    <n v="0.01"/>
    <n v="1.4"/>
    <n v="177.49"/>
    <n v="310.36"/>
    <n v="70.63"/>
    <x v="1"/>
    <n v="-2"/>
    <s v="Training"/>
    <n v="1319"/>
    <n v="110"/>
    <s v="GK"/>
    <x v="38"/>
  </r>
  <r>
    <d v="2019-03-28T00:00:00"/>
    <x v="2"/>
    <s v="Entire Session - Live"/>
    <n v="101.89"/>
    <n v="7454.39"/>
    <n v="73.16"/>
    <n v="8.36"/>
    <n v="215.7"/>
    <n v="34.86"/>
    <n v="250.56"/>
    <n v="4"/>
    <n v="22"/>
    <n v="805"/>
    <n v="856"/>
    <n v="76"/>
    <n v="62"/>
    <n v="208"/>
    <n v="166.44"/>
    <n v="29.72"/>
    <n v="0.55000000000000004"/>
    <n v="30.27"/>
    <n v="347.84"/>
    <n v="922.29"/>
    <n v="117.09"/>
    <x v="1"/>
    <n v="-2"/>
    <s v="Training"/>
    <n v="1661"/>
    <n v="138"/>
    <s v="MID"/>
    <x v="38"/>
  </r>
  <r>
    <d v="2019-03-28T00:00:00"/>
    <x v="5"/>
    <s v="Entire Session - Live"/>
    <n v="101.89"/>
    <n v="6762.11"/>
    <n v="66.37"/>
    <n v="8.6999999999999993"/>
    <n v="238.48"/>
    <n v="76.92"/>
    <n v="315.39999999999998"/>
    <n v="37"/>
    <n v="23"/>
    <n v="801"/>
    <n v="841"/>
    <n v="72"/>
    <n v="85"/>
    <n v="200"/>
    <n v="158.6"/>
    <n v="18.78"/>
    <n v="0"/>
    <n v="18.78"/>
    <n v="276.82"/>
    <n v="1179.01"/>
    <n v="144.11000000000001"/>
    <x v="1"/>
    <n v="-2"/>
    <s v="Training"/>
    <n v="1642"/>
    <n v="157"/>
    <s v="MID"/>
    <x v="38"/>
  </r>
  <r>
    <d v="2019-03-28T00:00:00"/>
    <x v="6"/>
    <s v="Entire Session - Live"/>
    <n v="101.89"/>
    <n v="7779.83"/>
    <n v="76.36"/>
    <n v="9.0399999999999991"/>
    <n v="356.79"/>
    <n v="74.87"/>
    <n v="431.66"/>
    <n v="12"/>
    <n v="33"/>
    <n v="698"/>
    <n v="749"/>
    <n v="100"/>
    <n v="75"/>
    <n v="197"/>
    <n v="158.6"/>
    <n v="14.02"/>
    <n v="0"/>
    <n v="14.02"/>
    <n v="241.87"/>
    <n v="1254.6500000000001"/>
    <n v="112.92"/>
    <x v="1"/>
    <n v="-2"/>
    <s v="Training"/>
    <n v="1447"/>
    <n v="175"/>
    <s v="FB"/>
    <x v="38"/>
  </r>
  <r>
    <d v="2019-03-28T00:00:00"/>
    <x v="7"/>
    <s v="Entire Session - Live"/>
    <n v="101.89"/>
    <n v="6342.66"/>
    <n v="62.25"/>
    <n v="8.41"/>
    <n v="165.8"/>
    <n v="34.979999999999997"/>
    <n v="200.78"/>
    <n v="3"/>
    <n v="14"/>
    <n v="741"/>
    <n v="744"/>
    <n v="71"/>
    <n v="79"/>
    <n v="202"/>
    <n v="168.17"/>
    <n v="33.200000000000003"/>
    <n v="0"/>
    <n v="33.200000000000003"/>
    <n v="359.16"/>
    <n v="981.14"/>
    <n v="112.32"/>
    <x v="1"/>
    <n v="-2"/>
    <s v="Training"/>
    <n v="1485"/>
    <n v="150"/>
    <s v="CB"/>
    <x v="38"/>
  </r>
  <r>
    <d v="2019-03-28T00:00:00"/>
    <x v="10"/>
    <s v="Entire Session - Live"/>
    <n v="101.89"/>
    <n v="6847.75"/>
    <n v="67.209999999999994"/>
    <n v="8.0299999999999994"/>
    <n v="176.78"/>
    <n v="18.95"/>
    <n v="195.73"/>
    <n v="1"/>
    <n v="17"/>
    <n v="739"/>
    <n v="753"/>
    <n v="49"/>
    <n v="62"/>
    <n v="207"/>
    <n v="166.01"/>
    <n v="28.07"/>
    <n v="5.96"/>
    <n v="34.03"/>
    <n v="387.52"/>
    <n v="1151.0999999999999"/>
    <n v="116.03"/>
    <x v="1"/>
    <n v="-2"/>
    <s v="Training"/>
    <n v="1492"/>
    <n v="111"/>
    <s v="FB"/>
    <x v="38"/>
  </r>
  <r>
    <d v="2019-03-28T00:00:00"/>
    <x v="11"/>
    <s v="Entire Session - Live"/>
    <n v="101.89"/>
    <n v="6752.17"/>
    <n v="66.27"/>
    <n v="8.7200000000000006"/>
    <n v="363.25"/>
    <n v="59.87"/>
    <n v="423.12"/>
    <n v="27"/>
    <n v="36"/>
    <n v="651"/>
    <n v="723"/>
    <n v="104"/>
    <n v="70"/>
    <n v="201"/>
    <n v="147.53"/>
    <n v="6.06"/>
    <n v="0"/>
    <n v="6.06"/>
    <n v="191.04"/>
    <n v="1197.49"/>
    <n v="113.99"/>
    <x v="1"/>
    <n v="-2"/>
    <s v="Training"/>
    <n v="1374"/>
    <n v="174"/>
    <s v="FOR"/>
    <x v="38"/>
  </r>
  <r>
    <d v="2019-03-28T00:00:00"/>
    <x v="23"/>
    <s v="Entire Session - Live"/>
    <n v="101.89"/>
    <n v="5676.77"/>
    <n v="55.72"/>
    <n v="8.39"/>
    <n v="87.65"/>
    <n v="30.6"/>
    <n v="118.25"/>
    <n v="10"/>
    <n v="8"/>
    <n v="667"/>
    <n v="710"/>
    <n v="57"/>
    <n v="63"/>
    <n v="171"/>
    <n v="139.77000000000001"/>
    <n v="7.9"/>
    <n v="0"/>
    <n v="7.9"/>
    <n v="248.2"/>
    <n v="703.08"/>
    <n v="102.13"/>
    <x v="1"/>
    <n v="-2"/>
    <s v="Training"/>
    <n v="1377"/>
    <n v="120"/>
    <s v="CB"/>
    <x v="38"/>
  </r>
  <r>
    <d v="2019-03-28T00:00:00"/>
    <x v="27"/>
    <s v="Entire Session - Live"/>
    <n v="101.89"/>
    <n v="6793.09"/>
    <n v="66.67"/>
    <n v="8.77"/>
    <n v="150.19999999999999"/>
    <n v="49.91"/>
    <n v="200.11"/>
    <n v="1"/>
    <n v="13"/>
    <n v="669"/>
    <n v="715"/>
    <n v="43"/>
    <n v="62"/>
    <n v="193"/>
    <n v="155.13"/>
    <n v="7.76"/>
    <n v="0"/>
    <n v="7.76"/>
    <n v="231.08"/>
    <n v="1015.59"/>
    <n v="110.06"/>
    <x v="1"/>
    <n v="-2"/>
    <s v="Training"/>
    <n v="1384"/>
    <n v="105"/>
    <s v="MID"/>
    <x v="38"/>
  </r>
  <r>
    <d v="2019-03-28T00:00:00"/>
    <x v="14"/>
    <s v="Entire Session - Live"/>
    <n v="101.89"/>
    <n v="6945.89"/>
    <n v="68.17"/>
    <n v="8.5500000000000007"/>
    <n v="178.15"/>
    <n v="43.05"/>
    <n v="221.2"/>
    <n v="17"/>
    <n v="16"/>
    <n v="743"/>
    <n v="822"/>
    <n v="93"/>
    <n v="80"/>
    <n v="194"/>
    <n v="136.80000000000001"/>
    <n v="7.76"/>
    <n v="0.04"/>
    <n v="7.79"/>
    <n v="182.3"/>
    <n v="1103.25"/>
    <n v="122.71"/>
    <x v="1"/>
    <n v="-2"/>
    <s v="Training"/>
    <n v="1565"/>
    <n v="173"/>
    <s v="FB"/>
    <x v="38"/>
  </r>
  <r>
    <d v="2019-03-28T00:00:00"/>
    <x v="16"/>
    <s v="Entire Session - Live"/>
    <n v="101.89"/>
    <n v="7009.69"/>
    <n v="68.8"/>
    <n v="8.39"/>
    <n v="220.64"/>
    <n v="46.41"/>
    <n v="267.05"/>
    <n v="10"/>
    <n v="21"/>
    <n v="736"/>
    <n v="737"/>
    <n v="60"/>
    <n v="74"/>
    <n v="198"/>
    <n v="163.58000000000001"/>
    <n v="18.62"/>
    <n v="0"/>
    <n v="18.62"/>
    <n v="312.93"/>
    <n v="1080.7"/>
    <n v="119.94"/>
    <x v="1"/>
    <n v="-2"/>
    <s v="Training"/>
    <n v="1473"/>
    <n v="134"/>
    <s v="MID"/>
    <x v="38"/>
  </r>
  <r>
    <d v="2019-03-28T00:00:00"/>
    <x v="26"/>
    <s v="Entire Session - Live"/>
    <n v="101.89"/>
    <n v="7054.26"/>
    <n v="69.239999999999995"/>
    <n v="8.9700000000000006"/>
    <n v="222.92"/>
    <n v="46.88"/>
    <n v="269.8"/>
    <n v="18"/>
    <n v="24"/>
    <n v="657"/>
    <n v="702"/>
    <n v="78"/>
    <n v="54"/>
    <n v="205"/>
    <n v="171.48"/>
    <n v="28.18"/>
    <n v="0"/>
    <n v="28.18"/>
    <n v="341.71"/>
    <n v="999.17"/>
    <n v="127.43"/>
    <x v="1"/>
    <n v="-2"/>
    <s v="Training"/>
    <n v="1359"/>
    <n v="132"/>
    <s v="MID"/>
    <x v="38"/>
  </r>
  <r>
    <d v="2019-03-28T00:00:00"/>
    <x v="17"/>
    <s v="GK Session"/>
    <n v="101.89"/>
    <n v="4548.6000000000004"/>
    <n v="44.64"/>
    <n v="6.16"/>
    <n v="8.64"/>
    <n v="0"/>
    <n v="8.64"/>
    <n v="11"/>
    <n v="1"/>
    <n v="730"/>
    <n v="762"/>
    <n v="82"/>
    <n v="46"/>
    <n v="190"/>
    <n v="141.4"/>
    <n v="4.0199999999999996"/>
    <n v="0"/>
    <n v="4.0199999999999996"/>
    <n v="164.98"/>
    <n v="319.77999999999997"/>
    <n v="72.89"/>
    <x v="1"/>
    <n v="-2"/>
    <s v="Training"/>
    <n v="1492"/>
    <n v="128"/>
    <s v="GK"/>
    <x v="38"/>
  </r>
  <r>
    <d v="2019-03-28T00:00:00"/>
    <x v="0"/>
    <s v="Entire Session - Live"/>
    <n v="101.89"/>
    <n v="6881.42"/>
    <n v="67.540000000000006"/>
    <n v="8.08"/>
    <n v="241.78"/>
    <n v="25.12"/>
    <n v="266.89999999999998"/>
    <n v="11"/>
    <n v="20"/>
    <n v="821"/>
    <n v="843"/>
    <n v="82"/>
    <n v="93"/>
    <n v="198"/>
    <n v="159.9"/>
    <n v="20.3"/>
    <n v="0"/>
    <n v="20.3"/>
    <n v="286.81"/>
    <n v="1137.97"/>
    <n v="123.33"/>
    <x v="1"/>
    <n v="-2"/>
    <s v="Training"/>
    <n v="1664"/>
    <n v="175"/>
    <s v="MID"/>
    <x v="38"/>
  </r>
  <r>
    <d v="2019-03-28T00:00:00"/>
    <x v="19"/>
    <s v="Entire Session - Live"/>
    <n v="101.89"/>
    <n v="6958.49"/>
    <n v="68.3"/>
    <n v="8.41"/>
    <n v="275.79000000000002"/>
    <n v="112.79"/>
    <n v="388.58"/>
    <n v="7"/>
    <n v="24"/>
    <n v="757"/>
    <n v="798"/>
    <n v="73"/>
    <n v="56"/>
    <n v="209"/>
    <n v="163.25"/>
    <n v="30.36"/>
    <n v="3.59"/>
    <n v="33.94"/>
    <n v="364.77"/>
    <n v="1091.18"/>
    <n v="100.91"/>
    <x v="1"/>
    <n v="-2"/>
    <s v="Training"/>
    <n v="1555"/>
    <n v="129"/>
    <s v="FB"/>
    <x v="38"/>
  </r>
  <r>
    <d v="2019-03-28T00:00:00"/>
    <x v="21"/>
    <s v="Entire Session - Live"/>
    <n v="101.89"/>
    <n v="7675.39"/>
    <n v="75.33"/>
    <n v="8.82"/>
    <n v="407.39"/>
    <n v="96.74"/>
    <n v="504.13"/>
    <n v="13"/>
    <n v="36"/>
    <n v="785"/>
    <n v="834"/>
    <n v="87"/>
    <n v="74"/>
    <n v="197"/>
    <n v="156.69"/>
    <n v="21.02"/>
    <n v="0.17"/>
    <n v="21.18"/>
    <n v="314.32"/>
    <n v="1470.48"/>
    <n v="119.55"/>
    <x v="1"/>
    <n v="-2"/>
    <s v="Training"/>
    <n v="1619"/>
    <n v="161"/>
    <s v="MID"/>
    <x v="38"/>
  </r>
  <r>
    <d v="2019-03-29T00:00:00"/>
    <x v="1"/>
    <s v="Conditioning"/>
    <n v="76.89"/>
    <n v="7317.09"/>
    <n v="95.16"/>
    <n v="7.81"/>
    <n v="335.73"/>
    <n v="37.39"/>
    <n v="373.12"/>
    <n v="4"/>
    <n v="27"/>
    <n v="600"/>
    <n v="638"/>
    <n v="38"/>
    <n v="21"/>
    <n v="175"/>
    <n v="151.46"/>
    <n v="3.54"/>
    <n v="0"/>
    <n v="3.54"/>
    <n v="210.24"/>
    <n v="1280.1500000000001"/>
    <n v="127.06"/>
    <x v="3"/>
    <m/>
    <s v="CONDITIONING"/>
    <n v="1238"/>
    <n v="59"/>
    <s v="CB"/>
    <x v="38"/>
  </r>
  <r>
    <d v="2019-03-30T00:00:00"/>
    <x v="40"/>
    <s v="Jd full session"/>
    <n v="48.57"/>
    <n v="4734.6000000000004"/>
    <n v="97.48"/>
    <n v="6.35"/>
    <n v="190.51"/>
    <n v="0"/>
    <n v="190.51"/>
    <n v="5"/>
    <n v="8"/>
    <n v="340"/>
    <n v="340"/>
    <n v="38"/>
    <n v="27"/>
    <n v="205"/>
    <n v="161.65"/>
    <n v="13.41"/>
    <n v="1.86"/>
    <n v="15.26"/>
    <n v="166.1"/>
    <n v="694.25"/>
    <n v="82.45"/>
    <x v="3"/>
    <m/>
    <s v="CONDITIONING"/>
    <n v="680"/>
    <n v="65"/>
    <e v="#N/A"/>
    <x v="38"/>
  </r>
  <r>
    <d v="2019-03-30T00:00:00"/>
    <x v="37"/>
    <s v="Pw full session"/>
    <n v="12.44"/>
    <n v="638.09"/>
    <n v="51.3"/>
    <n v="6.44"/>
    <n v="13.01"/>
    <n v="0"/>
    <n v="13.01"/>
    <n v="2"/>
    <n v="2"/>
    <n v="88"/>
    <n v="90"/>
    <n v="12"/>
    <n v="17"/>
    <n v="189"/>
    <n v="157.54"/>
    <n v="3.04"/>
    <n v="0"/>
    <n v="3.04"/>
    <n v="35.57"/>
    <n v="115.08"/>
    <n v="10.77"/>
    <x v="3"/>
    <m/>
    <s v="CONDITIONING"/>
    <n v="178"/>
    <n v="29"/>
    <s v="MID"/>
    <x v="38"/>
  </r>
  <r>
    <d v="2019-03-30T00:00:00"/>
    <x v="10"/>
    <s v="14s Session"/>
    <n v="98.02"/>
    <n v="6089.21"/>
    <n v="62.13"/>
    <n v="6.69"/>
    <n v="80.239999999999995"/>
    <n v="0"/>
    <n v="80.239999999999995"/>
    <n v="12"/>
    <n v="10"/>
    <n v="723"/>
    <n v="776"/>
    <n v="94"/>
    <n v="71"/>
    <n v="202"/>
    <n v="161.28"/>
    <n v="23.26"/>
    <n v="0.24"/>
    <n v="23.5"/>
    <n v="313.97000000000003"/>
    <n v="970.57"/>
    <n v="109.25"/>
    <x v="8"/>
    <m/>
    <s v="Training"/>
    <n v="1499"/>
    <n v="165"/>
    <s v="FB"/>
    <x v="38"/>
  </r>
  <r>
    <d v="2019-03-30T00:00:00"/>
    <x v="14"/>
    <s v="14s Session"/>
    <n v="98.02"/>
    <n v="5928.66"/>
    <n v="60.49"/>
    <n v="7.62"/>
    <n v="129.12"/>
    <n v="6.58"/>
    <n v="135.69999999999999"/>
    <n v="16"/>
    <n v="18"/>
    <n v="806"/>
    <n v="821"/>
    <n v="107"/>
    <n v="100"/>
    <n v="197"/>
    <n v="149.44999999999999"/>
    <n v="23.28"/>
    <n v="1.62"/>
    <n v="24.9"/>
    <n v="281.43"/>
    <n v="1008.28"/>
    <n v="113.65"/>
    <x v="8"/>
    <m/>
    <s v="Training"/>
    <n v="1627"/>
    <n v="207"/>
    <s v="FB"/>
    <x v="38"/>
  </r>
  <r>
    <d v="2019-04-01T00:00:00"/>
    <x v="2"/>
    <s v="16s Session"/>
    <n v="96.47"/>
    <n v="4791.2"/>
    <n v="49.67"/>
    <n v="6.52"/>
    <n v="35.43"/>
    <n v="0"/>
    <n v="35.43"/>
    <n v="6"/>
    <n v="4"/>
    <n v="852"/>
    <n v="956"/>
    <n v="99"/>
    <n v="50"/>
    <n v="200"/>
    <n v="150.96"/>
    <n v="6.79"/>
    <n v="0"/>
    <n v="6.79"/>
    <n v="200.72"/>
    <n v="509.62"/>
    <n v="89.14"/>
    <x v="1"/>
    <n v="-5"/>
    <s v="Training"/>
    <n v="1808"/>
    <n v="149"/>
    <s v="MID"/>
    <x v="39"/>
  </r>
  <r>
    <d v="2019-04-01T00:00:00"/>
    <x v="4"/>
    <s v="GK Session"/>
    <n v="96.47"/>
    <n v="4052.47"/>
    <n v="42.01"/>
    <n v="6.06"/>
    <n v="22.03"/>
    <n v="0"/>
    <n v="22.03"/>
    <n v="8"/>
    <n v="1"/>
    <n v="882"/>
    <n v="962"/>
    <n v="90"/>
    <n v="63"/>
    <n v="185"/>
    <n v="145.84"/>
    <n v="2.0499999999999998"/>
    <n v="0"/>
    <n v="2.0499999999999998"/>
    <n v="213.47"/>
    <n v="447.15"/>
    <n v="76.34"/>
    <x v="1"/>
    <n v="-5"/>
    <s v="Training"/>
    <n v="1844"/>
    <n v="153"/>
    <s v="GK"/>
    <x v="39"/>
  </r>
  <r>
    <d v="2019-04-01T00:00:00"/>
    <x v="5"/>
    <s v="16s Session"/>
    <n v="96.47"/>
    <n v="4930.13"/>
    <n v="51.11"/>
    <n v="6.08"/>
    <n v="19.809999999999999"/>
    <n v="0"/>
    <n v="19.809999999999999"/>
    <n v="5"/>
    <n v="3"/>
    <n v="744"/>
    <n v="819"/>
    <n v="68"/>
    <n v="52"/>
    <n v="195"/>
    <n v="151.06"/>
    <n v="8.27"/>
    <n v="0"/>
    <n v="8.27"/>
    <n v="210.23"/>
    <n v="561.19000000000005"/>
    <n v="96.08"/>
    <x v="1"/>
    <n v="-5"/>
    <s v="Training"/>
    <n v="1563"/>
    <n v="120"/>
    <s v="MID"/>
    <x v="39"/>
  </r>
  <r>
    <d v="2019-04-01T00:00:00"/>
    <x v="6"/>
    <s v="16s Session"/>
    <n v="96.47"/>
    <n v="5106.59"/>
    <n v="52.94"/>
    <n v="6.79"/>
    <n v="65.86"/>
    <n v="0"/>
    <n v="65.86"/>
    <n v="5"/>
    <n v="8"/>
    <n v="737"/>
    <n v="799"/>
    <n v="65"/>
    <n v="25"/>
    <n v="182"/>
    <n v="144.62"/>
    <n v="0"/>
    <n v="0"/>
    <n v="0"/>
    <n v="144.65"/>
    <n v="505.18"/>
    <n v="84.38"/>
    <x v="1"/>
    <n v="-5"/>
    <s v="Training"/>
    <n v="1536"/>
    <n v="90"/>
    <s v="FB"/>
    <x v="39"/>
  </r>
  <r>
    <d v="2019-04-01T00:00:00"/>
    <x v="7"/>
    <s v="16s Session"/>
    <n v="96.47"/>
    <n v="4120.25"/>
    <n v="42.71"/>
    <n v="6.02"/>
    <n v="7.42"/>
    <n v="0"/>
    <n v="7.42"/>
    <n v="5"/>
    <n v="1"/>
    <n v="757"/>
    <n v="771"/>
    <n v="70"/>
    <n v="58"/>
    <n v="198"/>
    <n v="164.78"/>
    <n v="25.48"/>
    <n v="0"/>
    <n v="25.48"/>
    <n v="310.33999999999997"/>
    <n v="488.65"/>
    <n v="80.540000000000006"/>
    <x v="1"/>
    <n v="-5"/>
    <s v="Training"/>
    <n v="1528"/>
    <n v="128"/>
    <s v="CB"/>
    <x v="39"/>
  </r>
  <r>
    <d v="2019-04-01T00:00:00"/>
    <x v="11"/>
    <s v="16s Session"/>
    <n v="96.47"/>
    <n v="4263.6099999999997"/>
    <n v="44.31"/>
    <n v="6.21"/>
    <n v="19.940000000000001"/>
    <n v="0"/>
    <n v="19.940000000000001"/>
    <n v="5"/>
    <n v="1"/>
    <n v="694"/>
    <n v="779"/>
    <n v="79"/>
    <n v="33"/>
    <n v="192"/>
    <n v="130.5"/>
    <n v="0.36"/>
    <n v="0"/>
    <n v="0.36"/>
    <n v="106.43"/>
    <n v="536.45000000000005"/>
    <n v="82.25"/>
    <x v="1"/>
    <n v="-5"/>
    <s v="Training"/>
    <n v="1473"/>
    <n v="112"/>
    <s v="FOR"/>
    <x v="39"/>
  </r>
  <r>
    <d v="2019-04-01T00:00:00"/>
    <x v="23"/>
    <s v="16s Session"/>
    <n v="96.47"/>
    <n v="4664.21"/>
    <n v="48.35"/>
    <n v="6.65"/>
    <n v="45.67"/>
    <n v="0"/>
    <n v="45.67"/>
    <n v="9"/>
    <n v="5"/>
    <n v="696"/>
    <n v="750"/>
    <n v="86"/>
    <n v="56"/>
    <n v="178"/>
    <n v="140.08000000000001"/>
    <n v="13.06"/>
    <n v="0"/>
    <n v="13.06"/>
    <n v="241.65"/>
    <n v="719.6"/>
    <n v="87.25"/>
    <x v="1"/>
    <n v="-5"/>
    <s v="Training"/>
    <n v="1446"/>
    <n v="142"/>
    <s v="CB"/>
    <x v="39"/>
  </r>
  <r>
    <d v="2019-04-01T00:00:00"/>
    <x v="16"/>
    <s v="16s Session"/>
    <n v="96.47"/>
    <n v="5890.92"/>
    <n v="61.07"/>
    <n v="7.06"/>
    <n v="51.75"/>
    <n v="0.71"/>
    <n v="52.46"/>
    <n v="8"/>
    <n v="4"/>
    <n v="787"/>
    <n v="832"/>
    <n v="97"/>
    <n v="82"/>
    <n v="200"/>
    <n v="162.97999999999999"/>
    <n v="15.8"/>
    <n v="0.01"/>
    <n v="15.81"/>
    <n v="276.44"/>
    <n v="930.19"/>
    <n v="106.09"/>
    <x v="1"/>
    <n v="-5"/>
    <s v="Training"/>
    <n v="1619"/>
    <n v="179"/>
    <s v="MID"/>
    <x v="39"/>
  </r>
  <r>
    <d v="2019-04-01T00:00:00"/>
    <x v="26"/>
    <s v="16s Session"/>
    <n v="96.47"/>
    <n v="4347.25"/>
    <n v="45.54"/>
    <n v="6.79"/>
    <n v="87.26"/>
    <n v="0"/>
    <n v="87.26"/>
    <n v="8"/>
    <n v="9"/>
    <n v="658"/>
    <n v="715"/>
    <n v="57"/>
    <n v="48"/>
    <n v="203"/>
    <n v="157.19"/>
    <n v="9.68"/>
    <n v="0"/>
    <n v="9.68"/>
    <n v="228.1"/>
    <n v="476.98"/>
    <n v="79.260000000000005"/>
    <x v="1"/>
    <n v="-5"/>
    <s v="Training"/>
    <n v="1373"/>
    <n v="105"/>
    <s v="MID"/>
    <x v="39"/>
  </r>
  <r>
    <d v="2019-04-01T00:00:00"/>
    <x v="17"/>
    <s v="GK Session"/>
    <n v="96.47"/>
    <n v="4259.6899999999996"/>
    <n v="44.16"/>
    <n v="6.21"/>
    <n v="17.510000000000002"/>
    <n v="0"/>
    <n v="17.510000000000002"/>
    <n v="10"/>
    <n v="2"/>
    <n v="807"/>
    <n v="826"/>
    <n v="90"/>
    <n v="63"/>
    <n v="194"/>
    <n v="155.63999999999999"/>
    <n v="13.19"/>
    <n v="0"/>
    <n v="13.19"/>
    <n v="252.6"/>
    <n v="616.57000000000005"/>
    <n v="72.69"/>
    <x v="1"/>
    <n v="-5"/>
    <s v="Training"/>
    <n v="1633"/>
    <n v="153"/>
    <s v="GK"/>
    <x v="39"/>
  </r>
  <r>
    <d v="2019-04-01T00:00:00"/>
    <x v="0"/>
    <s v="16s Session"/>
    <n v="96.47"/>
    <n v="5447.28"/>
    <n v="56.47"/>
    <n v="6.42"/>
    <n v="37.51"/>
    <n v="0"/>
    <n v="37.51"/>
    <n v="9"/>
    <n v="8"/>
    <n v="899"/>
    <n v="928"/>
    <n v="80"/>
    <n v="85"/>
    <n v="201"/>
    <n v="159.08000000000001"/>
    <n v="19.809999999999999"/>
    <n v="0"/>
    <n v="19.809999999999999"/>
    <n v="269.83"/>
    <n v="754.61"/>
    <n v="104.22"/>
    <x v="1"/>
    <n v="-5"/>
    <s v="Training"/>
    <n v="1827"/>
    <n v="165"/>
    <s v="MID"/>
    <x v="39"/>
  </r>
  <r>
    <d v="2019-04-01T00:00:00"/>
    <x v="21"/>
    <s v="16s Session"/>
    <n v="96.47"/>
    <n v="4499.63"/>
    <n v="46.64"/>
    <n v="6.28"/>
    <n v="40.369999999999997"/>
    <n v="0"/>
    <n v="40.369999999999997"/>
    <n v="8"/>
    <n v="5"/>
    <n v="899"/>
    <n v="997"/>
    <n v="105"/>
    <n v="77"/>
    <n v="180"/>
    <n v="141.27000000000001"/>
    <n v="1.54"/>
    <n v="0"/>
    <n v="1.54"/>
    <n v="177.03"/>
    <n v="648.49"/>
    <n v="84.67"/>
    <x v="1"/>
    <n v="-5"/>
    <s v="Training"/>
    <n v="1896"/>
    <n v="182"/>
    <s v="MID"/>
    <x v="39"/>
  </r>
  <r>
    <d v="2019-04-01T00:00:00"/>
    <x v="10"/>
    <s v="Avg"/>
    <n v="96.469999999999985"/>
    <n v="5334.1366666666663"/>
    <n v="55.29666666666666"/>
    <n v="6.7100000000000009"/>
    <n v="44.976666666666667"/>
    <n v="0.23666666666666666"/>
    <n v="45.213333333333331"/>
    <n v="8.6666666666666661"/>
    <n v="5.666666666666667"/>
    <n v="794"/>
    <n v="836.66666666666663"/>
    <n v="87.666666666666671"/>
    <n v="74.333333333333329"/>
    <n v="193"/>
    <n v="154.04666666666665"/>
    <n v="16.223333333333333"/>
    <n v="3.3333333333333335E-3"/>
    <n v="16.226666666666667"/>
    <n v="262.64000000000004"/>
    <n v="801.4666666666667"/>
    <n v="99.186666666666667"/>
    <x v="3"/>
    <m/>
    <m/>
    <n v="1630.6666666666665"/>
    <n v="162"/>
    <s v="FB"/>
    <x v="39"/>
  </r>
  <r>
    <d v="2019-04-01T00:00:00"/>
    <x v="14"/>
    <s v="Avg"/>
    <n v="96.469999999999985"/>
    <n v="5334.1366666666663"/>
    <n v="55.29666666666666"/>
    <n v="6.7100000000000009"/>
    <n v="44.976666666666667"/>
    <n v="0.23666666666666666"/>
    <n v="45.213333333333331"/>
    <n v="8.6666666666666661"/>
    <n v="5.666666666666667"/>
    <n v="794"/>
    <n v="836.66666666666663"/>
    <n v="87.666666666666671"/>
    <n v="74.333333333333329"/>
    <n v="193"/>
    <n v="154.04666666666665"/>
    <n v="16.223333333333333"/>
    <n v="3.3333333333333335E-3"/>
    <n v="16.226666666666667"/>
    <n v="262.64000000000004"/>
    <n v="801.4666666666667"/>
    <n v="99.186666666666667"/>
    <x v="3"/>
    <m/>
    <m/>
    <n v="1630.6666666666665"/>
    <n v="162"/>
    <s v="FB"/>
    <x v="39"/>
  </r>
  <r>
    <d v="2019-03-30T00:00:00"/>
    <x v="39"/>
    <s v="16s vs Everton"/>
    <n v="117.58"/>
    <n v="8484.64"/>
    <n v="87.79"/>
    <n v="9.0500000000000007"/>
    <n v="494.54"/>
    <n v="133.91999999999999"/>
    <n v="628.46"/>
    <n v="13"/>
    <n v="35"/>
    <n v="581"/>
    <n v="573"/>
    <n v="65"/>
    <n v="60"/>
    <n v="194"/>
    <n v="159.13999999999999"/>
    <n v="38.08"/>
    <n v="0.76"/>
    <n v="38.85"/>
    <n v="376.5"/>
    <n v="1615.15"/>
    <n v="118.34"/>
    <x v="3"/>
    <m/>
    <m/>
    <n v="1154"/>
    <n v="125"/>
    <e v="#N/A"/>
    <x v="38"/>
  </r>
  <r>
    <d v="2019-03-30T00:00:00"/>
    <x v="2"/>
    <s v="16s vs Everton"/>
    <n v="117.58"/>
    <n v="10958.84"/>
    <n v="93.21"/>
    <n v="7.81"/>
    <n v="367.52"/>
    <n v="12.39"/>
    <n v="379.91"/>
    <n v="11"/>
    <n v="28"/>
    <n v="836"/>
    <n v="841"/>
    <n v="60"/>
    <n v="81"/>
    <n v="213"/>
    <n v="179.82"/>
    <n v="62.5"/>
    <n v="4.7"/>
    <n v="67.19"/>
    <n v="558.15"/>
    <n v="1846.65"/>
    <n v="165.78"/>
    <x v="3"/>
    <m/>
    <m/>
    <n v="1677"/>
    <n v="141"/>
    <s v="MID"/>
    <x v="38"/>
  </r>
  <r>
    <d v="2019-03-30T00:00:00"/>
    <x v="4"/>
    <s v="16s vs Everton"/>
    <n v="117.58"/>
    <n v="1621.6"/>
    <n v="14.67"/>
    <n v="6.47"/>
    <n v="23.85"/>
    <n v="0"/>
    <n v="23.85"/>
    <n v="7"/>
    <n v="2"/>
    <n v="251"/>
    <n v="248"/>
    <n v="31"/>
    <n v="25"/>
    <n v="182"/>
    <n v="128.66999999999999"/>
    <n v="0.49"/>
    <n v="0"/>
    <n v="0.49"/>
    <n v="151.31"/>
    <n v="148.44"/>
    <n v="30.67"/>
    <x v="3"/>
    <m/>
    <m/>
    <n v="499"/>
    <n v="56"/>
    <s v="GK"/>
    <x v="38"/>
  </r>
  <r>
    <d v="2019-03-30T00:00:00"/>
    <x v="5"/>
    <s v="16s vs Everton"/>
    <n v="117.58"/>
    <n v="10134.780000000001"/>
    <n v="86.2"/>
    <n v="8.9600000000000009"/>
    <n v="521.35"/>
    <n v="120.37"/>
    <n v="641.72"/>
    <n v="36"/>
    <n v="38"/>
    <n v="802"/>
    <n v="818"/>
    <n v="64"/>
    <n v="103"/>
    <n v="204"/>
    <n v="169.11"/>
    <n v="42.45"/>
    <n v="0"/>
    <n v="42.45"/>
    <n v="432.07"/>
    <n v="1890.33"/>
    <n v="169.09"/>
    <x v="3"/>
    <m/>
    <m/>
    <n v="1620"/>
    <n v="167"/>
    <s v="MID"/>
    <x v="38"/>
  </r>
  <r>
    <d v="2019-03-30T00:00:00"/>
    <x v="6"/>
    <s v="16s vs Everton"/>
    <n v="117.58"/>
    <n v="10946.63"/>
    <n v="93.1"/>
    <n v="8.76"/>
    <n v="667.9"/>
    <n v="87.48"/>
    <n v="755.38"/>
    <n v="27"/>
    <n v="50"/>
    <n v="703"/>
    <n v="763"/>
    <n v="74"/>
    <n v="70"/>
    <n v="210"/>
    <n v="162.24"/>
    <n v="13.07"/>
    <n v="0.54"/>
    <n v="13.6"/>
    <n v="144.33000000000001"/>
    <n v="2062.61"/>
    <n v="149.4"/>
    <x v="3"/>
    <m/>
    <m/>
    <n v="1466"/>
    <n v="144"/>
    <s v="FB"/>
    <x v="38"/>
  </r>
  <r>
    <d v="2019-03-30T00:00:00"/>
    <x v="7"/>
    <s v="16s vs Everton"/>
    <n v="117.58"/>
    <n v="9344.1"/>
    <n v="79.47"/>
    <n v="8.1999999999999993"/>
    <n v="360.03"/>
    <n v="75.91"/>
    <n v="435.94"/>
    <n v="15"/>
    <n v="29"/>
    <n v="772"/>
    <n v="797"/>
    <n v="85"/>
    <n v="71"/>
    <n v="207"/>
    <n v="179.97"/>
    <n v="75.61"/>
    <n v="0.63"/>
    <n v="76.239999999999995"/>
    <n v="569.37"/>
    <n v="1583.2"/>
    <n v="143.44"/>
    <x v="3"/>
    <m/>
    <m/>
    <n v="1569"/>
    <n v="156"/>
    <s v="CB"/>
    <x v="38"/>
  </r>
  <r>
    <d v="2019-03-30T00:00:00"/>
    <x v="11"/>
    <s v="16s vs Everton"/>
    <n v="117.58"/>
    <n v="9194.19"/>
    <n v="78.2"/>
    <n v="8.94"/>
    <n v="509.95"/>
    <n v="174.78"/>
    <n v="684.73"/>
    <n v="27"/>
    <n v="39"/>
    <n v="646"/>
    <n v="674"/>
    <n v="104"/>
    <n v="88"/>
    <n v="207"/>
    <n v="171.61"/>
    <n v="24.87"/>
    <n v="0"/>
    <n v="24.87"/>
    <n v="337.19"/>
    <n v="1626.86"/>
    <n v="118.71"/>
    <x v="3"/>
    <m/>
    <m/>
    <n v="1320"/>
    <n v="192"/>
    <s v="FOR"/>
    <x v="38"/>
  </r>
  <r>
    <d v="2019-03-30T00:00:00"/>
    <x v="23"/>
    <s v="16s vs Everton"/>
    <n v="117.58"/>
    <n v="3283.92"/>
    <n v="37.35"/>
    <n v="7.35"/>
    <n v="142.22999999999999"/>
    <n v="9.31"/>
    <n v="151.54"/>
    <n v="7"/>
    <n v="14"/>
    <n v="322"/>
    <n v="311"/>
    <n v="24"/>
    <n v="30"/>
    <n v="188"/>
    <n v="117.15"/>
    <n v="7.85"/>
    <n v="0.74"/>
    <n v="8.59"/>
    <n v="140.57"/>
    <n v="571.65"/>
    <n v="54.18"/>
    <x v="3"/>
    <m/>
    <m/>
    <n v="633"/>
    <n v="54"/>
    <s v="CB"/>
    <x v="38"/>
  </r>
  <r>
    <d v="2019-03-30T00:00:00"/>
    <x v="27"/>
    <s v="16s vs Everton"/>
    <n v="117.58"/>
    <n v="6994.09"/>
    <n v="60.53"/>
    <n v="8.1"/>
    <n v="291.29000000000002"/>
    <n v="54.03"/>
    <n v="345.32"/>
    <n v="7"/>
    <n v="26"/>
    <n v="535"/>
    <n v="575"/>
    <n v="41"/>
    <n v="48"/>
    <n v="208"/>
    <n v="154.26"/>
    <n v="21.46"/>
    <n v="0.82"/>
    <n v="22.28"/>
    <n v="301.86"/>
    <n v="1138.5999999999999"/>
    <n v="108.65"/>
    <x v="3"/>
    <m/>
    <m/>
    <n v="1110"/>
    <n v="89"/>
    <s v="MID"/>
    <x v="38"/>
  </r>
  <r>
    <d v="2019-03-30T00:00:00"/>
    <x v="16"/>
    <s v="16s vs Everton"/>
    <n v="117.58"/>
    <n v="4081.41"/>
    <n v="34.71"/>
    <n v="7.54"/>
    <n v="72.180000000000007"/>
    <n v="17.27"/>
    <n v="89.45"/>
    <n v="4"/>
    <n v="7"/>
    <n v="412"/>
    <n v="416"/>
    <n v="37"/>
    <n v="27"/>
    <n v="196"/>
    <n v="147.85"/>
    <n v="5.9"/>
    <n v="0"/>
    <n v="5.9"/>
    <n v="238.29"/>
    <n v="496.15"/>
    <n v="67"/>
    <x v="3"/>
    <m/>
    <m/>
    <n v="828"/>
    <n v="64"/>
    <s v="MID"/>
    <x v="38"/>
  </r>
  <r>
    <d v="2019-03-30T00:00:00"/>
    <x v="26"/>
    <s v="16s vs Everton"/>
    <n v="117.58"/>
    <n v="9538.06"/>
    <n v="84.87"/>
    <n v="8.33"/>
    <n v="355.83"/>
    <n v="111.77"/>
    <n v="467.6"/>
    <n v="21"/>
    <n v="33"/>
    <n v="676"/>
    <n v="703"/>
    <n v="91"/>
    <n v="89"/>
    <n v="214"/>
    <n v="184.27"/>
    <n v="58.85"/>
    <n v="10.46"/>
    <n v="69.31"/>
    <n v="588.02"/>
    <n v="1718.59"/>
    <n v="155.09"/>
    <x v="3"/>
    <m/>
    <m/>
    <n v="1379"/>
    <n v="180"/>
    <s v="MID"/>
    <x v="38"/>
  </r>
  <r>
    <d v="2019-03-30T00:00:00"/>
    <x v="17"/>
    <s v="16s vs Everton"/>
    <n v="117.58"/>
    <n v="5807.97"/>
    <n v="49.4"/>
    <n v="7.44"/>
    <n v="34.450000000000003"/>
    <n v="5.75"/>
    <n v="40.200000000000003"/>
    <n v="5"/>
    <n v="4"/>
    <n v="668"/>
    <n v="688"/>
    <n v="39"/>
    <n v="52"/>
    <n v="192"/>
    <n v="148.91"/>
    <n v="3.59"/>
    <n v="0"/>
    <n v="3.59"/>
    <n v="202.86"/>
    <n v="452.6"/>
    <n v="62.59"/>
    <x v="3"/>
    <m/>
    <m/>
    <n v="1356"/>
    <n v="91"/>
    <s v="GK"/>
    <x v="38"/>
  </r>
  <r>
    <d v="2019-03-30T00:00:00"/>
    <x v="18"/>
    <s v="16s vs Everton"/>
    <n v="117.58"/>
    <n v="4952.17"/>
    <n v="46.25"/>
    <n v="8.15"/>
    <n v="277.43"/>
    <n v="87.8"/>
    <n v="365.23"/>
    <n v="8"/>
    <n v="25"/>
    <n v="363"/>
    <n v="378"/>
    <n v="32"/>
    <n v="48"/>
    <n v="209"/>
    <n v="141.99"/>
    <n v="11.49"/>
    <n v="0.02"/>
    <n v="11.51"/>
    <n v="205.71"/>
    <n v="986.37"/>
    <n v="63"/>
    <x v="3"/>
    <m/>
    <m/>
    <n v="741"/>
    <n v="80"/>
    <s v="FB"/>
    <x v="38"/>
  </r>
  <r>
    <d v="2019-03-30T00:00:00"/>
    <x v="19"/>
    <s v="16s vs Everton"/>
    <n v="117.58"/>
    <n v="8448.9500000000007"/>
    <n v="76.540000000000006"/>
    <n v="7.91"/>
    <n v="407.07"/>
    <n v="42.08"/>
    <n v="449.15"/>
    <n v="13"/>
    <n v="33"/>
    <n v="642"/>
    <n v="666"/>
    <n v="76"/>
    <n v="67"/>
    <n v="211"/>
    <n v="167.38"/>
    <n v="39.840000000000003"/>
    <n v="16.29"/>
    <n v="56.13"/>
    <n v="509.82"/>
    <n v="1674.94"/>
    <n v="110.76"/>
    <x v="3"/>
    <m/>
    <m/>
    <n v="1308"/>
    <n v="143"/>
    <s v="FB"/>
    <x v="38"/>
  </r>
  <r>
    <d v="2019-03-30T00:00:00"/>
    <x v="21"/>
    <s v="16s vs Everton"/>
    <n v="117.58"/>
    <n v="9838.4599999999991"/>
    <n v="97.35"/>
    <n v="8.4"/>
    <n v="723.5"/>
    <n v="206"/>
    <n v="929.5"/>
    <n v="25"/>
    <n v="56"/>
    <n v="642"/>
    <n v="677"/>
    <n v="74"/>
    <n v="96"/>
    <n v="197"/>
    <n v="166.29"/>
    <n v="38.21"/>
    <n v="0.39"/>
    <n v="38.6"/>
    <n v="408.5"/>
    <n v="2274.9699999999998"/>
    <n v="121.77"/>
    <x v="3"/>
    <m/>
    <m/>
    <n v="1319"/>
    <n v="170"/>
    <s v="MID"/>
    <x v="38"/>
  </r>
  <r>
    <d v="2019-04-01T00:00:00"/>
    <x v="1"/>
    <s v="Conditioning"/>
    <n v="40.869999999999997"/>
    <n v="2790.84"/>
    <n v="68.290000000000006"/>
    <n v="8.15"/>
    <n v="273.08"/>
    <n v="55.07"/>
    <n v="328.15"/>
    <n v="8"/>
    <n v="16"/>
    <n v="229"/>
    <n v="252"/>
    <n v="29"/>
    <n v="11"/>
    <n v="178"/>
    <n v="143.63"/>
    <n v="3.56"/>
    <n v="0"/>
    <n v="3.56"/>
    <n v="95.68"/>
    <n v="685.76"/>
    <n v="45.3"/>
    <x v="3"/>
    <m/>
    <s v="CONDITIONING"/>
    <n v="481"/>
    <n v="40"/>
    <s v="CB"/>
    <x v="39"/>
  </r>
  <r>
    <d v="2019-04-01T00:00:00"/>
    <x v="41"/>
    <s v="Conditioning"/>
    <n v="23.51"/>
    <n v="3240.79"/>
    <n v="137.86000000000001"/>
    <n v="6.23"/>
    <n v="30.59"/>
    <n v="0"/>
    <n v="30.59"/>
    <n v="0"/>
    <n v="2"/>
    <n v="32"/>
    <n v="31"/>
    <n v="0"/>
    <n v="0"/>
    <n v="203"/>
    <n v="171.22"/>
    <n v="11.02"/>
    <n v="0.48"/>
    <n v="11.5"/>
    <n v="104.13"/>
    <n v="120.55"/>
    <n v="40.6"/>
    <x v="3"/>
    <m/>
    <s v="CONDITIONING"/>
    <n v="63"/>
    <n v="0"/>
    <e v="#N/A"/>
    <x v="39"/>
  </r>
  <r>
    <d v="2019-04-01T00:00:00"/>
    <x v="40"/>
    <s v="Conditioning"/>
    <n v="71.94"/>
    <n v="6314.58"/>
    <n v="87.78"/>
    <n v="6.78"/>
    <n v="331.81"/>
    <n v="0"/>
    <n v="331.81"/>
    <n v="5"/>
    <n v="15"/>
    <n v="417"/>
    <n v="450"/>
    <n v="47"/>
    <n v="39"/>
    <n v="197"/>
    <n v="155.96"/>
    <n v="22.51"/>
    <n v="0"/>
    <n v="22.51"/>
    <n v="222.48"/>
    <n v="979.43"/>
    <n v="104.95"/>
    <x v="3"/>
    <m/>
    <s v="CONDITIONING"/>
    <n v="867"/>
    <n v="86"/>
    <e v="#N/A"/>
    <x v="39"/>
  </r>
  <r>
    <d v="2019-04-01T00:00:00"/>
    <x v="37"/>
    <s v="Conditioning"/>
    <n v="74.17"/>
    <n v="5533.56"/>
    <n v="74.61"/>
    <n v="7.41"/>
    <n v="217.35"/>
    <n v="7.18"/>
    <n v="224.53"/>
    <n v="7"/>
    <n v="15"/>
    <n v="404"/>
    <n v="439"/>
    <n v="38"/>
    <n v="37"/>
    <n v="201"/>
    <n v="160.22"/>
    <n v="22.41"/>
    <n v="0.01"/>
    <n v="22.41"/>
    <n v="247.92"/>
    <n v="762.37"/>
    <n v="93.12"/>
    <x v="3"/>
    <m/>
    <s v="CONDITIONING"/>
    <n v="843"/>
    <n v="75"/>
    <s v="MID"/>
    <x v="39"/>
  </r>
  <r>
    <d v="2019-04-01T00:00:00"/>
    <x v="22"/>
    <s v="Conditioning"/>
    <n v="20.43"/>
    <n v="3507.4"/>
    <n v="171.66"/>
    <n v="5.8"/>
    <n v="18.079999999999998"/>
    <n v="0"/>
    <n v="18.079999999999998"/>
    <n v="0"/>
    <n v="1"/>
    <n v="20"/>
    <n v="18"/>
    <n v="1"/>
    <n v="0"/>
    <n v="192"/>
    <n v="162.28"/>
    <n v="7.38"/>
    <n v="0"/>
    <n v="7.38"/>
    <n v="74.98"/>
    <n v="158.96"/>
    <n v="36.08"/>
    <x v="3"/>
    <m/>
    <s v="CONDITIONING"/>
    <n v="38"/>
    <n v="1"/>
    <s v="MID"/>
    <x v="39"/>
  </r>
  <r>
    <d v="2019-03-29T00:00:00"/>
    <x v="22"/>
    <s v="Conditioning"/>
    <n v="76.89"/>
    <n v="3128.35"/>
    <n v="163.19999999999999"/>
    <n v="5.61"/>
    <n v="0.56000000000000005"/>
    <n v="0"/>
    <n v="0.56000000000000005"/>
    <n v="0"/>
    <n v="0"/>
    <n v="25"/>
    <n v="24"/>
    <n v="0"/>
    <n v="0"/>
    <n v="183"/>
    <n v="160.75"/>
    <n v="4.1900000000000004"/>
    <n v="0"/>
    <n v="4.1900000000000004"/>
    <n v="62.69"/>
    <n v="82.22"/>
    <n v="32.51"/>
    <x v="3"/>
    <m/>
    <m/>
    <n v="49"/>
    <n v="0"/>
    <s v="MID"/>
    <x v="38"/>
  </r>
  <r>
    <d v="2019-04-02T00:00:00"/>
    <x v="2"/>
    <s v="16s Training"/>
    <n v="85.66"/>
    <n v="6091.55"/>
    <n v="71.12"/>
    <n v="7.72"/>
    <n v="246.09"/>
    <n v="12.23"/>
    <n v="258.32"/>
    <n v="6"/>
    <n v="19"/>
    <n v="656"/>
    <n v="711"/>
    <n v="84"/>
    <n v="56"/>
    <n v="212"/>
    <n v="159.87"/>
    <n v="20.54"/>
    <n v="0.74"/>
    <n v="21.28"/>
    <n v="249.9"/>
    <n v="1039.54"/>
    <n v="101.18"/>
    <x v="1"/>
    <n v="-4"/>
    <s v="Training"/>
    <n v="1367"/>
    <n v="140"/>
    <s v="MID"/>
    <x v="39"/>
  </r>
  <r>
    <d v="2019-04-02T00:00:00"/>
    <x v="4"/>
    <s v="GK Session"/>
    <n v="85.66"/>
    <n v="3754.34"/>
    <n v="43.94"/>
    <n v="6.22"/>
    <n v="6.93"/>
    <n v="0"/>
    <n v="6.93"/>
    <n v="8"/>
    <n v="1"/>
    <n v="595"/>
    <n v="632"/>
    <n v="91"/>
    <n v="86"/>
    <n v="196"/>
    <n v="137.4"/>
    <n v="1.67"/>
    <n v="7.0000000000000007E-2"/>
    <n v="1.74"/>
    <n v="148.32"/>
    <n v="379.58"/>
    <n v="62.12"/>
    <x v="1"/>
    <n v="-4"/>
    <s v="Training"/>
    <n v="1227"/>
    <n v="177"/>
    <s v="GK"/>
    <x v="39"/>
  </r>
  <r>
    <d v="2019-04-02T00:00:00"/>
    <x v="5"/>
    <s v="16s Training"/>
    <n v="85.66"/>
    <n v="5048.38"/>
    <n v="58.95"/>
    <n v="7.84"/>
    <n v="310.55"/>
    <n v="21.76"/>
    <n v="332.31"/>
    <n v="22"/>
    <n v="26"/>
    <n v="613"/>
    <n v="652"/>
    <n v="59"/>
    <n v="66"/>
    <n v="201"/>
    <n v="158.22"/>
    <n v="21.08"/>
    <n v="0"/>
    <n v="21.08"/>
    <n v="245.84"/>
    <n v="957.49"/>
    <n v="100.59"/>
    <x v="1"/>
    <n v="-4"/>
    <s v="Training"/>
    <n v="1265"/>
    <n v="125"/>
    <s v="MID"/>
    <x v="39"/>
  </r>
  <r>
    <d v="2019-04-02T00:00:00"/>
    <x v="6"/>
    <s v="16s Training"/>
    <n v="85.66"/>
    <n v="6122.61"/>
    <n v="71.48"/>
    <n v="7.69"/>
    <n v="274.70999999999998"/>
    <n v="28.88"/>
    <n v="303.58999999999997"/>
    <n v="11"/>
    <n v="25"/>
    <n v="586"/>
    <n v="667"/>
    <n v="93"/>
    <n v="65"/>
    <n v="201"/>
    <n v="152.79"/>
    <n v="7.3"/>
    <n v="0"/>
    <n v="7.3"/>
    <n v="175.09"/>
    <n v="1101.93"/>
    <n v="92.72"/>
    <x v="1"/>
    <n v="-4"/>
    <s v="Training"/>
    <n v="1253"/>
    <n v="158"/>
    <s v="FB"/>
    <x v="39"/>
  </r>
  <r>
    <d v="2019-04-02T00:00:00"/>
    <x v="7"/>
    <s v="16s Training"/>
    <n v="85.66"/>
    <n v="5320.8"/>
    <n v="62.12"/>
    <n v="7.15"/>
    <n v="116.99"/>
    <n v="2.13"/>
    <n v="119.12"/>
    <n v="12"/>
    <n v="13"/>
    <n v="681"/>
    <n v="737"/>
    <n v="92"/>
    <n v="85"/>
    <n v="199"/>
    <n v="166.27"/>
    <n v="30.38"/>
    <n v="0"/>
    <n v="30.38"/>
    <n v="291.14999999999998"/>
    <n v="907.69"/>
    <n v="94.02"/>
    <x v="1"/>
    <n v="-4"/>
    <s v="Training"/>
    <n v="1418"/>
    <n v="177"/>
    <s v="CB"/>
    <x v="39"/>
  </r>
  <r>
    <d v="2019-04-02T00:00:00"/>
    <x v="10"/>
    <s v="16s Training"/>
    <n v="85.66"/>
    <n v="5368.64"/>
    <n v="62.68"/>
    <n v="7.28"/>
    <n v="161.12"/>
    <n v="4.29"/>
    <n v="165.41"/>
    <n v="8"/>
    <n v="14"/>
    <n v="626"/>
    <n v="667"/>
    <n v="72"/>
    <n v="61"/>
    <n v="209"/>
    <n v="164.27"/>
    <n v="33"/>
    <n v="0.98"/>
    <n v="33.99"/>
    <n v="310.47000000000003"/>
    <n v="1011.33"/>
    <n v="93.55"/>
    <x v="1"/>
    <n v="-4"/>
    <s v="Training"/>
    <n v="1293"/>
    <n v="133"/>
    <s v="FB"/>
    <x v="39"/>
  </r>
  <r>
    <d v="2019-04-02T00:00:00"/>
    <x v="11"/>
    <s v="16s Training"/>
    <n v="85.66"/>
    <n v="5038.08"/>
    <n v="58.82"/>
    <n v="7.61"/>
    <n v="291.45999999999998"/>
    <n v="22.31"/>
    <n v="313.77"/>
    <n v="21"/>
    <n v="30"/>
    <n v="583"/>
    <n v="643"/>
    <n v="88"/>
    <n v="63"/>
    <n v="203"/>
    <n v="146.11000000000001"/>
    <n v="9.16"/>
    <n v="0"/>
    <n v="9.16"/>
    <n v="172.72"/>
    <n v="1004.03"/>
    <n v="81.41"/>
    <x v="1"/>
    <n v="-4"/>
    <s v="Training"/>
    <n v="1226"/>
    <n v="151"/>
    <s v="FOR"/>
    <x v="39"/>
  </r>
  <r>
    <d v="2019-04-02T00:00:00"/>
    <x v="27"/>
    <s v="16s Training"/>
    <n v="85.66"/>
    <n v="5162.5200000000004"/>
    <n v="60.27"/>
    <n v="8.39"/>
    <n v="192.25"/>
    <n v="38.869999999999997"/>
    <n v="231.12"/>
    <n v="9"/>
    <n v="16"/>
    <n v="593"/>
    <n v="640"/>
    <n v="77"/>
    <n v="69"/>
    <n v="194"/>
    <n v="156.69999999999999"/>
    <n v="6.07"/>
    <n v="0"/>
    <n v="6.07"/>
    <n v="196.78"/>
    <n v="921.8"/>
    <n v="90.49"/>
    <x v="1"/>
    <n v="-4"/>
    <s v="Training"/>
    <n v="1233"/>
    <n v="146"/>
    <s v="MID"/>
    <x v="39"/>
  </r>
  <r>
    <d v="2019-04-02T00:00:00"/>
    <x v="14"/>
    <s v="16s Training"/>
    <n v="85.66"/>
    <n v="5831.05"/>
    <n v="68.08"/>
    <n v="7.06"/>
    <n v="154.22999999999999"/>
    <n v="0.71"/>
    <n v="154.94"/>
    <n v="16"/>
    <n v="17"/>
    <n v="638"/>
    <n v="700"/>
    <n v="91"/>
    <n v="73"/>
    <n v="197"/>
    <n v="158.82"/>
    <n v="33.93"/>
    <n v="0.63"/>
    <n v="34.56"/>
    <n v="318.31"/>
    <n v="1124.82"/>
    <n v="110.72"/>
    <x v="1"/>
    <n v="-4"/>
    <s v="Training"/>
    <n v="1338"/>
    <n v="164"/>
    <s v="FB"/>
    <x v="39"/>
  </r>
  <r>
    <d v="2019-04-02T00:00:00"/>
    <x v="16"/>
    <s v="16s Training"/>
    <n v="85.66"/>
    <n v="5641.96"/>
    <n v="65.87"/>
    <n v="7.43"/>
    <n v="230.93"/>
    <n v="13.68"/>
    <n v="244.61"/>
    <n v="10"/>
    <n v="23"/>
    <n v="679"/>
    <n v="711"/>
    <n v="80"/>
    <n v="68"/>
    <n v="195"/>
    <n v="153.97"/>
    <n v="9.3699999999999992"/>
    <n v="0"/>
    <n v="9.3699999999999992"/>
    <n v="209.26"/>
    <n v="1017.55"/>
    <n v="94.39"/>
    <x v="1"/>
    <n v="-4"/>
    <s v="Training"/>
    <n v="1390"/>
    <n v="148"/>
    <s v="MID"/>
    <x v="39"/>
  </r>
  <r>
    <d v="2019-04-02T00:00:00"/>
    <x v="26"/>
    <s v="16s Training"/>
    <n v="85.66"/>
    <n v="5922.98"/>
    <n v="69.150000000000006"/>
    <n v="7.37"/>
    <n v="326.83"/>
    <n v="15.67"/>
    <n v="342.5"/>
    <n v="19"/>
    <n v="29"/>
    <n v="723"/>
    <n v="762"/>
    <n v="81"/>
    <n v="65"/>
    <n v="212"/>
    <n v="174.99"/>
    <n v="32.46"/>
    <n v="1.52"/>
    <n v="33.979999999999997"/>
    <n v="324.89999999999998"/>
    <n v="1111.1099999999999"/>
    <n v="106.56"/>
    <x v="1"/>
    <n v="-4"/>
    <s v="Training"/>
    <n v="1485"/>
    <n v="146"/>
    <s v="MID"/>
    <x v="39"/>
  </r>
  <r>
    <d v="2019-04-02T00:00:00"/>
    <x v="17"/>
    <s v="GK Session"/>
    <n v="85.66"/>
    <n v="3957.12"/>
    <n v="46.2"/>
    <n v="6.25"/>
    <n v="17.47"/>
    <n v="0"/>
    <n v="17.47"/>
    <n v="11"/>
    <n v="1"/>
    <n v="581"/>
    <n v="599"/>
    <n v="83"/>
    <n v="78"/>
    <n v="200"/>
    <n v="147.66999999999999"/>
    <n v="7.86"/>
    <n v="0"/>
    <n v="7.86"/>
    <n v="183.29"/>
    <n v="382.86"/>
    <n v="60.98"/>
    <x v="1"/>
    <n v="-4"/>
    <s v="Training"/>
    <n v="1180"/>
    <n v="161"/>
    <s v="GK"/>
    <x v="39"/>
  </r>
  <r>
    <d v="2019-04-02T00:00:00"/>
    <x v="18"/>
    <s v="16s Training"/>
    <n v="85.66"/>
    <n v="5384.5"/>
    <n v="62.86"/>
    <n v="7.55"/>
    <n v="174.31"/>
    <n v="4.3499999999999996"/>
    <n v="178.66"/>
    <n v="12"/>
    <n v="17"/>
    <n v="569"/>
    <n v="624"/>
    <n v="83"/>
    <n v="56"/>
    <n v="163"/>
    <n v="109.25"/>
    <n v="0"/>
    <n v="0"/>
    <n v="0"/>
    <n v="37.200000000000003"/>
    <n v="962.8"/>
    <n v="70.64"/>
    <x v="1"/>
    <n v="-4"/>
    <s v="Training"/>
    <n v="1193"/>
    <n v="139"/>
    <s v="FB"/>
    <x v="39"/>
  </r>
  <r>
    <d v="2019-04-02T00:00:00"/>
    <x v="0"/>
    <s v="16s Training"/>
    <n v="85.66"/>
    <n v="5741.19"/>
    <n v="67.03"/>
    <n v="7.84"/>
    <n v="194.65"/>
    <n v="33.68"/>
    <n v="228.33"/>
    <n v="7"/>
    <n v="19"/>
    <n v="714"/>
    <n v="733"/>
    <n v="79"/>
    <n v="67"/>
    <n v="203"/>
    <n v="161.09"/>
    <n v="21.7"/>
    <n v="0.01"/>
    <n v="21.71"/>
    <n v="261.22000000000003"/>
    <n v="1057.43"/>
    <n v="92.79"/>
    <x v="1"/>
    <n v="-4"/>
    <s v="Training"/>
    <n v="1447"/>
    <n v="146"/>
    <s v="MID"/>
    <x v="39"/>
  </r>
  <r>
    <d v="2019-04-02T00:00:00"/>
    <x v="19"/>
    <s v="16s Training"/>
    <n v="85.66"/>
    <n v="5624.53"/>
    <n v="65.66"/>
    <n v="7.69"/>
    <n v="194.96"/>
    <n v="5.18"/>
    <n v="200.14"/>
    <n v="12"/>
    <n v="26"/>
    <n v="712"/>
    <n v="766"/>
    <n v="100"/>
    <n v="75"/>
    <n v="202"/>
    <n v="161.22999999999999"/>
    <n v="28.8"/>
    <n v="0.35"/>
    <n v="29.15"/>
    <n v="291.87"/>
    <n v="1060.1300000000001"/>
    <n v="85.7"/>
    <x v="1"/>
    <n v="-4"/>
    <s v="Training"/>
    <n v="1478"/>
    <n v="175"/>
    <s v="FB"/>
    <x v="39"/>
  </r>
  <r>
    <d v="2019-04-02T00:00:00"/>
    <x v="21"/>
    <s v="16s Training"/>
    <n v="85.66"/>
    <n v="5952.85"/>
    <n v="69.5"/>
    <n v="7.76"/>
    <n v="349.67"/>
    <n v="25.72"/>
    <n v="375.39"/>
    <n v="15"/>
    <n v="34"/>
    <n v="701"/>
    <n v="756"/>
    <n v="108"/>
    <n v="95"/>
    <n v="194"/>
    <n v="154"/>
    <n v="19.86"/>
    <n v="0"/>
    <n v="19.86"/>
    <n v="259.82"/>
    <n v="1392.96"/>
    <n v="95.74"/>
    <x v="1"/>
    <n v="-4"/>
    <s v="Training"/>
    <n v="1457"/>
    <n v="203"/>
    <s v="MID"/>
    <x v="39"/>
  </r>
  <r>
    <d v="2019-04-04T00:00:00"/>
    <x v="1"/>
    <s v="16s Session"/>
    <n v="64.17"/>
    <n v="5355.77"/>
    <n v="83.46"/>
    <n v="7.44"/>
    <n v="81.540000000000006"/>
    <n v="6.51"/>
    <n v="88.05"/>
    <n v="3"/>
    <n v="6"/>
    <n v="505"/>
    <n v="533"/>
    <n v="31"/>
    <n v="30"/>
    <n v="189"/>
    <n v="161.31"/>
    <n v="35.380000000000003"/>
    <n v="0"/>
    <n v="35.380000000000003"/>
    <n v="270.83"/>
    <n v="781.81"/>
    <n v="81.790000000000006"/>
    <x v="1"/>
    <n v="-2"/>
    <s v="Training"/>
    <n v="1038"/>
    <n v="61"/>
    <s v="CB"/>
    <x v="39"/>
  </r>
  <r>
    <d v="2019-04-04T00:00:00"/>
    <x v="39"/>
    <s v="16s Session"/>
    <n v="64.17"/>
    <n v="5013.93"/>
    <n v="78.14"/>
    <n v="7.45"/>
    <n v="71.58"/>
    <n v="2.91"/>
    <n v="74.489999999999995"/>
    <n v="1"/>
    <n v="6"/>
    <n v="463"/>
    <n v="470"/>
    <n v="37"/>
    <n v="36"/>
    <n v="195"/>
    <n v="162.83000000000001"/>
    <n v="26.68"/>
    <n v="6.14"/>
    <n v="32.82"/>
    <n v="292.95"/>
    <n v="670.34"/>
    <n v="56.48"/>
    <x v="1"/>
    <n v="-2"/>
    <s v="Training"/>
    <n v="933"/>
    <n v="73"/>
    <e v="#N/A"/>
    <x v="39"/>
  </r>
  <r>
    <d v="2019-04-04T00:00:00"/>
    <x v="2"/>
    <s v="16s Session"/>
    <n v="64.17"/>
    <n v="5560.52"/>
    <n v="86.66"/>
    <n v="7.25"/>
    <n v="85.43"/>
    <n v="2.13"/>
    <n v="87.56"/>
    <n v="2"/>
    <n v="7"/>
    <n v="529"/>
    <n v="546"/>
    <n v="38"/>
    <n v="47"/>
    <n v="209"/>
    <n v="169.98"/>
    <n v="25.55"/>
    <n v="1.34"/>
    <n v="26.88"/>
    <n v="247.68"/>
    <n v="737.46"/>
    <n v="90.27"/>
    <x v="1"/>
    <n v="-2"/>
    <s v="Training"/>
    <n v="1075"/>
    <n v="85"/>
    <s v="MID"/>
    <x v="39"/>
  </r>
  <r>
    <d v="2019-04-04T00:00:00"/>
    <x v="4"/>
    <s v="GK Session"/>
    <n v="64.17"/>
    <n v="4063.93"/>
    <n v="63.33"/>
    <n v="5.8"/>
    <n v="3.39"/>
    <n v="0"/>
    <n v="3.39"/>
    <n v="2"/>
    <n v="1"/>
    <n v="490"/>
    <n v="496"/>
    <n v="52"/>
    <n v="29"/>
    <n v="192"/>
    <n v="147.08000000000001"/>
    <n v="1.37"/>
    <n v="0.01"/>
    <n v="1.37"/>
    <n v="146.76"/>
    <n v="336.98"/>
    <n v="60.72"/>
    <x v="1"/>
    <n v="-2"/>
    <s v="Training"/>
    <n v="986"/>
    <n v="81"/>
    <s v="GK"/>
    <x v="39"/>
  </r>
  <r>
    <d v="2019-04-04T00:00:00"/>
    <x v="5"/>
    <s v="16s Session"/>
    <n v="64.17"/>
    <n v="5192.5"/>
    <n v="80.92"/>
    <n v="8.0500000000000007"/>
    <n v="257.23"/>
    <n v="41.93"/>
    <n v="299.16000000000003"/>
    <n v="20"/>
    <n v="21"/>
    <n v="447"/>
    <n v="446"/>
    <n v="60"/>
    <n v="74"/>
    <n v="198"/>
    <n v="163.16999999999999"/>
    <n v="19.579999999999998"/>
    <n v="0"/>
    <n v="19.579999999999998"/>
    <n v="203.16"/>
    <n v="1027.54"/>
    <n v="96"/>
    <x v="1"/>
    <n v="-2"/>
    <s v="Training"/>
    <n v="893"/>
    <n v="134"/>
    <s v="MID"/>
    <x v="39"/>
  </r>
  <r>
    <d v="2019-04-04T00:00:00"/>
    <x v="6"/>
    <s v="16s Session"/>
    <n v="64.17"/>
    <n v="5592.75"/>
    <n v="87.16"/>
    <n v="7.11"/>
    <n v="167.15"/>
    <n v="1.42"/>
    <n v="168.57"/>
    <n v="3"/>
    <n v="16"/>
    <n v="416"/>
    <n v="442"/>
    <n v="38"/>
    <n v="30"/>
    <n v="203"/>
    <n v="163.97"/>
    <n v="20.46"/>
    <n v="0"/>
    <n v="20.46"/>
    <n v="202.31"/>
    <n v="807.58"/>
    <n v="80.59"/>
    <x v="1"/>
    <n v="-2"/>
    <s v="Training"/>
    <n v="858"/>
    <n v="68"/>
    <s v="FB"/>
    <x v="39"/>
  </r>
  <r>
    <d v="2019-04-04T00:00:00"/>
    <x v="7"/>
    <s v="16s Session"/>
    <n v="64.17"/>
    <n v="5200.1000000000004"/>
    <n v="81.040000000000006"/>
    <n v="7.04"/>
    <n v="92.65"/>
    <n v="0.7"/>
    <n v="93.35"/>
    <n v="5"/>
    <n v="10"/>
    <n v="486"/>
    <n v="526"/>
    <n v="54"/>
    <n v="35"/>
    <n v="201"/>
    <n v="171.49"/>
    <n v="33.71"/>
    <n v="0"/>
    <n v="33.71"/>
    <n v="263.07"/>
    <n v="858.71"/>
    <n v="81.39"/>
    <x v="1"/>
    <n v="-2"/>
    <s v="Training"/>
    <n v="1012"/>
    <n v="89"/>
    <s v="CB"/>
    <x v="39"/>
  </r>
  <r>
    <d v="2019-04-04T00:00:00"/>
    <x v="10"/>
    <s v="16s Session"/>
    <n v="64.17"/>
    <n v="5607.76"/>
    <n v="87.39"/>
    <n v="6.99"/>
    <n v="75.84"/>
    <n v="0"/>
    <n v="75.84"/>
    <n v="5"/>
    <n v="8"/>
    <n v="454"/>
    <n v="466"/>
    <n v="30"/>
    <n v="31"/>
    <n v="205"/>
    <n v="167.94"/>
    <n v="27.7"/>
    <n v="0.66"/>
    <n v="28.36"/>
    <n v="249.1"/>
    <n v="821.91"/>
    <n v="82.88"/>
    <x v="1"/>
    <n v="-2"/>
    <s v="Training"/>
    <n v="920"/>
    <n v="61"/>
    <s v="FB"/>
    <x v="39"/>
  </r>
  <r>
    <d v="2019-04-04T00:00:00"/>
    <x v="11"/>
    <s v="16s Session"/>
    <n v="64.17"/>
    <n v="4508.79"/>
    <n v="70.27"/>
    <n v="7.99"/>
    <n v="128.01"/>
    <n v="26.53"/>
    <n v="154.54"/>
    <n v="14"/>
    <n v="12"/>
    <n v="444"/>
    <n v="453"/>
    <n v="54"/>
    <n v="58"/>
    <n v="195"/>
    <n v="148.66999999999999"/>
    <n v="3.7"/>
    <n v="0"/>
    <n v="3.7"/>
    <n v="122.74"/>
    <n v="733.98"/>
    <n v="69.47"/>
    <x v="1"/>
    <n v="-2"/>
    <s v="Training"/>
    <n v="897"/>
    <n v="112"/>
    <s v="FOR"/>
    <x v="39"/>
  </r>
  <r>
    <d v="2019-04-04T00:00:00"/>
    <x v="27"/>
    <s v="16s Session"/>
    <n v="64.17"/>
    <n v="5060.6400000000003"/>
    <n v="78.87"/>
    <n v="7.54"/>
    <n v="94.41"/>
    <n v="13.68"/>
    <n v="108.09"/>
    <n v="1"/>
    <n v="8"/>
    <n v="456"/>
    <n v="446"/>
    <n v="33"/>
    <n v="37"/>
    <n v="199"/>
    <n v="162.03"/>
    <n v="9.9499999999999993"/>
    <n v="0"/>
    <n v="9.9499999999999993"/>
    <n v="164.65"/>
    <n v="712.19"/>
    <n v="80.510000000000005"/>
    <x v="1"/>
    <n v="-2"/>
    <s v="Training"/>
    <n v="902"/>
    <n v="70"/>
    <s v="MID"/>
    <x v="39"/>
  </r>
  <r>
    <d v="2019-04-04T00:00:00"/>
    <x v="14"/>
    <s v="16s Session"/>
    <n v="64.17"/>
    <n v="5624.25"/>
    <n v="87.65"/>
    <n v="8.26"/>
    <n v="161.88"/>
    <n v="13.45"/>
    <n v="175.33"/>
    <n v="13"/>
    <n v="17"/>
    <n v="511"/>
    <n v="513"/>
    <n v="44"/>
    <n v="70"/>
    <n v="192"/>
    <n v="144.16999999999999"/>
    <n v="7.16"/>
    <n v="0"/>
    <n v="7.16"/>
    <n v="145.25"/>
    <n v="1044.1500000000001"/>
    <n v="92.85"/>
    <x v="1"/>
    <n v="-2"/>
    <s v="Training"/>
    <n v="1024"/>
    <n v="114"/>
    <s v="FB"/>
    <x v="39"/>
  </r>
  <r>
    <d v="2019-04-04T00:00:00"/>
    <x v="16"/>
    <s v="16s Session"/>
    <n v="64.17"/>
    <n v="5145.6099999999997"/>
    <n v="80.19"/>
    <n v="7.04"/>
    <n v="138.97"/>
    <n v="0.7"/>
    <n v="139.66999999999999"/>
    <n v="1"/>
    <n v="9"/>
    <n v="480"/>
    <n v="491"/>
    <n v="45"/>
    <n v="49"/>
    <n v="199"/>
    <n v="154.68"/>
    <n v="7.95"/>
    <n v="0"/>
    <n v="7.95"/>
    <n v="161.31"/>
    <n v="742.37"/>
    <n v="75"/>
    <x v="1"/>
    <n v="-2"/>
    <s v="Training"/>
    <n v="971"/>
    <n v="94"/>
    <s v="MID"/>
    <x v="39"/>
  </r>
  <r>
    <d v="2019-04-04T00:00:00"/>
    <x v="26"/>
    <s v="16s Session"/>
    <n v="64.17"/>
    <n v="5651.74"/>
    <n v="88.08"/>
    <n v="8.49"/>
    <n v="139.75"/>
    <n v="22.3"/>
    <n v="162.05000000000001"/>
    <n v="9"/>
    <n v="14"/>
    <n v="460"/>
    <n v="472"/>
    <n v="38"/>
    <n v="38"/>
    <n v="209"/>
    <n v="169.34"/>
    <n v="11.49"/>
    <n v="0.27"/>
    <n v="11.76"/>
    <n v="116.77"/>
    <n v="850.46"/>
    <n v="93.32"/>
    <x v="1"/>
    <n v="-2"/>
    <s v="Training"/>
    <n v="932"/>
    <n v="76"/>
    <s v="MID"/>
    <x v="39"/>
  </r>
  <r>
    <d v="2019-04-04T00:00:00"/>
    <x v="17"/>
    <s v="Injured "/>
    <n v="64.17"/>
    <n v="2945.98"/>
    <n v="46.43"/>
    <n v="6.48"/>
    <n v="349.96"/>
    <n v="0"/>
    <n v="349.96"/>
    <n v="2"/>
    <n v="2"/>
    <n v="232"/>
    <n v="246"/>
    <n v="13"/>
    <n v="13"/>
    <n v="197"/>
    <n v="147.22"/>
    <n v="7.37"/>
    <n v="0"/>
    <n v="7.37"/>
    <n v="77.83"/>
    <n v="510.07"/>
    <n v="29.58"/>
    <x v="3"/>
    <m/>
    <s v="Training"/>
    <n v="478"/>
    <n v="26"/>
    <s v="GK"/>
    <x v="39"/>
  </r>
  <r>
    <d v="2019-04-04T00:00:00"/>
    <x v="0"/>
    <s v="16s Session"/>
    <n v="64.17"/>
    <n v="5586.34"/>
    <n v="87.06"/>
    <n v="7.85"/>
    <n v="194.32"/>
    <n v="41.39"/>
    <n v="235.71"/>
    <n v="7"/>
    <n v="15"/>
    <n v="561"/>
    <n v="554"/>
    <n v="55"/>
    <n v="71"/>
    <n v="199"/>
    <n v="167.7"/>
    <n v="23.56"/>
    <n v="0"/>
    <n v="23.56"/>
    <n v="225.94"/>
    <n v="1051.55"/>
    <n v="84.26"/>
    <x v="1"/>
    <n v="-2"/>
    <s v="Training"/>
    <n v="1115"/>
    <n v="126"/>
    <s v="MID"/>
    <x v="39"/>
  </r>
  <r>
    <d v="2019-04-04T00:00:00"/>
    <x v="19"/>
    <s v="16s Session"/>
    <n v="64.17"/>
    <n v="5527.06"/>
    <n v="86.13"/>
    <n v="7.83"/>
    <n v="146.26"/>
    <n v="14.63"/>
    <n v="160.88999999999999"/>
    <n v="5"/>
    <n v="14"/>
    <n v="462"/>
    <n v="500"/>
    <n v="61"/>
    <n v="50"/>
    <n v="208"/>
    <n v="171.69"/>
    <n v="27.7"/>
    <n v="6.44"/>
    <n v="34.14"/>
    <n v="304.55"/>
    <n v="999.27"/>
    <n v="70.33"/>
    <x v="1"/>
    <n v="-2"/>
    <s v="Training"/>
    <n v="962"/>
    <n v="111"/>
    <s v="FB"/>
    <x v="39"/>
  </r>
  <r>
    <d v="2019-04-04T00:00:00"/>
    <x v="21"/>
    <s v="16s Session"/>
    <n v="64.17"/>
    <n v="6041.53"/>
    <n v="94.15"/>
    <n v="7.58"/>
    <n v="301.38"/>
    <n v="48.47"/>
    <n v="349.85"/>
    <n v="13"/>
    <n v="24"/>
    <n v="521"/>
    <n v="542"/>
    <n v="85"/>
    <n v="84"/>
    <n v="197"/>
    <n v="163.31"/>
    <n v="26.39"/>
    <n v="0.15"/>
    <n v="26.54"/>
    <n v="253.02"/>
    <n v="1366.37"/>
    <n v="80.209999999999994"/>
    <x v="1"/>
    <n v="-2"/>
    <s v="Training"/>
    <n v="1063"/>
    <n v="169"/>
    <s v="MID"/>
    <x v="39"/>
  </r>
  <r>
    <d v="2019-04-06T00:00:00"/>
    <x v="1"/>
    <s v="Training Group"/>
    <n v="63.59"/>
    <n v="4032.3"/>
    <n v="63.41"/>
    <n v="7.45"/>
    <n v="412.94"/>
    <n v="3.6"/>
    <n v="416.54"/>
    <n v="9"/>
    <n v="14"/>
    <n v="503"/>
    <n v="519"/>
    <n v="69"/>
    <n v="32"/>
    <n v="190"/>
    <n v="154.5"/>
    <n v="16.809999999999999"/>
    <n v="0.01"/>
    <n v="16.82"/>
    <n v="211.16"/>
    <n v="865.84"/>
    <n v="68.7"/>
    <x v="1"/>
    <m/>
    <s v="Training"/>
    <n v="1022"/>
    <n v="101"/>
    <s v="CB"/>
    <x v="39"/>
  </r>
  <r>
    <d v="2019-04-06T00:00:00"/>
    <x v="10"/>
    <s v="Training Group"/>
    <n v="63.59"/>
    <n v="3733.41"/>
    <n v="58.71"/>
    <n v="7.53"/>
    <n v="369.83"/>
    <n v="7.9"/>
    <n v="377.73"/>
    <n v="12"/>
    <n v="14"/>
    <n v="428"/>
    <n v="489"/>
    <n v="79"/>
    <n v="44"/>
    <n v="209"/>
    <n v="169.87"/>
    <n v="16.38"/>
    <n v="3.23"/>
    <s v="POOR TRACE"/>
    <n v="228.36"/>
    <n v="854.34"/>
    <n v="70.67"/>
    <x v="1"/>
    <m/>
    <s v="Training"/>
    <n v="917"/>
    <n v="123"/>
    <s v="FB"/>
    <x v="39"/>
  </r>
  <r>
    <d v="2019-04-06T00:00:00"/>
    <x v="23"/>
    <s v="Training Group"/>
    <n v="63.59"/>
    <n v="3604.87"/>
    <n v="59.48"/>
    <n v="7.21"/>
    <n v="472.33"/>
    <n v="2.14"/>
    <n v="474.47"/>
    <n v="13"/>
    <n v="14"/>
    <n v="403"/>
    <n v="421"/>
    <n v="68"/>
    <n v="59"/>
    <n v="185"/>
    <n v="148.65"/>
    <n v="13.93"/>
    <n v="0.49"/>
    <n v="14.42"/>
    <n v="203.2"/>
    <n v="869.34"/>
    <n v="68.540000000000006"/>
    <x v="1"/>
    <m/>
    <s v="Training"/>
    <n v="824"/>
    <n v="127"/>
    <s v="CB"/>
    <x v="39"/>
  </r>
  <r>
    <d v="2019-04-06T00:00:00"/>
    <x v="0"/>
    <s v="Training Group"/>
    <n v="63.59"/>
    <n v="3736.95"/>
    <n v="58.76"/>
    <n v="7.51"/>
    <n v="349.87"/>
    <n v="7.3"/>
    <n v="357.17"/>
    <n v="16"/>
    <n v="14"/>
    <n v="526"/>
    <n v="540"/>
    <n v="83"/>
    <n v="67"/>
    <n v="198"/>
    <n v="153.62"/>
    <n v="6.83"/>
    <n v="0"/>
    <n v="6.83"/>
    <n v="144.12"/>
    <n v="796.86"/>
    <n v="72.8"/>
    <x v="1"/>
    <m/>
    <s v="Training"/>
    <n v="1066"/>
    <n v="150"/>
    <s v="MID"/>
    <x v="39"/>
  </r>
  <r>
    <d v="2019-04-06T00:00:00"/>
    <x v="39"/>
    <s v="16s  vs Wolves"/>
    <n v="114.5"/>
    <n v="8587.09"/>
    <n v="91.54"/>
    <n v="8.8800000000000008"/>
    <n v="319.24"/>
    <n v="148.55000000000001"/>
    <n v="467.79"/>
    <n v="9"/>
    <n v="25"/>
    <n v="559"/>
    <n v="585"/>
    <n v="44"/>
    <n v="46"/>
    <n v="195"/>
    <n v="155.88"/>
    <n v="35.67"/>
    <n v="1.88"/>
    <n v="37.549999999999997"/>
    <n v="355.13"/>
    <n v="1281.06"/>
    <n v="116.02"/>
    <x v="1"/>
    <m/>
    <s v="Match"/>
    <n v="1144"/>
    <n v="90"/>
    <e v="#N/A"/>
    <x v="39"/>
  </r>
  <r>
    <d v="2019-04-06T00:00:00"/>
    <x v="2"/>
    <s v="16s  vs Wolves"/>
    <n v="114.5"/>
    <n v="10680.96"/>
    <n v="93.75"/>
    <n v="7.99"/>
    <n v="259.23"/>
    <n v="54.95"/>
    <n v="314.18"/>
    <n v="12"/>
    <n v="23"/>
    <n v="805"/>
    <n v="815"/>
    <n v="73"/>
    <n v="84"/>
    <n v="214"/>
    <n v="173.13"/>
    <n v="55.87"/>
    <n v="5.69"/>
    <n v="61.56"/>
    <n v="497.44"/>
    <n v="1394.87"/>
    <n v="159.31"/>
    <x v="1"/>
    <m/>
    <s v="Match"/>
    <n v="1620"/>
    <n v="157"/>
    <s v="MID"/>
    <x v="39"/>
  </r>
  <r>
    <d v="2019-04-06T00:00:00"/>
    <x v="4"/>
    <s v="16s  vs Wolves"/>
    <n v="114.5"/>
    <n v="2795.24"/>
    <n v="51.74"/>
    <n v="6.17"/>
    <n v="14.5"/>
    <n v="0"/>
    <n v="14.5"/>
    <n v="1"/>
    <n v="2"/>
    <n v="265"/>
    <n v="245"/>
    <n v="10"/>
    <n v="11"/>
    <n v="183"/>
    <n v="151.27000000000001"/>
    <n v="2.65"/>
    <n v="0"/>
    <n v="2.65"/>
    <n v="140.25"/>
    <n v="164.61"/>
    <n v="29.33"/>
    <x v="1"/>
    <m/>
    <s v="Match"/>
    <n v="510"/>
    <n v="21"/>
    <s v="GK"/>
    <x v="39"/>
  </r>
  <r>
    <d v="2019-04-06T00:00:00"/>
    <x v="5"/>
    <s v="16s  vs Wolves"/>
    <n v="114.5"/>
    <n v="5332.81"/>
    <n v="50.15"/>
    <n v="8.4600000000000009"/>
    <n v="189.44"/>
    <n v="26"/>
    <n v="215.44"/>
    <n v="12"/>
    <n v="15"/>
    <n v="520"/>
    <n v="539"/>
    <n v="37"/>
    <n v="50"/>
    <n v="203"/>
    <n v="138.41999999999999"/>
    <n v="21.77"/>
    <n v="0"/>
    <n v="21.77"/>
    <n v="220.89"/>
    <n v="741.09"/>
    <n v="91.01"/>
    <x v="1"/>
    <m/>
    <s v="Match"/>
    <n v="1059"/>
    <n v="87"/>
    <s v="MID"/>
    <x v="39"/>
  </r>
  <r>
    <d v="2019-04-06T00:00:00"/>
    <x v="6"/>
    <s v="16s  vs Wolves"/>
    <n v="114.5"/>
    <n v="8534.68"/>
    <n v="78.81"/>
    <n v="8.43"/>
    <n v="482.33"/>
    <n v="105.63"/>
    <n v="587.96"/>
    <n v="16"/>
    <n v="37"/>
    <n v="505"/>
    <n v="533"/>
    <n v="59"/>
    <n v="52"/>
    <n v="203"/>
    <n v="156.85"/>
    <n v="24.59"/>
    <n v="0"/>
    <n v="24.59"/>
    <n v="232.65"/>
    <n v="1476.51"/>
    <n v="109.95"/>
    <x v="1"/>
    <m/>
    <s v="Match"/>
    <n v="1038"/>
    <n v="111"/>
    <s v="FB"/>
    <x v="39"/>
  </r>
  <r>
    <d v="2019-04-06T00:00:00"/>
    <x v="7"/>
    <s v="16s  vs Wolves"/>
    <n v="114.5"/>
    <n v="10008.59"/>
    <n v="87.41"/>
    <n v="8.0299999999999994"/>
    <n v="363.82"/>
    <n v="52.86"/>
    <n v="416.68"/>
    <n v="16"/>
    <n v="30"/>
    <n v="790"/>
    <n v="819"/>
    <n v="80"/>
    <n v="62"/>
    <n v="208"/>
    <n v="181.35"/>
    <n v="69.95"/>
    <n v="3.25"/>
    <n v="73.2"/>
    <n v="572.53"/>
    <n v="1579.88"/>
    <n v="154.27000000000001"/>
    <x v="1"/>
    <m/>
    <s v="Match"/>
    <n v="1609"/>
    <n v="142"/>
    <s v="CB"/>
    <x v="39"/>
  </r>
  <r>
    <d v="2019-04-06T00:00:00"/>
    <x v="11"/>
    <s v="16s  vs Wolves"/>
    <n v="114.5"/>
    <n v="9887.1299999999992"/>
    <n v="86.35"/>
    <n v="9.0399999999999991"/>
    <n v="578.37"/>
    <n v="152.63999999999999"/>
    <n v="731.01"/>
    <n v="40"/>
    <n v="54"/>
    <n v="720"/>
    <n v="706"/>
    <n v="110"/>
    <n v="102"/>
    <n v="208"/>
    <n v="160.78"/>
    <n v="12.81"/>
    <n v="0.01"/>
    <n v="12.82"/>
    <n v="224.44"/>
    <n v="1896.03"/>
    <n v="145.04"/>
    <x v="1"/>
    <m/>
    <s v="Match"/>
    <n v="1426"/>
    <n v="212"/>
    <s v="FOR"/>
    <x v="39"/>
  </r>
  <r>
    <d v="2019-04-06T00:00:00"/>
    <x v="27"/>
    <s v="16s  vs Wolves"/>
    <n v="114.5"/>
    <n v="7127.31"/>
    <n v="67.2"/>
    <n v="8.4"/>
    <n v="299.37"/>
    <n v="89.96"/>
    <n v="389.33"/>
    <n v="10"/>
    <n v="24"/>
    <n v="483"/>
    <n v="500"/>
    <n v="42"/>
    <n v="58"/>
    <n v="205"/>
    <n v="163.61000000000001"/>
    <n v="45.05"/>
    <n v="0.24"/>
    <n v="45.29"/>
    <n v="380.93"/>
    <n v="1233.79"/>
    <n v="109.78"/>
    <x v="1"/>
    <m/>
    <s v="Match"/>
    <n v="983"/>
    <n v="100"/>
    <s v="MID"/>
    <x v="39"/>
  </r>
  <r>
    <d v="2019-04-06T00:00:00"/>
    <x v="14"/>
    <s v="16s  vs Wolves"/>
    <n v="114.5"/>
    <n v="7886.16"/>
    <n v="68.88"/>
    <n v="7.64"/>
    <n v="442.74"/>
    <n v="47.05"/>
    <n v="489.79"/>
    <n v="31"/>
    <n v="37"/>
    <n v="616"/>
    <n v="613"/>
    <n v="58"/>
    <n v="91"/>
    <n v="197"/>
    <n v="134.11000000000001"/>
    <n v="10.6"/>
    <n v="0.85"/>
    <n v="11.44"/>
    <n v="205.35"/>
    <n v="1603.27"/>
    <n v="143.29"/>
    <x v="1"/>
    <m/>
    <s v="Match"/>
    <n v="1229"/>
    <n v="149"/>
    <s v="FB"/>
    <x v="39"/>
  </r>
  <r>
    <d v="2019-04-06T00:00:00"/>
    <x v="16"/>
    <s v="16s  vs Wolves"/>
    <n v="114.5"/>
    <n v="9785.76"/>
    <n v="85.47"/>
    <n v="8.02"/>
    <n v="200.06"/>
    <n v="43.1"/>
    <n v="243.16"/>
    <n v="6"/>
    <n v="17"/>
    <n v="721"/>
    <n v="752"/>
    <n v="59"/>
    <n v="64"/>
    <n v="205"/>
    <n v="162.37"/>
    <n v="27.56"/>
    <n v="1.67"/>
    <n v="29.23"/>
    <n v="361.96"/>
    <n v="1409.54"/>
    <n v="144.59"/>
    <x v="1"/>
    <m/>
    <s v="Match"/>
    <n v="1473"/>
    <n v="123"/>
    <s v="MID"/>
    <x v="39"/>
  </r>
  <r>
    <d v="2019-04-06T00:00:00"/>
    <x v="26"/>
    <s v="16s  vs Wolves"/>
    <n v="114.5"/>
    <n v="5881.49"/>
    <n v="51.37"/>
    <n v="8.19"/>
    <n v="173.77"/>
    <n v="14.15"/>
    <n v="187.92"/>
    <n v="13"/>
    <n v="15"/>
    <n v="468"/>
    <n v="498"/>
    <n v="42"/>
    <n v="36"/>
    <n v="159"/>
    <n v="109.46"/>
    <n v="0"/>
    <n v="0"/>
    <n v="0"/>
    <n v="37.36"/>
    <n v="821.88"/>
    <n v="93.79"/>
    <x v="1"/>
    <m/>
    <s v="Match"/>
    <n v="966"/>
    <n v="78"/>
    <s v="MID"/>
    <x v="39"/>
  </r>
  <r>
    <d v="2019-04-06T00:00:00"/>
    <x v="19"/>
    <s v="16s  vs Wolves"/>
    <n v="114.5"/>
    <n v="10854.18"/>
    <n v="95.42"/>
    <n v="8.74"/>
    <n v="593.35"/>
    <n v="105.51"/>
    <n v="698.86"/>
    <n v="20"/>
    <n v="48"/>
    <n v="757"/>
    <n v="758"/>
    <n v="77"/>
    <n v="81"/>
    <n v="211"/>
    <n v="179.01"/>
    <n v="53.1"/>
    <n v="20.13"/>
    <n v="73.239999999999995"/>
    <n v="625.14"/>
    <n v="1895.16"/>
    <n v="137.15"/>
    <x v="1"/>
    <m/>
    <s v="Match"/>
    <n v="1515"/>
    <n v="158"/>
    <s v="FB"/>
    <x v="39"/>
  </r>
  <r>
    <d v="2019-04-06T00:00:00"/>
    <x v="21"/>
    <s v="16s  vs Wolves"/>
    <n v="114.5"/>
    <n v="11623.88"/>
    <n v="101.52"/>
    <n v="8.7100000000000009"/>
    <n v="789.6"/>
    <n v="242.73"/>
    <n v="1032.33"/>
    <n v="29"/>
    <n v="62"/>
    <n v="824"/>
    <n v="814"/>
    <n v="119"/>
    <n v="109"/>
    <n v="201"/>
    <n v="168.21"/>
    <n v="52.6"/>
    <n v="1.54"/>
    <n v="54.14"/>
    <n v="495.79"/>
    <n v="2561.5100000000002"/>
    <n v="149.15"/>
    <x v="1"/>
    <m/>
    <s v="Match"/>
    <n v="1638"/>
    <n v="228"/>
    <s v="MID"/>
    <x v="39"/>
  </r>
  <r>
    <d v="2019-04-09T00:00:00"/>
    <x v="42"/>
    <s v="16s Session"/>
    <n v="85.14"/>
    <n v="4606.93"/>
    <n v="54.11"/>
    <n v="6.69"/>
    <n v="66.86"/>
    <n v="0"/>
    <n v="66.86"/>
    <n v="3"/>
    <n v="7"/>
    <n v="514"/>
    <n v="579"/>
    <n v="85"/>
    <n v="62"/>
    <n v="82"/>
    <n v="82"/>
    <n v="0"/>
    <n v="0"/>
    <n v="0"/>
    <n v="19.3"/>
    <n v="850.41"/>
    <n v="79.5"/>
    <x v="3"/>
    <m/>
    <s v="Training"/>
    <n v="1093"/>
    <n v="147"/>
    <e v="#N/A"/>
    <x v="40"/>
  </r>
  <r>
    <d v="2019-04-09T00:00:00"/>
    <x v="28"/>
    <s v="16s Session"/>
    <n v="85.14"/>
    <n v="4539.28"/>
    <n v="63.14"/>
    <n v="7.3"/>
    <n v="62.33"/>
    <n v="4.3"/>
    <n v="66.63"/>
    <n v="3"/>
    <n v="8"/>
    <n v="456"/>
    <n v="491"/>
    <n v="90"/>
    <n v="37"/>
    <n v="82"/>
    <n v="82"/>
    <n v="0"/>
    <n v="0"/>
    <n v="0"/>
    <n v="10.69"/>
    <n v="885.26"/>
    <n v="74.27"/>
    <x v="3"/>
    <m/>
    <s v="Training"/>
    <n v="947"/>
    <n v="127"/>
    <e v="#N/A"/>
    <x v="40"/>
  </r>
  <r>
    <d v="2019-04-09T00:00:00"/>
    <x v="2"/>
    <s v="16s Session"/>
    <n v="85.14"/>
    <n v="4826.45"/>
    <n v="56.69"/>
    <n v="7.29"/>
    <n v="109.27"/>
    <n v="7.85"/>
    <n v="117.12"/>
    <n v="5"/>
    <n v="10"/>
    <n v="565"/>
    <n v="618"/>
    <n v="72"/>
    <n v="48"/>
    <n v="209"/>
    <n v="158.49"/>
    <n v="17"/>
    <n v="0.03"/>
    <n v="17.03"/>
    <n v="237.39"/>
    <n v="797.59"/>
    <n v="81.5"/>
    <x v="3"/>
    <m/>
    <s v="Training"/>
    <n v="1183"/>
    <n v="120"/>
    <s v="MID"/>
    <x v="40"/>
  </r>
  <r>
    <d v="2019-04-09T00:00:00"/>
    <x v="4"/>
    <s v="GK Session"/>
    <n v="85.14"/>
    <n v="3024.26"/>
    <n v="35.520000000000003"/>
    <n v="5.89"/>
    <n v="2.25"/>
    <n v="0"/>
    <n v="2.25"/>
    <n v="11"/>
    <n v="0"/>
    <n v="638"/>
    <n v="654"/>
    <n v="67"/>
    <n v="53"/>
    <n v="181"/>
    <n v="144.55000000000001"/>
    <n v="1.27"/>
    <n v="0"/>
    <n v="1.27"/>
    <n v="178.14"/>
    <n v="233.26"/>
    <n v="56.46"/>
    <x v="3"/>
    <m/>
    <s v="Training"/>
    <n v="1292"/>
    <n v="120"/>
    <s v="GK"/>
    <x v="40"/>
  </r>
  <r>
    <d v="2019-04-09T00:00:00"/>
    <x v="30"/>
    <s v="16s Session"/>
    <n v="85.14"/>
    <n v="4888.6400000000003"/>
    <n v="57.42"/>
    <n v="6.85"/>
    <n v="120.12"/>
    <n v="0"/>
    <n v="120.12"/>
    <n v="11"/>
    <n v="13"/>
    <n v="523"/>
    <n v="550"/>
    <n v="114"/>
    <n v="49"/>
    <n v="82"/>
    <n v="82"/>
    <n v="0"/>
    <n v="0"/>
    <n v="0"/>
    <n v="2.27"/>
    <n v="971.4"/>
    <n v="92.18"/>
    <x v="3"/>
    <m/>
    <s v="Training"/>
    <n v="1073"/>
    <n v="163"/>
    <e v="#N/A"/>
    <x v="40"/>
  </r>
  <r>
    <d v="2019-04-09T00:00:00"/>
    <x v="33"/>
    <s v="16s Session"/>
    <n v="85.14"/>
    <n v="4788.63"/>
    <n v="56.61"/>
    <n v="6.46"/>
    <n v="112"/>
    <n v="0"/>
    <n v="112"/>
    <n v="6"/>
    <n v="14"/>
    <n v="566"/>
    <n v="578"/>
    <n v="91"/>
    <n v="57"/>
    <n v="98"/>
    <n v="81.98"/>
    <n v="0"/>
    <n v="0"/>
    <n v="0"/>
    <n v="8.17"/>
    <n v="914.25"/>
    <n v="81.93"/>
    <x v="3"/>
    <m/>
    <s v="Training"/>
    <n v="1144"/>
    <n v="148"/>
    <e v="#N/A"/>
    <x v="40"/>
  </r>
  <r>
    <d v="2019-04-09T00:00:00"/>
    <x v="31"/>
    <s v="16s Session"/>
    <n v="85.14"/>
    <n v="5265.79"/>
    <n v="65.319999999999993"/>
    <n v="6.41"/>
    <n v="64.91"/>
    <n v="0"/>
    <n v="64.91"/>
    <n v="4"/>
    <n v="9"/>
    <n v="535"/>
    <n v="579"/>
    <n v="101"/>
    <n v="91"/>
    <n v="197"/>
    <n v="156.54"/>
    <n v="14.42"/>
    <n v="0"/>
    <n v="14.42"/>
    <n v="218.28"/>
    <n v="1062.6500000000001"/>
    <n v="80.55"/>
    <x v="3"/>
    <m/>
    <s v="Training"/>
    <n v="1114"/>
    <n v="192"/>
    <e v="#N/A"/>
    <x v="40"/>
  </r>
  <r>
    <d v="2019-04-09T00:00:00"/>
    <x v="5"/>
    <s v="16s Session"/>
    <n v="85.14"/>
    <n v="4343.6899999999996"/>
    <n v="51.02"/>
    <n v="7.43"/>
    <n v="151.19999999999999"/>
    <n v="2.9"/>
    <n v="154.1"/>
    <n v="24"/>
    <n v="14"/>
    <n v="546"/>
    <n v="581"/>
    <n v="83"/>
    <n v="68"/>
    <n v="202"/>
    <n v="152.58000000000001"/>
    <n v="10.87"/>
    <n v="0"/>
    <n v="10.87"/>
    <n v="192.54"/>
    <n v="809.83"/>
    <n v="86.64"/>
    <x v="3"/>
    <m/>
    <s v="Training"/>
    <n v="1127"/>
    <n v="151"/>
    <s v="MID"/>
    <x v="40"/>
  </r>
  <r>
    <d v="2019-04-09T00:00:00"/>
    <x v="6"/>
    <s v="16s Session"/>
    <n v="85.14"/>
    <n v="5092.08"/>
    <n v="59.81"/>
    <n v="8.18"/>
    <n v="268"/>
    <n v="34.4"/>
    <n v="302.39999999999998"/>
    <n v="8"/>
    <n v="19"/>
    <n v="485"/>
    <n v="575"/>
    <n v="94"/>
    <n v="42"/>
    <n v="194"/>
    <n v="151.6"/>
    <n v="3.34"/>
    <n v="0"/>
    <n v="3.34"/>
    <n v="147.46"/>
    <n v="977.86"/>
    <n v="77.2"/>
    <x v="3"/>
    <m/>
    <s v="Training"/>
    <n v="1060"/>
    <n v="136"/>
    <s v="FB"/>
    <x v="40"/>
  </r>
  <r>
    <d v="2019-04-09T00:00:00"/>
    <x v="7"/>
    <s v="16s Session"/>
    <n v="85.14"/>
    <n v="4504.29"/>
    <n v="52.91"/>
    <n v="7.77"/>
    <n v="158.02000000000001"/>
    <n v="22.85"/>
    <n v="180.87"/>
    <n v="9"/>
    <n v="12"/>
    <n v="515"/>
    <n v="568"/>
    <n v="82"/>
    <n v="57"/>
    <n v="203"/>
    <n v="164.63"/>
    <n v="24.02"/>
    <n v="0"/>
    <n v="24.02"/>
    <n v="263.36"/>
    <n v="828.14"/>
    <n v="74.67"/>
    <x v="3"/>
    <m/>
    <s v="Training"/>
    <n v="1083"/>
    <n v="139"/>
    <s v="CB"/>
    <x v="40"/>
  </r>
  <r>
    <d v="2019-04-09T00:00:00"/>
    <x v="11"/>
    <s v="16s Session"/>
    <n v="85.14"/>
    <n v="4425.83"/>
    <n v="51.99"/>
    <n v="7.77"/>
    <n v="143.46"/>
    <n v="20.94"/>
    <n v="164.4"/>
    <n v="11"/>
    <n v="16"/>
    <n v="468"/>
    <n v="505"/>
    <n v="86"/>
    <n v="54"/>
    <n v="198"/>
    <n v="137.19"/>
    <n v="2.84"/>
    <n v="0"/>
    <n v="2.84"/>
    <n v="123.17"/>
    <n v="781.3"/>
    <n v="73.349999999999994"/>
    <x v="3"/>
    <m/>
    <s v="Training"/>
    <n v="973"/>
    <n v="140"/>
    <s v="FOR"/>
    <x v="40"/>
  </r>
  <r>
    <d v="2019-04-09T00:00:00"/>
    <x v="23"/>
    <s v="16s Session"/>
    <n v="85.14"/>
    <n v="4975.9799999999996"/>
    <n v="58.45"/>
    <n v="7.46"/>
    <n v="124.07"/>
    <n v="2.1800000000000002"/>
    <n v="126.25"/>
    <n v="16"/>
    <n v="10"/>
    <n v="547"/>
    <n v="569"/>
    <n v="107"/>
    <n v="54"/>
    <n v="180"/>
    <n v="141.63999999999999"/>
    <n v="12.95"/>
    <n v="0"/>
    <n v="12.95"/>
    <n v="226.5"/>
    <n v="929.09"/>
    <n v="87.8"/>
    <x v="3"/>
    <m/>
    <s v="Training"/>
    <n v="1116"/>
    <n v="161"/>
    <s v="CB"/>
    <x v="40"/>
  </r>
  <r>
    <d v="2019-04-09T00:00:00"/>
    <x v="27"/>
    <s v="16s Session"/>
    <n v="85.14"/>
    <n v="4369.6499999999996"/>
    <n v="51.33"/>
    <n v="6.87"/>
    <n v="71.400000000000006"/>
    <n v="0"/>
    <n v="71.400000000000006"/>
    <n v="4"/>
    <n v="6"/>
    <n v="475"/>
    <n v="490"/>
    <n v="62"/>
    <n v="55"/>
    <n v="201"/>
    <n v="159.61000000000001"/>
    <n v="15.2"/>
    <n v="0"/>
    <n v="15.2"/>
    <n v="233.68"/>
    <n v="675.66"/>
    <n v="73.459999999999994"/>
    <x v="3"/>
    <m/>
    <s v="Training"/>
    <n v="965"/>
    <n v="117"/>
    <s v="MID"/>
    <x v="40"/>
  </r>
  <r>
    <d v="2019-04-09T00:00:00"/>
    <x v="14"/>
    <s v="16s Session"/>
    <n v="85.14"/>
    <n v="5112.22"/>
    <n v="60.05"/>
    <n v="7.16"/>
    <n v="113.41"/>
    <n v="2.12"/>
    <n v="115.53"/>
    <n v="12"/>
    <n v="10"/>
    <n v="601"/>
    <n v="628"/>
    <n v="108"/>
    <n v="91"/>
    <n v="191"/>
    <n v="141.19"/>
    <n v="3.55"/>
    <n v="0"/>
    <n v="3.55"/>
    <n v="164.11"/>
    <n v="1055.55"/>
    <n v="99.46"/>
    <x v="3"/>
    <m/>
    <s v="Training"/>
    <n v="1229"/>
    <n v="199"/>
    <s v="FB"/>
    <x v="40"/>
  </r>
  <r>
    <d v="2019-04-09T00:00:00"/>
    <x v="16"/>
    <s v="16s Session"/>
    <n v="85.14"/>
    <n v="4974.8100000000004"/>
    <n v="58.44"/>
    <n v="7.49"/>
    <n v="191.19"/>
    <n v="17.260000000000002"/>
    <n v="208.45"/>
    <n v="10"/>
    <n v="13"/>
    <n v="545"/>
    <n v="580"/>
    <n v="88"/>
    <n v="60"/>
    <n v="193"/>
    <n v="156.5"/>
    <n v="7.77"/>
    <n v="0"/>
    <n v="7.77"/>
    <n v="177.76"/>
    <n v="936.39"/>
    <n v="84.33"/>
    <x v="3"/>
    <m/>
    <s v="Training"/>
    <n v="1125"/>
    <n v="148"/>
    <s v="MID"/>
    <x v="40"/>
  </r>
  <r>
    <d v="2019-04-09T00:00:00"/>
    <x v="26"/>
    <s v="16s Session"/>
    <n v="85.14"/>
    <n v="4639.3900000000003"/>
    <n v="56.74"/>
    <n v="8.27"/>
    <n v="107.29"/>
    <n v="53.81"/>
    <n v="161.1"/>
    <n v="12"/>
    <n v="10"/>
    <n v="499"/>
    <n v="524"/>
    <n v="69"/>
    <n v="46"/>
    <n v="194"/>
    <n v="155.55000000000001"/>
    <n v="2.3199999999999998"/>
    <n v="0"/>
    <n v="2.3199999999999998"/>
    <n v="62.16"/>
    <n v="692.1"/>
    <n v="75.760000000000005"/>
    <x v="3"/>
    <m/>
    <s v="Training"/>
    <n v="1023"/>
    <n v="115"/>
    <s v="MID"/>
    <x v="40"/>
  </r>
  <r>
    <d v="2019-04-09T00:00:00"/>
    <x v="17"/>
    <s v="GK Session"/>
    <n v="85.14"/>
    <n v="3401.63"/>
    <n v="39.96"/>
    <n v="5.6"/>
    <n v="0.56000000000000005"/>
    <n v="0"/>
    <n v="0.56000000000000005"/>
    <n v="13"/>
    <n v="0"/>
    <n v="597"/>
    <n v="622"/>
    <n v="76"/>
    <n v="64"/>
    <n v="192"/>
    <n v="149.44999999999999"/>
    <n v="3.9"/>
    <n v="0"/>
    <n v="3.9"/>
    <n v="118.14"/>
    <n v="277.08"/>
    <n v="53.2"/>
    <x v="3"/>
    <m/>
    <s v="Training"/>
    <n v="1219"/>
    <n v="140"/>
    <s v="GK"/>
    <x v="40"/>
  </r>
  <r>
    <d v="2019-04-09T00:00:00"/>
    <x v="19"/>
    <s v="16s Session"/>
    <n v="85.14"/>
    <n v="4809.9799999999996"/>
    <n v="56.5"/>
    <n v="7.44"/>
    <n v="201.78"/>
    <n v="5.73"/>
    <n v="207.51"/>
    <n v="12"/>
    <n v="16"/>
    <n v="546"/>
    <n v="621"/>
    <n v="98"/>
    <n v="48"/>
    <n v="204"/>
    <n v="152.52000000000001"/>
    <n v="19.690000000000001"/>
    <n v="0.52"/>
    <n v="20.21"/>
    <n v="239.01"/>
    <n v="919.3"/>
    <n v="71.819999999999993"/>
    <x v="3"/>
    <m/>
    <s v="Training"/>
    <n v="1167"/>
    <n v="146"/>
    <s v="FB"/>
    <x v="40"/>
  </r>
  <r>
    <d v="2019-04-09T00:00:00"/>
    <x v="21"/>
    <s v="16s Session"/>
    <n v="85.14"/>
    <n v="4961.9799999999996"/>
    <n v="58.28"/>
    <n v="7.68"/>
    <n v="249.26"/>
    <n v="26.74"/>
    <n v="276"/>
    <n v="9"/>
    <n v="19"/>
    <n v="545"/>
    <n v="588"/>
    <n v="96"/>
    <n v="73"/>
    <n v="195"/>
    <n v="148.93"/>
    <n v="15"/>
    <n v="0.05"/>
    <n v="15.05"/>
    <n v="222.64"/>
    <n v="1076.01"/>
    <n v="73.09"/>
    <x v="3"/>
    <m/>
    <s v="Training"/>
    <n v="1133"/>
    <n v="169"/>
    <s v="MID"/>
    <x v="40"/>
  </r>
  <r>
    <d v="2019-04-09T00:00:00"/>
    <x v="42"/>
    <s v="16s Session PM"/>
    <n v="78.19"/>
    <n v="3665.25"/>
    <n v="46.88"/>
    <n v="6.44"/>
    <n v="31.41"/>
    <n v="0"/>
    <n v="31.41"/>
    <n v="3"/>
    <n v="4"/>
    <n v="617"/>
    <n v="625"/>
    <n v="46"/>
    <n v="42"/>
    <n v="82"/>
    <n v="82"/>
    <n v="0"/>
    <n v="0"/>
    <n v="0"/>
    <n v="17.73"/>
    <n v="485.12"/>
    <n v="71.44"/>
    <x v="1"/>
    <m/>
    <s v="Training"/>
    <n v="1242"/>
    <n v="88"/>
    <e v="#N/A"/>
    <x v="40"/>
  </r>
  <r>
    <d v="2019-04-09T00:00:00"/>
    <x v="28"/>
    <s v="16s Session PM"/>
    <n v="78.19"/>
    <n v="3898.52"/>
    <n v="49.86"/>
    <n v="7.05"/>
    <n v="34.26"/>
    <n v="0.7"/>
    <n v="34.96"/>
    <n v="2"/>
    <n v="4"/>
    <n v="676"/>
    <n v="690"/>
    <n v="36"/>
    <n v="31"/>
    <n v="82"/>
    <n v="82"/>
    <n v="0"/>
    <n v="0"/>
    <n v="0"/>
    <n v="17.43"/>
    <n v="425.44"/>
    <n v="77.25"/>
    <x v="1"/>
    <m/>
    <s v="Training"/>
    <n v="1366"/>
    <n v="67"/>
    <e v="#N/A"/>
    <x v="40"/>
  </r>
  <r>
    <d v="2019-04-09T00:00:00"/>
    <x v="2"/>
    <s v="16s Session PM"/>
    <n v="78.19"/>
    <n v="4470.09"/>
    <n v="57.17"/>
    <n v="7"/>
    <n v="63.2"/>
    <n v="0"/>
    <n v="63.2"/>
    <n v="2"/>
    <n v="7"/>
    <n v="690"/>
    <n v="729"/>
    <n v="51"/>
    <n v="51"/>
    <n v="203"/>
    <n v="161.22999999999999"/>
    <n v="16.91"/>
    <n v="0"/>
    <n v="16.91"/>
    <n v="206.8"/>
    <n v="544.22"/>
    <n v="82.32"/>
    <x v="1"/>
    <m/>
    <s v="Training"/>
    <n v="1419"/>
    <n v="102"/>
    <s v="MID"/>
    <x v="40"/>
  </r>
  <r>
    <d v="2019-04-09T00:00:00"/>
    <x v="4"/>
    <s v="GK Session PM"/>
    <n v="78.19"/>
    <n v="3479.41"/>
    <n v="44.5"/>
    <n v="6.17"/>
    <n v="5.78"/>
    <n v="0"/>
    <n v="5.78"/>
    <n v="6"/>
    <n v="1"/>
    <n v="623"/>
    <n v="644"/>
    <n v="59"/>
    <n v="35"/>
    <n v="185"/>
    <n v="136.91"/>
    <n v="1.17"/>
    <n v="0"/>
    <n v="1.17"/>
    <n v="131.29"/>
    <n v="208.1"/>
    <n v="58.43"/>
    <x v="1"/>
    <m/>
    <s v="Training"/>
    <n v="1267"/>
    <n v="94"/>
    <s v="GK"/>
    <x v="40"/>
  </r>
  <r>
    <d v="2019-04-09T00:00:00"/>
    <x v="30"/>
    <s v="16s Session PM"/>
    <n v="78.19"/>
    <n v="3620.52"/>
    <n v="46.3"/>
    <n v="7.25"/>
    <n v="91.02"/>
    <n v="2.85"/>
    <n v="93.87"/>
    <n v="6"/>
    <n v="8"/>
    <n v="557"/>
    <n v="577"/>
    <n v="48"/>
    <n v="34"/>
    <n v="0"/>
    <n v="0"/>
    <n v="0"/>
    <n v="0"/>
    <n v="0"/>
    <n v="0"/>
    <n v="523.32000000000005"/>
    <n v="74.61"/>
    <x v="1"/>
    <m/>
    <s v="Training"/>
    <n v="1134"/>
    <n v="82"/>
    <e v="#N/A"/>
    <x v="40"/>
  </r>
  <r>
    <d v="2019-04-09T00:00:00"/>
    <x v="33"/>
    <s v="16s Session PM"/>
    <n v="78.19"/>
    <n v="2008.24"/>
    <n v="71.319999999999993"/>
    <n v="7.09"/>
    <n v="37.54"/>
    <n v="1.42"/>
    <n v="38.96"/>
    <n v="5"/>
    <n v="4"/>
    <n v="188"/>
    <n v="183"/>
    <n v="23"/>
    <n v="28"/>
    <n v="82"/>
    <n v="82"/>
    <n v="0"/>
    <n v="0"/>
    <n v="0"/>
    <n v="6.17"/>
    <n v="462.53"/>
    <n v="32.369999999999997"/>
    <x v="1"/>
    <m/>
    <s v="Training"/>
    <n v="371"/>
    <n v="51"/>
    <e v="#N/A"/>
    <x v="40"/>
  </r>
  <r>
    <d v="2019-04-09T00:00:00"/>
    <x v="31"/>
    <s v="16s Session PM"/>
    <n v="78.19"/>
    <n v="4193.71"/>
    <n v="53.63"/>
    <n v="6.94"/>
    <n v="49.83"/>
    <n v="0"/>
    <n v="49.83"/>
    <n v="2"/>
    <n v="6"/>
    <n v="732"/>
    <n v="727"/>
    <n v="50"/>
    <n v="50"/>
    <n v="125"/>
    <n v="86.02"/>
    <n v="0"/>
    <n v="0"/>
    <n v="0"/>
    <n v="2.81"/>
    <n v="577.67999999999995"/>
    <n v="72.040000000000006"/>
    <x v="1"/>
    <m/>
    <s v="Training"/>
    <n v="1459"/>
    <n v="100"/>
    <e v="#N/A"/>
    <x v="40"/>
  </r>
  <r>
    <d v="2019-04-09T00:00:00"/>
    <x v="5"/>
    <s v="16s Session PM"/>
    <n v="78.19"/>
    <n v="3879.17"/>
    <n v="49.61"/>
    <n v="7.03"/>
    <n v="53.69"/>
    <n v="0.7"/>
    <n v="54.39"/>
    <n v="10"/>
    <n v="6"/>
    <n v="651"/>
    <n v="708"/>
    <n v="52"/>
    <n v="57"/>
    <n v="194"/>
    <n v="157.30000000000001"/>
    <n v="10.96"/>
    <n v="0"/>
    <n v="10.96"/>
    <n v="197.97"/>
    <n v="503.56"/>
    <n v="82.72"/>
    <x v="1"/>
    <m/>
    <s v="Training"/>
    <n v="1359"/>
    <n v="109"/>
    <s v="MID"/>
    <x v="40"/>
  </r>
  <r>
    <d v="2019-04-09T00:00:00"/>
    <x v="6"/>
    <s v="16s Session PM"/>
    <n v="78.19"/>
    <n v="4519.0600000000004"/>
    <n v="57.8"/>
    <n v="6.75"/>
    <n v="81.45"/>
    <n v="0"/>
    <n v="81.45"/>
    <n v="2"/>
    <n v="7"/>
    <n v="670"/>
    <n v="706"/>
    <n v="44"/>
    <n v="42"/>
    <n v="199"/>
    <n v="149.99"/>
    <n v="6.01"/>
    <n v="0"/>
    <n v="6.01"/>
    <n v="155.08000000000001"/>
    <n v="606.79"/>
    <n v="75.62"/>
    <x v="1"/>
    <m/>
    <s v="Training"/>
    <n v="1376"/>
    <n v="86"/>
    <s v="FB"/>
    <x v="40"/>
  </r>
  <r>
    <d v="2019-04-09T00:00:00"/>
    <x v="7"/>
    <s v="16s Session PM"/>
    <n v="78.19"/>
    <n v="3776.26"/>
    <n v="48.3"/>
    <n v="6.46"/>
    <n v="32.25"/>
    <n v="0"/>
    <n v="32.25"/>
    <n v="4"/>
    <n v="5"/>
    <n v="699"/>
    <n v="697"/>
    <n v="48"/>
    <n v="46"/>
    <n v="199"/>
    <n v="154.9"/>
    <n v="7.8"/>
    <n v="0"/>
    <n v="7.8"/>
    <n v="159.41"/>
    <n v="464.09"/>
    <n v="74.69"/>
    <x v="1"/>
    <m/>
    <s v="Training"/>
    <n v="1396"/>
    <n v="94"/>
    <s v="CB"/>
    <x v="40"/>
  </r>
  <r>
    <d v="2019-04-09T00:00:00"/>
    <x v="11"/>
    <s v="16s Session PM"/>
    <n v="78.19"/>
    <n v="3517.31"/>
    <n v="46.89"/>
    <n v="7.21"/>
    <n v="37.299999999999997"/>
    <n v="2.85"/>
    <n v="40.15"/>
    <n v="6"/>
    <n v="5"/>
    <n v="585"/>
    <n v="610"/>
    <n v="45"/>
    <n v="28"/>
    <n v="191"/>
    <n v="135.5"/>
    <n v="0.53"/>
    <n v="0"/>
    <n v="0.53"/>
    <n v="97.66"/>
    <n v="410.8"/>
    <n v="68.22"/>
    <x v="1"/>
    <m/>
    <s v="Training"/>
    <n v="1195"/>
    <n v="73"/>
    <s v="FOR"/>
    <x v="40"/>
  </r>
  <r>
    <d v="2019-04-09T00:00:00"/>
    <x v="23"/>
    <s v="16s Session PM"/>
    <n v="78.19"/>
    <n v="3462.02"/>
    <n v="44.28"/>
    <n v="6.45"/>
    <n v="26.76"/>
    <n v="0"/>
    <n v="26.76"/>
    <n v="3"/>
    <n v="2"/>
    <n v="624"/>
    <n v="649"/>
    <n v="28"/>
    <n v="32"/>
    <n v="173"/>
    <n v="134.72999999999999"/>
    <n v="5.29"/>
    <n v="0"/>
    <n v="5.29"/>
    <n v="163.1"/>
    <n v="346.86"/>
    <n v="76.12"/>
    <x v="1"/>
    <m/>
    <s v="Training"/>
    <n v="1273"/>
    <n v="60"/>
    <s v="CB"/>
    <x v="40"/>
  </r>
  <r>
    <d v="2019-04-09T00:00:00"/>
    <x v="27"/>
    <s v="16s Session PM"/>
    <n v="78.19"/>
    <n v="3635.14"/>
    <n v="46.49"/>
    <n v="6.66"/>
    <n v="28.32"/>
    <n v="0"/>
    <n v="28.32"/>
    <n v="2"/>
    <n v="3"/>
    <n v="590"/>
    <n v="591"/>
    <n v="41"/>
    <n v="34"/>
    <n v="192"/>
    <n v="152.69"/>
    <n v="7.2"/>
    <n v="0"/>
    <n v="7.2"/>
    <n v="172.02"/>
    <n v="427.32"/>
    <n v="71.95"/>
    <x v="1"/>
    <m/>
    <s v="Training"/>
    <n v="1181"/>
    <n v="75"/>
    <s v="MID"/>
    <x v="40"/>
  </r>
  <r>
    <d v="2019-04-09T00:00:00"/>
    <x v="14"/>
    <s v="16s Session PM"/>
    <n v="78.19"/>
    <n v="3996.08"/>
    <n v="51.11"/>
    <n v="6.81"/>
    <n v="78.489999999999995"/>
    <n v="0"/>
    <n v="78.489999999999995"/>
    <n v="6"/>
    <n v="8"/>
    <n v="699"/>
    <n v="665"/>
    <n v="44"/>
    <n v="38"/>
    <n v="192"/>
    <n v="136.32"/>
    <n v="4.2699999999999996"/>
    <n v="0"/>
    <n v="4.2699999999999996"/>
    <n v="134.29"/>
    <n v="577.91999999999996"/>
    <n v="84.25"/>
    <x v="1"/>
    <m/>
    <s v="Training"/>
    <n v="1364"/>
    <n v="82"/>
    <s v="FB"/>
    <x v="40"/>
  </r>
  <r>
    <d v="2019-04-09T00:00:00"/>
    <x v="16"/>
    <s v="16s Session PM"/>
    <n v="78.19"/>
    <n v="4510.46"/>
    <n v="57.69"/>
    <n v="6.78"/>
    <n v="81.19"/>
    <n v="0"/>
    <n v="81.19"/>
    <n v="4"/>
    <n v="9"/>
    <n v="676"/>
    <n v="698"/>
    <n v="53"/>
    <n v="59"/>
    <n v="194"/>
    <n v="156.31"/>
    <n v="4.28"/>
    <n v="0"/>
    <n v="4.28"/>
    <n v="145.97999999999999"/>
    <n v="699.73"/>
    <n v="84.68"/>
    <x v="1"/>
    <m/>
    <s v="Training"/>
    <n v="1374"/>
    <n v="112"/>
    <s v="MID"/>
    <x v="40"/>
  </r>
  <r>
    <d v="2019-04-09T00:00:00"/>
    <x v="26"/>
    <s v="16s Session PM"/>
    <n v="78.19"/>
    <n v="4172.34"/>
    <n v="53.36"/>
    <n v="7.88"/>
    <n v="28.76"/>
    <n v="3.69"/>
    <n v="32.450000000000003"/>
    <n v="7"/>
    <n v="4"/>
    <n v="685"/>
    <n v="708"/>
    <n v="52"/>
    <n v="46"/>
    <n v="201"/>
    <n v="161.74"/>
    <n v="5.52"/>
    <n v="0"/>
    <n v="5.52"/>
    <n v="116.65"/>
    <n v="507.91"/>
    <n v="84.01"/>
    <x v="1"/>
    <m/>
    <s v="Training"/>
    <n v="1393"/>
    <n v="98"/>
    <s v="MID"/>
    <x v="40"/>
  </r>
  <r>
    <d v="2019-04-09T00:00:00"/>
    <x v="17"/>
    <s v="GK Session PM"/>
    <n v="78.19"/>
    <n v="3783.72"/>
    <n v="48.39"/>
    <n v="5.08"/>
    <n v="0"/>
    <n v="0"/>
    <n v="0"/>
    <n v="7"/>
    <n v="0"/>
    <n v="662"/>
    <n v="715"/>
    <n v="68"/>
    <n v="45"/>
    <n v="183"/>
    <n v="148.44"/>
    <n v="0.78"/>
    <n v="0"/>
    <n v="0.78"/>
    <n v="136.44"/>
    <n v="259.86"/>
    <n v="59.69"/>
    <x v="1"/>
    <m/>
    <s v="Training"/>
    <n v="1377"/>
    <n v="113"/>
    <s v="GK"/>
    <x v="40"/>
  </r>
  <r>
    <d v="2019-04-09T00:00:00"/>
    <x v="0"/>
    <s v="16s Session PM"/>
    <n v="78.19"/>
    <n v="4269.91"/>
    <n v="54.61"/>
    <n v="6.72"/>
    <n v="77.849999999999994"/>
    <n v="0"/>
    <n v="77.849999999999994"/>
    <n v="9"/>
    <n v="8"/>
    <n v="708"/>
    <n v="739"/>
    <n v="57"/>
    <n v="72"/>
    <n v="203"/>
    <n v="156.94"/>
    <n v="15.39"/>
    <n v="0.02"/>
    <n v="15.42"/>
    <n v="209.71"/>
    <n v="684"/>
    <n v="83.81"/>
    <x v="1"/>
    <m/>
    <s v="Training"/>
    <n v="1447"/>
    <n v="129"/>
    <s v="MID"/>
    <x v="40"/>
  </r>
  <r>
    <d v="2019-04-09T00:00:00"/>
    <x v="32"/>
    <s v="16s Session PM"/>
    <n v="78.19"/>
    <n v="3610.36"/>
    <n v="46.17"/>
    <n v="6.53"/>
    <n v="32.369999999999997"/>
    <n v="0"/>
    <n v="32.369999999999997"/>
    <n v="18"/>
    <n v="3"/>
    <n v="642"/>
    <n v="627"/>
    <n v="48"/>
    <n v="59"/>
    <n v="82"/>
    <n v="82"/>
    <n v="0"/>
    <n v="0"/>
    <n v="0"/>
    <n v="17.73"/>
    <n v="492.5"/>
    <n v="86.66"/>
    <x v="1"/>
    <m/>
    <s v="Training"/>
    <n v="1269"/>
    <n v="107"/>
    <e v="#N/A"/>
    <x v="40"/>
  </r>
  <r>
    <d v="2019-04-09T00:00:00"/>
    <x v="21"/>
    <s v="16s Session PM"/>
    <n v="78.19"/>
    <n v="4561.88"/>
    <n v="58.34"/>
    <n v="7.08"/>
    <n v="132.93"/>
    <n v="0.71"/>
    <n v="133.63999999999999"/>
    <n v="10"/>
    <n v="14"/>
    <n v="722"/>
    <n v="776"/>
    <n v="66"/>
    <n v="58"/>
    <n v="192"/>
    <n v="150.88"/>
    <n v="10.5"/>
    <n v="0"/>
    <n v="10.5"/>
    <n v="200.22"/>
    <n v="675.09"/>
    <n v="79.45"/>
    <x v="1"/>
    <m/>
    <s v="Training"/>
    <n v="1498"/>
    <n v="124"/>
    <s v="MID"/>
    <x v="40"/>
  </r>
  <r>
    <d v="2019-04-03T00:00:00"/>
    <x v="22"/>
    <s v="TM Conditioning"/>
    <n v="18.41"/>
    <n v="2576.27"/>
    <n v="140.74"/>
    <n v="5.95"/>
    <n v="6.19"/>
    <n v="0"/>
    <n v="6.19"/>
    <n v="0"/>
    <n v="0"/>
    <n v="20"/>
    <n v="22"/>
    <n v="0"/>
    <n v="0"/>
    <n v="172"/>
    <n v="139.94999999999999"/>
    <n v="0"/>
    <n v="0"/>
    <n v="0"/>
    <n v="33.909999999999997"/>
    <n v="36.42"/>
    <n v="25.05"/>
    <x v="3"/>
    <m/>
    <s v="CONDITIONING"/>
    <n v="42"/>
    <n v="0"/>
    <s v="MID"/>
    <x v="39"/>
  </r>
  <r>
    <d v="2019-04-05T00:00:00"/>
    <x v="22"/>
    <s v="TM Conditioning"/>
    <n v="30.51"/>
    <n v="2943.38"/>
    <n v="122.64"/>
    <n v="5.41"/>
    <n v="0"/>
    <n v="0"/>
    <n v="0"/>
    <n v="0"/>
    <n v="0"/>
    <n v="38"/>
    <n v="41"/>
    <n v="0"/>
    <n v="0"/>
    <n v="169"/>
    <n v="140.53"/>
    <n v="0"/>
    <n v="0"/>
    <n v="0"/>
    <n v="41.64"/>
    <n v="11.71"/>
    <n v="28.19"/>
    <x v="3"/>
    <m/>
    <s v="CONDITIONING"/>
    <n v="79"/>
    <n v="0"/>
    <s v="MID"/>
    <x v="39"/>
  </r>
  <r>
    <d v="2019-04-10T00:00:00"/>
    <x v="22"/>
    <s v="Conditioning"/>
    <n v="32.630000000000003"/>
    <n v="5043.62"/>
    <n v="154.58000000000001"/>
    <n v="7.3"/>
    <n v="146.44999999999999"/>
    <n v="9.98"/>
    <n v="156.43"/>
    <n v="1"/>
    <n v="4"/>
    <n v="82"/>
    <n v="82"/>
    <n v="1"/>
    <n v="1"/>
    <n v="194"/>
    <n v="164.53"/>
    <n v="16.489999999999998"/>
    <n v="0"/>
    <n v="16.489999999999998"/>
    <n v="141.93"/>
    <n v="222.16"/>
    <n v="55.49"/>
    <x v="3"/>
    <m/>
    <s v="CONDITIONING"/>
    <n v="164"/>
    <n v="2"/>
    <s v="MID"/>
    <x v="4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8">
  <r>
    <x v="0"/>
    <x v="0"/>
    <x v="0"/>
    <n v="75.459999999999994"/>
    <n v="5695.04"/>
    <n v="76.61"/>
    <n v="6.69"/>
    <n v="117.04"/>
    <n v="0"/>
    <n v="117.04"/>
    <n v="1"/>
    <n v="5"/>
    <n v="2"/>
    <n v="0"/>
    <n v="7"/>
    <n v="1"/>
    <m/>
    <n v="149.79"/>
    <n v="11.63"/>
    <n v="0"/>
    <n v="11.63"/>
    <n v="176.87"/>
    <n v="397.21"/>
    <n v="77.040000000000006"/>
    <x v="0"/>
    <x v="0"/>
    <x v="0"/>
    <n v="2"/>
    <n v="8"/>
    <x v="0"/>
    <x v="0"/>
  </r>
  <r>
    <x v="0"/>
    <x v="1"/>
    <x v="0"/>
    <n v="75.459999999999994"/>
    <n v="5417.84"/>
    <n v="75.05"/>
    <n v="6.97"/>
    <n v="311.24"/>
    <n v="0"/>
    <n v="311.24"/>
    <n v="0"/>
    <n v="6"/>
    <n v="0"/>
    <n v="0"/>
    <n v="17"/>
    <n v="1"/>
    <m/>
    <n v="154.31"/>
    <n v="6.78"/>
    <n v="0"/>
    <n v="11.68"/>
    <n v="199.71"/>
    <n v="578.61"/>
    <n v="71.900000000000006"/>
    <x v="0"/>
    <x v="0"/>
    <x v="0"/>
    <n v="0"/>
    <n v="18"/>
    <x v="0"/>
    <x v="0"/>
  </r>
  <r>
    <x v="0"/>
    <x v="2"/>
    <x v="0"/>
    <n v="75.459999999999994"/>
    <n v="4471.8599999999997"/>
    <n v="80.069999999999993"/>
    <n v="7.08"/>
    <n v="356"/>
    <n v="0.71"/>
    <n v="356.71"/>
    <n v="1"/>
    <n v="5"/>
    <n v="3"/>
    <n v="1"/>
    <n v="8"/>
    <n v="1"/>
    <m/>
    <n v="163.22999999999999"/>
    <n v="12.27"/>
    <n v="0"/>
    <n v="13.44"/>
    <n v="193.33"/>
    <n v="507.83"/>
    <n v="64.84"/>
    <x v="0"/>
    <x v="0"/>
    <x v="0"/>
    <n v="4"/>
    <n v="9"/>
    <x v="1"/>
    <x v="0"/>
  </r>
  <r>
    <x v="0"/>
    <x v="3"/>
    <x v="0"/>
    <n v="75.459999999999994"/>
    <n v="4592.43"/>
    <n v="65.209999999999994"/>
    <n v="6.41"/>
    <n v="260.35000000000002"/>
    <n v="0"/>
    <n v="260.35000000000002"/>
    <n v="0"/>
    <n v="6"/>
    <n v="1"/>
    <n v="1"/>
    <n v="11"/>
    <n v="6"/>
    <m/>
    <n v="152.4"/>
    <n v="9.58"/>
    <n v="0"/>
    <n v="9.58"/>
    <n v="146.21"/>
    <n v="438.84"/>
    <n v="54.53"/>
    <x v="0"/>
    <x v="0"/>
    <x v="0"/>
    <n v="2"/>
    <n v="17"/>
    <x v="2"/>
    <x v="0"/>
  </r>
  <r>
    <x v="0"/>
    <x v="4"/>
    <x v="0"/>
    <n v="75.459999999999994"/>
    <n v="5649.04"/>
    <n v="76.349999999999994"/>
    <n v="6.87"/>
    <n v="367.46"/>
    <n v="0"/>
    <n v="367.46"/>
    <n v="2"/>
    <n v="5"/>
    <n v="1"/>
    <n v="0"/>
    <n v="8"/>
    <n v="1"/>
    <m/>
    <n v="153.43"/>
    <n v="6.21"/>
    <n v="0"/>
    <n v="12.95"/>
    <n v="212.78"/>
    <n v="766.39"/>
    <n v="86.2"/>
    <x v="0"/>
    <x v="0"/>
    <x v="0"/>
    <n v="1"/>
    <n v="9"/>
    <x v="3"/>
    <x v="0"/>
  </r>
  <r>
    <x v="0"/>
    <x v="5"/>
    <x v="0"/>
    <n v="75.459999999999994"/>
    <n v="5590.26"/>
    <n v="76.37"/>
    <n v="7.79"/>
    <n v="357.11"/>
    <n v="71.94"/>
    <n v="429.05"/>
    <n v="1"/>
    <n v="2"/>
    <n v="0"/>
    <n v="0"/>
    <n v="10"/>
    <n v="5"/>
    <m/>
    <n v="155.15"/>
    <n v="4.75"/>
    <n v="0.17"/>
    <n v="12.7"/>
    <n v="219.91"/>
    <n v="656.7"/>
    <n v="71.760000000000005"/>
    <x v="0"/>
    <x v="0"/>
    <x v="0"/>
    <n v="0"/>
    <n v="15"/>
    <x v="0"/>
    <x v="0"/>
  </r>
  <r>
    <x v="0"/>
    <x v="6"/>
    <x v="0"/>
    <n v="75.459999999999994"/>
    <n v="5132.67"/>
    <n v="68.91"/>
    <n v="6.93"/>
    <n v="263.20999999999998"/>
    <n v="0"/>
    <n v="263.20999999999998"/>
    <n v="2"/>
    <n v="4"/>
    <n v="1"/>
    <n v="1"/>
    <n v="6"/>
    <n v="3"/>
    <m/>
    <n v="161.27000000000001"/>
    <n v="12.21"/>
    <n v="0"/>
    <n v="18.920000000000002"/>
    <n v="251.37"/>
    <n v="474.8"/>
    <n v="76.34"/>
    <x v="0"/>
    <x v="0"/>
    <x v="0"/>
    <n v="2"/>
    <n v="9"/>
    <x v="0"/>
    <x v="0"/>
  </r>
  <r>
    <x v="0"/>
    <x v="7"/>
    <x v="0"/>
    <n v="75.459999999999994"/>
    <n v="6132.75"/>
    <n v="83.46"/>
    <n v="7.8"/>
    <n v="494.64"/>
    <n v="64.19"/>
    <n v="558.83000000000004"/>
    <n v="1"/>
    <n v="4"/>
    <n v="1"/>
    <n v="1"/>
    <n v="20"/>
    <n v="8"/>
    <m/>
    <n v="139.03"/>
    <n v="2.59"/>
    <n v="0.15"/>
    <n v="2.59"/>
    <n v="119.69"/>
    <n v="868.15"/>
    <n v="76.98"/>
    <x v="0"/>
    <x v="0"/>
    <x v="0"/>
    <n v="2"/>
    <n v="28"/>
    <x v="3"/>
    <x v="0"/>
  </r>
  <r>
    <x v="0"/>
    <x v="8"/>
    <x v="0"/>
    <n v="75.459999999999994"/>
    <n v="5657.18"/>
    <n v="78.05"/>
    <n v="6.61"/>
    <n v="219.12"/>
    <n v="0"/>
    <n v="219.12"/>
    <n v="0"/>
    <n v="3"/>
    <n v="0"/>
    <n v="0"/>
    <n v="6"/>
    <n v="2"/>
    <m/>
    <n v="162.18"/>
    <n v="12.94"/>
    <n v="0"/>
    <n v="20.49"/>
    <n v="256.27"/>
    <n v="366.4"/>
    <n v="74.44"/>
    <x v="0"/>
    <x v="0"/>
    <x v="0"/>
    <n v="0"/>
    <n v="8"/>
    <x v="4"/>
    <x v="0"/>
  </r>
  <r>
    <x v="0"/>
    <x v="9"/>
    <x v="0"/>
    <n v="75.459999999999994"/>
    <n v="5263.79"/>
    <n v="72.209999999999994"/>
    <n v="7"/>
    <n v="231.04"/>
    <n v="0.7"/>
    <n v="231.74"/>
    <n v="1"/>
    <n v="2"/>
    <n v="2"/>
    <n v="1"/>
    <n v="7"/>
    <n v="6"/>
    <m/>
    <n v="149.76"/>
    <n v="2.98"/>
    <n v="0"/>
    <n v="7.15"/>
    <n v="114.37"/>
    <n v="369.76"/>
    <n v="80.3"/>
    <x v="0"/>
    <x v="0"/>
    <x v="0"/>
    <n v="3"/>
    <n v="13"/>
    <x v="0"/>
    <x v="0"/>
  </r>
  <r>
    <x v="0"/>
    <x v="10"/>
    <x v="0"/>
    <n v="75.459999999999994"/>
    <n v="5264.93"/>
    <n v="73.8"/>
    <n v="6.58"/>
    <n v="171.86"/>
    <n v="0"/>
    <n v="171.86"/>
    <n v="12"/>
    <n v="2"/>
    <n v="0"/>
    <n v="0"/>
    <n v="7"/>
    <n v="1"/>
    <m/>
    <n v="140.79"/>
    <n v="6.69"/>
    <n v="0"/>
    <n v="6.69"/>
    <n v="121.49"/>
    <n v="586.75"/>
    <n v="83.93"/>
    <x v="0"/>
    <x v="0"/>
    <x v="0"/>
    <n v="0"/>
    <n v="8"/>
    <x v="0"/>
    <x v="0"/>
  </r>
  <r>
    <x v="0"/>
    <x v="11"/>
    <x v="0"/>
    <n v="75.459999999999994"/>
    <n v="5691.2"/>
    <n v="77.34"/>
    <n v="7.16"/>
    <n v="378.24"/>
    <n v="2.83"/>
    <n v="381.07"/>
    <n v="2"/>
    <n v="7"/>
    <n v="4"/>
    <n v="0"/>
    <n v="14"/>
    <n v="1"/>
    <m/>
    <n v="147.66"/>
    <n v="13.59"/>
    <n v="0.01"/>
    <n v="14.5"/>
    <n v="175.31"/>
    <n v="707.54"/>
    <n v="76.28"/>
    <x v="0"/>
    <x v="0"/>
    <x v="0"/>
    <n v="4"/>
    <n v="15"/>
    <x v="4"/>
    <x v="1"/>
  </r>
  <r>
    <x v="0"/>
    <x v="12"/>
    <x v="0"/>
    <n v="75.459999999999994"/>
    <n v="5530.65"/>
    <n v="75.78"/>
    <n v="6.63"/>
    <n v="112.88"/>
    <n v="0"/>
    <n v="112.88"/>
    <n v="9"/>
    <n v="4"/>
    <n v="1"/>
    <n v="1"/>
    <n v="4"/>
    <n v="3"/>
    <m/>
    <n v="150.35"/>
    <n v="8.15"/>
    <n v="0"/>
    <n v="8.2100000000000009"/>
    <n v="163.52000000000001"/>
    <n v="414.84"/>
    <n v="92.9"/>
    <x v="0"/>
    <x v="0"/>
    <x v="0"/>
    <n v="2"/>
    <n v="7"/>
    <x v="3"/>
    <x v="1"/>
  </r>
  <r>
    <x v="0"/>
    <x v="13"/>
    <x v="0"/>
    <n v="75.459999999999994"/>
    <n v="5458.5"/>
    <n v="72.37"/>
    <n v="7.98"/>
    <n v="193.82"/>
    <n v="56.97"/>
    <n v="250.79"/>
    <n v="0"/>
    <n v="4"/>
    <n v="0"/>
    <n v="1"/>
    <n v="10"/>
    <n v="3"/>
    <m/>
    <n v="165.72"/>
    <n v="9.44"/>
    <n v="0.13"/>
    <n v="14.86"/>
    <n v="268.52999999999997"/>
    <n v="422.97"/>
    <n v="70.55"/>
    <x v="0"/>
    <x v="0"/>
    <x v="0"/>
    <n v="1"/>
    <n v="13"/>
    <x v="0"/>
    <x v="0"/>
  </r>
  <r>
    <x v="0"/>
    <x v="14"/>
    <x v="0"/>
    <n v="75.459999999999994"/>
    <n v="5484.53"/>
    <n v="76.84"/>
    <n v="7.27"/>
    <n v="222.07"/>
    <n v="4.2699999999999996"/>
    <n v="226.34"/>
    <n v="2"/>
    <n v="3"/>
    <n v="1"/>
    <n v="2"/>
    <n v="12"/>
    <n v="10"/>
    <m/>
    <n v="163.31"/>
    <n v="7.74"/>
    <n v="0.01"/>
    <n v="16.7"/>
    <n v="252.49"/>
    <n v="350.44"/>
    <n v="80.34"/>
    <x v="1"/>
    <x v="0"/>
    <x v="0"/>
    <n v="3"/>
    <n v="22"/>
    <x v="0"/>
    <x v="1"/>
  </r>
  <r>
    <x v="0"/>
    <x v="15"/>
    <x v="0"/>
    <n v="75.459999999999994"/>
    <n v="5425.94"/>
    <n v="72.849999999999994"/>
    <n v="6.88"/>
    <n v="628.73"/>
    <n v="0"/>
    <n v="628.73"/>
    <n v="0"/>
    <n v="5"/>
    <n v="4"/>
    <n v="0"/>
    <n v="14"/>
    <n v="3"/>
    <m/>
    <n v="145.56"/>
    <n v="4.16"/>
    <n v="0"/>
    <n v="9.34"/>
    <n v="160.36000000000001"/>
    <n v="872.9"/>
    <n v="67.319999999999993"/>
    <x v="0"/>
    <x v="0"/>
    <x v="0"/>
    <n v="4"/>
    <n v="17"/>
    <x v="0"/>
    <x v="1"/>
  </r>
  <r>
    <x v="0"/>
    <x v="16"/>
    <x v="0"/>
    <n v="75.459999999999994"/>
    <n v="5743.36"/>
    <n v="76.11"/>
    <n v="6.88"/>
    <n v="322.56"/>
    <n v="0"/>
    <n v="322.56"/>
    <n v="1"/>
    <n v="7"/>
    <n v="4"/>
    <n v="0"/>
    <n v="12"/>
    <n v="4"/>
    <m/>
    <n v="126.47"/>
    <n v="0"/>
    <n v="0"/>
    <n v="0"/>
    <n v="6.93"/>
    <n v="639.44000000000005"/>
    <n v="78.33"/>
    <x v="0"/>
    <x v="0"/>
    <x v="0"/>
    <n v="4"/>
    <n v="16"/>
    <x v="0"/>
    <x v="1"/>
  </r>
  <r>
    <x v="0"/>
    <x v="17"/>
    <x v="0"/>
    <n v="75.459999999999994"/>
    <n v="5602.28"/>
    <n v="75.22"/>
    <n v="7.34"/>
    <n v="496.01"/>
    <n v="12.84"/>
    <n v="508.85"/>
    <n v="1"/>
    <n v="6"/>
    <n v="3"/>
    <n v="2"/>
    <n v="9"/>
    <n v="6"/>
    <m/>
    <n v="142.41"/>
    <n v="10.61"/>
    <n v="0.03"/>
    <n v="10.61"/>
    <n v="158.47999999999999"/>
    <n v="819.91"/>
    <n v="67.61"/>
    <x v="0"/>
    <x v="0"/>
    <x v="0"/>
    <n v="5"/>
    <n v="15"/>
    <x v="0"/>
    <x v="1"/>
  </r>
  <r>
    <x v="1"/>
    <x v="0"/>
    <x v="1"/>
    <n v="64.510000000000005"/>
    <n v="5262.1"/>
    <n v="81.569999999999993"/>
    <n v="6.18"/>
    <n v="72.44"/>
    <n v="0"/>
    <n v="72.44"/>
    <n v="2"/>
    <n v="3"/>
    <n v="14"/>
    <n v="0"/>
    <n v="14"/>
    <n v="0"/>
    <m/>
    <n v="143.65"/>
    <n v="12"/>
    <n v="0"/>
    <n v="12"/>
    <n v="145.62"/>
    <n v="402.54"/>
    <n v="77.349999999999994"/>
    <x v="0"/>
    <x v="0"/>
    <x v="0"/>
    <n v="14"/>
    <n v="14"/>
    <x v="0"/>
    <x v="1"/>
  </r>
  <r>
    <x v="1"/>
    <x v="1"/>
    <x v="1"/>
    <n v="64.510000000000005"/>
    <n v="5165.58"/>
    <n v="80.069999999999993"/>
    <n v="7.37"/>
    <n v="135"/>
    <n v="13.6"/>
    <n v="148.6"/>
    <n v="0"/>
    <n v="3"/>
    <n v="10"/>
    <n v="2"/>
    <n v="10"/>
    <n v="2"/>
    <m/>
    <n v="149.31"/>
    <n v="4.66"/>
    <n v="5.79"/>
    <s v="Poor Trace"/>
    <n v="164.43"/>
    <n v="362.02"/>
    <n v="68.23"/>
    <x v="0"/>
    <x v="0"/>
    <x v="0"/>
    <n v="12"/>
    <n v="12"/>
    <x v="0"/>
    <x v="1"/>
  </r>
  <r>
    <x v="1"/>
    <x v="2"/>
    <x v="1"/>
    <n v="64.510000000000005"/>
    <n v="5077.01"/>
    <n v="78.7"/>
    <n v="7.15"/>
    <n v="348.06"/>
    <n v="6.37"/>
    <n v="354.43"/>
    <n v="0"/>
    <n v="4"/>
    <n v="8"/>
    <n v="0"/>
    <n v="8"/>
    <n v="0"/>
    <m/>
    <n v="138.26"/>
    <n v="4.3499999999999996"/>
    <n v="0"/>
    <s v="Poor Trace"/>
    <n v="78.91"/>
    <n v="525.16999999999996"/>
    <n v="61.31"/>
    <x v="0"/>
    <x v="0"/>
    <x v="0"/>
    <n v="8"/>
    <n v="8"/>
    <x v="1"/>
    <x v="1"/>
  </r>
  <r>
    <x v="1"/>
    <x v="3"/>
    <x v="1"/>
    <n v="64.510000000000005"/>
    <n v="4345.9799999999996"/>
    <n v="67.37"/>
    <n v="6.69"/>
    <n v="102.24"/>
    <n v="0"/>
    <n v="102.24"/>
    <n v="2"/>
    <n v="2"/>
    <n v="20"/>
    <n v="30"/>
    <n v="20"/>
    <n v="30"/>
    <m/>
    <n v="151.46"/>
    <n v="10.1"/>
    <n v="0"/>
    <n v="10.1"/>
    <n v="158.46"/>
    <n v="270.57"/>
    <n v="60.14"/>
    <x v="0"/>
    <x v="0"/>
    <x v="0"/>
    <n v="50"/>
    <n v="50"/>
    <x v="2"/>
    <x v="1"/>
  </r>
  <r>
    <x v="1"/>
    <x v="5"/>
    <x v="1"/>
    <n v="64.510000000000005"/>
    <n v="5192.99"/>
    <n v="80.5"/>
    <n v="7.41"/>
    <n v="301.70999999999998"/>
    <n v="11.5"/>
    <n v="313.20999999999998"/>
    <n v="0"/>
    <n v="6"/>
    <n v="14"/>
    <n v="2"/>
    <n v="14"/>
    <n v="2"/>
    <m/>
    <n v="153.57"/>
    <n v="8.19"/>
    <n v="6.34"/>
    <n v="14.53"/>
    <n v="196.68"/>
    <n v="714"/>
    <n v="61.66"/>
    <x v="0"/>
    <x v="0"/>
    <x v="0"/>
    <n v="16"/>
    <n v="16"/>
    <x v="0"/>
    <x v="1"/>
  </r>
  <r>
    <x v="1"/>
    <x v="6"/>
    <x v="1"/>
    <n v="64.510000000000005"/>
    <n v="5092.66"/>
    <n v="78.94"/>
    <n v="6.74"/>
    <n v="152.27000000000001"/>
    <n v="0"/>
    <n v="152.27000000000001"/>
    <n v="0"/>
    <n v="5"/>
    <n v="14"/>
    <n v="0"/>
    <n v="14"/>
    <n v="0"/>
    <m/>
    <n v="158.79"/>
    <n v="9.9499999999999993"/>
    <n v="4.07"/>
    <s v="Poor Trace"/>
    <n v="185.69"/>
    <n v="403.37"/>
    <n v="56.17"/>
    <x v="0"/>
    <x v="0"/>
    <x v="0"/>
    <n v="14"/>
    <n v="14"/>
    <x v="0"/>
    <x v="1"/>
  </r>
  <r>
    <x v="1"/>
    <x v="7"/>
    <x v="1"/>
    <n v="64.510000000000005"/>
    <n v="5437.23"/>
    <n v="84.29"/>
    <n v="6.41"/>
    <n v="168.86"/>
    <n v="0"/>
    <n v="168.86"/>
    <n v="0"/>
    <n v="5"/>
    <n v="17"/>
    <n v="3"/>
    <n v="17"/>
    <n v="3"/>
    <m/>
    <n v="141.30000000000001"/>
    <n v="6.58"/>
    <n v="0.01"/>
    <n v="6.59"/>
    <n v="113.15"/>
    <n v="594.05999999999995"/>
    <n v="65.97"/>
    <x v="0"/>
    <x v="0"/>
    <x v="0"/>
    <n v="20"/>
    <n v="20"/>
    <x v="3"/>
    <x v="1"/>
  </r>
  <r>
    <x v="1"/>
    <x v="8"/>
    <x v="1"/>
    <n v="64.510000000000005"/>
    <n v="3503.97"/>
    <n v="54.32"/>
    <n v="6.16"/>
    <n v="53.35"/>
    <n v="0"/>
    <n v="53.35"/>
    <n v="0"/>
    <n v="1"/>
    <n v="5"/>
    <n v="1"/>
    <n v="5"/>
    <n v="1"/>
    <m/>
    <n v="150.55000000000001"/>
    <n v="5.47"/>
    <n v="2.63"/>
    <n v="8.1"/>
    <n v="159.54"/>
    <n v="141.97999999999999"/>
    <n v="50.3"/>
    <x v="0"/>
    <x v="0"/>
    <x v="0"/>
    <n v="6"/>
    <n v="6"/>
    <x v="4"/>
    <x v="1"/>
  </r>
  <r>
    <x v="1"/>
    <x v="9"/>
    <x v="1"/>
    <n v="64.510000000000005"/>
    <n v="5160.3900000000003"/>
    <n v="79.989999999999995"/>
    <n v="6.04"/>
    <n v="52.23"/>
    <n v="0"/>
    <n v="52.23"/>
    <n v="2"/>
    <n v="1"/>
    <n v="10"/>
    <n v="3"/>
    <n v="10"/>
    <n v="3"/>
    <m/>
    <n v="121.56"/>
    <n v="0.74"/>
    <n v="0.11"/>
    <s v="Poor Trace"/>
    <n v="52.88"/>
    <n v="302.06"/>
    <n v="69.27"/>
    <x v="0"/>
    <x v="0"/>
    <x v="0"/>
    <n v="13"/>
    <n v="13"/>
    <x v="0"/>
    <x v="1"/>
  </r>
  <r>
    <x v="1"/>
    <x v="18"/>
    <x v="1"/>
    <n v="64.510000000000005"/>
    <n v="5167.6899999999996"/>
    <n v="80.11"/>
    <n v="6.28"/>
    <n v="136.65"/>
    <n v="0"/>
    <n v="136.65"/>
    <n v="0"/>
    <n v="4"/>
    <n v="11"/>
    <n v="2"/>
    <n v="11"/>
    <n v="2"/>
    <m/>
    <n v="140.11000000000001"/>
    <n v="11.53"/>
    <n v="0"/>
    <n v="11.53"/>
    <n v="130.72"/>
    <n v="441.91"/>
    <n v="69.569999999999993"/>
    <x v="0"/>
    <x v="0"/>
    <x v="0"/>
    <n v="13"/>
    <n v="13"/>
    <x v="4"/>
    <x v="1"/>
  </r>
  <r>
    <x v="1"/>
    <x v="10"/>
    <x v="1"/>
    <n v="64.510000000000005"/>
    <n v="4363.33"/>
    <n v="67.64"/>
    <n v="6.81"/>
    <n v="248.69"/>
    <n v="0"/>
    <n v="248.69"/>
    <n v="2"/>
    <n v="5"/>
    <n v="11"/>
    <n v="2"/>
    <n v="11"/>
    <n v="2"/>
    <m/>
    <n v="139.66999999999999"/>
    <n v="9.98"/>
    <n v="0"/>
    <n v="9.98"/>
    <n v="129.59"/>
    <n v="464"/>
    <n v="60.22"/>
    <x v="0"/>
    <x v="0"/>
    <x v="0"/>
    <n v="13"/>
    <n v="13"/>
    <x v="0"/>
    <x v="1"/>
  </r>
  <r>
    <x v="1"/>
    <x v="11"/>
    <x v="1"/>
    <n v="64.510000000000005"/>
    <n v="5216.25"/>
    <n v="80.86"/>
    <n v="7.86"/>
    <n v="247.55"/>
    <n v="38.450000000000003"/>
    <n v="286"/>
    <n v="0"/>
    <n v="5"/>
    <n v="7"/>
    <n v="2"/>
    <n v="7"/>
    <n v="2"/>
    <m/>
    <n v="139.63"/>
    <n v="8.67"/>
    <n v="0.56999999999999995"/>
    <n v="9.24"/>
    <n v="134.16"/>
    <n v="579.84"/>
    <n v="73.28"/>
    <x v="0"/>
    <x v="0"/>
    <x v="0"/>
    <n v="9"/>
    <n v="9"/>
    <x v="4"/>
    <x v="1"/>
  </r>
  <r>
    <x v="1"/>
    <x v="12"/>
    <x v="1"/>
    <n v="64.510000000000005"/>
    <n v="5246.62"/>
    <n v="81.33"/>
    <n v="6.73"/>
    <n v="185.13"/>
    <n v="0"/>
    <n v="185.13"/>
    <n v="1"/>
    <n v="7"/>
    <n v="14"/>
    <n v="5"/>
    <n v="14"/>
    <n v="5"/>
    <m/>
    <n v="140.34"/>
    <n v="2.41"/>
    <n v="1.34"/>
    <s v="Poor Trace"/>
    <n v="114.94"/>
    <n v="408.06"/>
    <n v="74.09"/>
    <x v="0"/>
    <x v="0"/>
    <x v="0"/>
    <n v="19"/>
    <n v="19"/>
    <x v="3"/>
    <x v="1"/>
  </r>
  <r>
    <x v="1"/>
    <x v="13"/>
    <x v="1"/>
    <n v="64.510000000000005"/>
    <n v="4024.01"/>
    <n v="63.85"/>
    <n v="6.46"/>
    <n v="126.75"/>
    <n v="0"/>
    <n v="126.75"/>
    <n v="0"/>
    <n v="2"/>
    <n v="11"/>
    <n v="0"/>
    <n v="11"/>
    <n v="0"/>
    <m/>
    <n v="159.38999999999999"/>
    <n v="8.27"/>
    <n v="2.36"/>
    <n v="10.63"/>
    <n v="196.18"/>
    <n v="294.8"/>
    <n v="49.83"/>
    <x v="0"/>
    <x v="0"/>
    <x v="0"/>
    <n v="11"/>
    <n v="11"/>
    <x v="0"/>
    <x v="1"/>
  </r>
  <r>
    <x v="1"/>
    <x v="19"/>
    <x v="1"/>
    <n v="64.510000000000005"/>
    <n v="5365.83"/>
    <n v="83.18"/>
    <n v="6.49"/>
    <n v="84.49"/>
    <n v="0"/>
    <n v="84.49"/>
    <n v="3"/>
    <n v="2"/>
    <n v="15"/>
    <n v="16"/>
    <n v="15"/>
    <n v="16"/>
    <m/>
    <n v="157.26"/>
    <n v="15.34"/>
    <n v="0.32"/>
    <n v="15.66"/>
    <n v="194.01"/>
    <n v="363.9"/>
    <n v="66.31"/>
    <x v="0"/>
    <x v="0"/>
    <x v="0"/>
    <n v="31"/>
    <n v="31"/>
    <x v="0"/>
    <x v="1"/>
  </r>
  <r>
    <x v="1"/>
    <x v="14"/>
    <x v="1"/>
    <n v="64.510000000000005"/>
    <n v="4311.45"/>
    <n v="66.83"/>
    <n v="7.78"/>
    <n v="130.18"/>
    <n v="44.94"/>
    <n v="175.12"/>
    <n v="3"/>
    <n v="4"/>
    <n v="19"/>
    <n v="29"/>
    <n v="19"/>
    <n v="29"/>
    <m/>
    <n v="150.13"/>
    <n v="10.130000000000001"/>
    <n v="3.54"/>
    <n v="13.67"/>
    <n v="175.87"/>
    <n v="404.97"/>
    <n v="59.87"/>
    <x v="1"/>
    <x v="0"/>
    <x v="0"/>
    <n v="48"/>
    <n v="48"/>
    <x v="0"/>
    <x v="1"/>
  </r>
  <r>
    <x v="1"/>
    <x v="15"/>
    <x v="1"/>
    <n v="64.510000000000005"/>
    <n v="3194.36"/>
    <n v="50.69"/>
    <n v="7.41"/>
    <n v="187.77"/>
    <n v="31.54"/>
    <n v="219.31"/>
    <n v="0"/>
    <n v="1"/>
    <n v="1"/>
    <n v="1"/>
    <n v="1"/>
    <n v="1"/>
    <m/>
    <n v="124.05"/>
    <n v="0.91"/>
    <n v="4.6900000000000004"/>
    <n v="5.61"/>
    <n v="99.41"/>
    <n v="269.62"/>
    <n v="36.5"/>
    <x v="0"/>
    <x v="0"/>
    <x v="0"/>
    <n v="2"/>
    <n v="2"/>
    <x v="0"/>
    <x v="1"/>
  </r>
  <r>
    <x v="1"/>
    <x v="16"/>
    <x v="1"/>
    <n v="64.510000000000005"/>
    <n v="5088.58"/>
    <n v="78.88"/>
    <n v="6.82"/>
    <n v="324.45999999999998"/>
    <n v="0"/>
    <n v="324.45999999999998"/>
    <n v="1"/>
    <n v="6"/>
    <n v="10"/>
    <n v="1"/>
    <n v="10"/>
    <n v="1"/>
    <m/>
    <n v="136.78"/>
    <n v="0"/>
    <n v="0"/>
    <s v="Poor Trace"/>
    <n v="5.41"/>
    <n v="707.79"/>
    <n v="60.06"/>
    <x v="0"/>
    <x v="0"/>
    <x v="0"/>
    <n v="11"/>
    <n v="11"/>
    <x v="0"/>
    <x v="1"/>
  </r>
  <r>
    <x v="1"/>
    <x v="17"/>
    <x v="1"/>
    <n v="64.510000000000005"/>
    <n v="5188.93"/>
    <n v="80.44"/>
    <n v="7.63"/>
    <n v="364.4"/>
    <n v="25.5"/>
    <n v="389.9"/>
    <n v="0"/>
    <n v="5"/>
    <n v="10"/>
    <n v="1"/>
    <n v="10"/>
    <n v="1"/>
    <m/>
    <n v="146.44"/>
    <n v="11.31"/>
    <n v="1.43"/>
    <n v="12.74"/>
    <n v="160.1"/>
    <n v="729.12"/>
    <n v="58.66"/>
    <x v="0"/>
    <x v="0"/>
    <x v="0"/>
    <n v="11"/>
    <n v="11"/>
    <x v="0"/>
    <x v="1"/>
  </r>
  <r>
    <x v="2"/>
    <x v="0"/>
    <x v="2"/>
    <n v="76.73"/>
    <n v="5243.7506249999988"/>
    <n v="69.334999999999994"/>
    <n v="7.4318749999999998"/>
    <n v="235.94500000000002"/>
    <n v="9.5468750000000018"/>
    <n v="245.49187499999999"/>
    <n v="6.125"/>
    <n v="13.375"/>
    <n v="48.5"/>
    <n v="31.875"/>
    <n v="48.5"/>
    <n v="31.875"/>
    <m/>
    <n v="143.02375000000001"/>
    <n v="10.556250000000002"/>
    <n v="1.3687499999999999"/>
    <n v="11.925625000000004"/>
    <n v="165.50312500000001"/>
    <n v="920.57125000000008"/>
    <n v="76.98"/>
    <x v="2"/>
    <x v="0"/>
    <x v="1"/>
    <n v="80.375"/>
    <n v="80.375"/>
    <x v="0"/>
    <x v="1"/>
  </r>
  <r>
    <x v="2"/>
    <x v="1"/>
    <x v="0"/>
    <n v="76.73"/>
    <n v="5549.94"/>
    <n v="72.34"/>
    <n v="6.84"/>
    <n v="191.33"/>
    <n v="0"/>
    <n v="191.33"/>
    <n v="2"/>
    <n v="12"/>
    <n v="47"/>
    <n v="33"/>
    <n v="47"/>
    <n v="33"/>
    <m/>
    <n v="154.30000000000001"/>
    <n v="16.68"/>
    <n v="4.0199999999999996"/>
    <n v="20.71"/>
    <n v="240.1"/>
    <n v="890.24"/>
    <n v="78.400000000000006"/>
    <x v="0"/>
    <x v="0"/>
    <x v="0"/>
    <n v="80"/>
    <n v="80"/>
    <x v="0"/>
    <x v="1"/>
  </r>
  <r>
    <x v="2"/>
    <x v="2"/>
    <x v="0"/>
    <n v="76.73"/>
    <n v="4950.8999999999996"/>
    <n v="64.53"/>
    <n v="7.48"/>
    <n v="158.87"/>
    <n v="7.27"/>
    <n v="166.14"/>
    <n v="5"/>
    <n v="13"/>
    <n v="43"/>
    <n v="31"/>
    <n v="43"/>
    <n v="31"/>
    <m/>
    <n v="151.68"/>
    <n v="6.53"/>
    <n v="0"/>
    <n v="6.53"/>
    <n v="181"/>
    <n v="753.01"/>
    <n v="66.930000000000007"/>
    <x v="0"/>
    <x v="0"/>
    <x v="0"/>
    <n v="74"/>
    <n v="74"/>
    <x v="1"/>
    <x v="1"/>
  </r>
  <r>
    <x v="2"/>
    <x v="3"/>
    <x v="0"/>
    <n v="76.73"/>
    <n v="2078.6999999999998"/>
    <n v="27.09"/>
    <n v="6.26"/>
    <n v="24.25"/>
    <n v="0"/>
    <n v="24.25"/>
    <n v="13"/>
    <n v="4"/>
    <n v="52"/>
    <n v="58"/>
    <n v="52"/>
    <n v="58"/>
    <m/>
    <n v="150.63"/>
    <n v="1.53"/>
    <n v="0"/>
    <n v="1.53"/>
    <n v="105.14"/>
    <n v="253.22"/>
    <n v="35.67"/>
    <x v="1"/>
    <x v="0"/>
    <x v="0"/>
    <n v="110"/>
    <n v="110"/>
    <x v="2"/>
    <x v="1"/>
  </r>
  <r>
    <x v="2"/>
    <x v="4"/>
    <x v="0"/>
    <n v="76.73"/>
    <n v="5550.73"/>
    <n v="72.349999999999994"/>
    <n v="7.36"/>
    <n v="188.16"/>
    <n v="7.13"/>
    <n v="195.29"/>
    <n v="17"/>
    <n v="15"/>
    <n v="60"/>
    <n v="29"/>
    <n v="60"/>
    <n v="29"/>
    <m/>
    <n v="154.43"/>
    <n v="19.84"/>
    <n v="1.87"/>
    <n v="21.71"/>
    <n v="238.04"/>
    <n v="948.23"/>
    <n v="98.79"/>
    <x v="0"/>
    <x v="0"/>
    <x v="0"/>
    <n v="89"/>
    <n v="89"/>
    <x v="3"/>
    <x v="1"/>
  </r>
  <r>
    <x v="2"/>
    <x v="5"/>
    <x v="0"/>
    <n v="76.73"/>
    <n v="5676.76"/>
    <n v="73.989999999999995"/>
    <n v="7.37"/>
    <n v="386.56"/>
    <n v="12.22"/>
    <n v="398.78"/>
    <n v="7"/>
    <n v="17"/>
    <n v="43"/>
    <n v="31"/>
    <n v="43"/>
    <n v="31"/>
    <m/>
    <n v="145.51"/>
    <n v="9.14"/>
    <n v="0.08"/>
    <n v="9.2200000000000006"/>
    <n v="168.9"/>
    <n v="1014.65"/>
    <n v="71.14"/>
    <x v="0"/>
    <x v="0"/>
    <x v="0"/>
    <n v="74"/>
    <n v="74"/>
    <x v="0"/>
    <x v="1"/>
  </r>
  <r>
    <x v="2"/>
    <x v="6"/>
    <x v="0"/>
    <n v="76.73"/>
    <n v="4909.2299999999996"/>
    <n v="63.98"/>
    <n v="6.78"/>
    <n v="78.849999999999994"/>
    <n v="0"/>
    <n v="78.849999999999994"/>
    <n v="3"/>
    <n v="4"/>
    <n v="39"/>
    <n v="37"/>
    <n v="39"/>
    <n v="37"/>
    <m/>
    <n v="164.03"/>
    <n v="17.149999999999999"/>
    <n v="6.58"/>
    <n v="23.73"/>
    <n v="240.17"/>
    <n v="753.05"/>
    <n v="64.66"/>
    <x v="0"/>
    <x v="0"/>
    <x v="0"/>
    <n v="76"/>
    <n v="76"/>
    <x v="0"/>
    <x v="1"/>
  </r>
  <r>
    <x v="2"/>
    <x v="7"/>
    <x v="0"/>
    <n v="76.73"/>
    <n v="5669.26"/>
    <n v="73.89"/>
    <n v="7.88"/>
    <n v="421"/>
    <n v="17.46"/>
    <n v="438.46"/>
    <n v="7"/>
    <n v="19"/>
    <n v="66"/>
    <n v="51"/>
    <n v="66"/>
    <n v="51"/>
    <m/>
    <n v="82"/>
    <n v="0"/>
    <n v="0"/>
    <s v="Poor Trace"/>
    <n v="14.36"/>
    <n v="1175.57"/>
    <n v="82.97"/>
    <x v="0"/>
    <x v="0"/>
    <x v="0"/>
    <n v="117"/>
    <n v="117"/>
    <x v="3"/>
    <x v="1"/>
  </r>
  <r>
    <x v="2"/>
    <x v="8"/>
    <x v="0"/>
    <n v="76.73"/>
    <n v="4938.2299999999996"/>
    <n v="64.36"/>
    <n v="7.63"/>
    <n v="102.98"/>
    <n v="8.08"/>
    <n v="111.06"/>
    <n v="4"/>
    <n v="6"/>
    <n v="35"/>
    <n v="27"/>
    <n v="35"/>
    <n v="27"/>
    <m/>
    <n v="157.57"/>
    <n v="18.47"/>
    <n v="1.54"/>
    <n v="20.010000000000002"/>
    <n v="240.33"/>
    <n v="732.63"/>
    <n v="73.510000000000005"/>
    <x v="0"/>
    <x v="0"/>
    <x v="0"/>
    <n v="62"/>
    <n v="62"/>
    <x v="4"/>
    <x v="1"/>
  </r>
  <r>
    <x v="2"/>
    <x v="9"/>
    <x v="0"/>
    <n v="76.73"/>
    <n v="4725.75"/>
    <n v="61.59"/>
    <n v="8.35"/>
    <n v="205.3"/>
    <n v="39.65"/>
    <n v="244.95"/>
    <n v="7"/>
    <n v="15"/>
    <n v="45"/>
    <n v="29"/>
    <n v="45"/>
    <n v="29"/>
    <m/>
    <n v="141.97999999999999"/>
    <n v="12.86"/>
    <n v="0.18"/>
    <n v="13.04"/>
    <n v="169.67"/>
    <n v="788.19"/>
    <n v="68.069999999999993"/>
    <x v="0"/>
    <x v="0"/>
    <x v="0"/>
    <n v="74"/>
    <n v="74"/>
    <x v="0"/>
    <x v="1"/>
  </r>
  <r>
    <x v="2"/>
    <x v="18"/>
    <x v="0"/>
    <n v="76.73"/>
    <n v="5071.57"/>
    <n v="66.099999999999994"/>
    <n v="7.19"/>
    <n v="351.9"/>
    <n v="3.56"/>
    <n v="355.46"/>
    <n v="10"/>
    <n v="16"/>
    <n v="59"/>
    <n v="30"/>
    <n v="59"/>
    <n v="30"/>
    <m/>
    <n v="135.44"/>
    <n v="0.78"/>
    <n v="0"/>
    <n v="0.78"/>
    <n v="122.38"/>
    <n v="1014.12"/>
    <n v="81"/>
    <x v="0"/>
    <x v="0"/>
    <x v="0"/>
    <n v="89"/>
    <n v="89"/>
    <x v="4"/>
    <x v="1"/>
  </r>
  <r>
    <x v="2"/>
    <x v="10"/>
    <x v="0"/>
    <n v="76.73"/>
    <n v="5339.21"/>
    <n v="72.88"/>
    <n v="7.63"/>
    <n v="271.67"/>
    <n v="6.54"/>
    <n v="278.20999999999998"/>
    <n v="4"/>
    <n v="17"/>
    <n v="41"/>
    <n v="29"/>
    <n v="41"/>
    <n v="29"/>
    <m/>
    <n v="143.41999999999999"/>
    <n v="12.09"/>
    <n v="0"/>
    <n v="12.09"/>
    <n v="161.69"/>
    <n v="997.34"/>
    <n v="78.81"/>
    <x v="0"/>
    <x v="0"/>
    <x v="0"/>
    <n v="70"/>
    <n v="70"/>
    <x v="0"/>
    <x v="1"/>
  </r>
  <r>
    <x v="2"/>
    <x v="12"/>
    <x v="0"/>
    <n v="76.73"/>
    <n v="5115.63"/>
    <n v="66.67"/>
    <n v="7.93"/>
    <n v="273.36"/>
    <n v="18.29"/>
    <n v="291.64999999999998"/>
    <n v="13"/>
    <n v="16"/>
    <n v="56"/>
    <n v="25"/>
    <n v="56"/>
    <n v="25"/>
    <m/>
    <n v="156.15"/>
    <n v="11.18"/>
    <n v="6.88"/>
    <n v="18.059999999999999"/>
    <n v="237.37"/>
    <n v="1000.4"/>
    <n v="86.76"/>
    <x v="0"/>
    <x v="0"/>
    <x v="0"/>
    <n v="81"/>
    <n v="81"/>
    <x v="3"/>
    <x v="1"/>
  </r>
  <r>
    <x v="2"/>
    <x v="13"/>
    <x v="0"/>
    <n v="76.73"/>
    <n v="5395.21"/>
    <n v="70.319999999999993"/>
    <n v="7.08"/>
    <n v="115.52"/>
    <n v="0.71"/>
    <n v="116.23"/>
    <n v="2"/>
    <n v="6"/>
    <n v="38"/>
    <n v="23"/>
    <n v="38"/>
    <n v="23"/>
    <m/>
    <n v="158.06"/>
    <n v="23.42"/>
    <n v="0"/>
    <n v="23.42"/>
    <n v="242.92"/>
    <n v="769.42"/>
    <n v="77.62"/>
    <x v="0"/>
    <x v="0"/>
    <x v="0"/>
    <n v="61"/>
    <n v="61"/>
    <x v="0"/>
    <x v="1"/>
  </r>
  <r>
    <x v="2"/>
    <x v="19"/>
    <x v="0"/>
    <n v="76.73"/>
    <n v="4910.01"/>
    <n v="78.400000000000006"/>
    <n v="7.77"/>
    <n v="443.2"/>
    <n v="7.33"/>
    <n v="450.53"/>
    <n v="5"/>
    <n v="22"/>
    <n v="39"/>
    <n v="21"/>
    <n v="39"/>
    <n v="21"/>
    <m/>
    <n v="152.63999999999999"/>
    <n v="16.96"/>
    <n v="0"/>
    <n v="16.96"/>
    <n v="172.57"/>
    <n v="1037.76"/>
    <n v="72.290000000000006"/>
    <x v="1"/>
    <x v="0"/>
    <x v="0"/>
    <n v="60"/>
    <n v="60"/>
    <x v="0"/>
    <x v="1"/>
  </r>
  <r>
    <x v="2"/>
    <x v="14"/>
    <x v="0"/>
    <n v="76.73"/>
    <n v="2707.95"/>
    <n v="41.17"/>
    <n v="6.17"/>
    <n v="16.09"/>
    <n v="0"/>
    <n v="16.09"/>
    <n v="10"/>
    <n v="4"/>
    <n v="62"/>
    <n v="69"/>
    <n v="62"/>
    <n v="69"/>
    <m/>
    <n v="0"/>
    <n v="0"/>
    <n v="0"/>
    <n v="0"/>
    <n v="0"/>
    <n v="309.83999999999997"/>
    <n v="39.21"/>
    <x v="1"/>
    <x v="0"/>
    <x v="0"/>
    <n v="131"/>
    <n v="131"/>
    <x v="0"/>
    <x v="1"/>
  </r>
  <r>
    <x v="2"/>
    <x v="16"/>
    <x v="0"/>
    <n v="76.73"/>
    <n v="5745.4"/>
    <n v="74.88"/>
    <n v="7.53"/>
    <n v="432.26"/>
    <n v="15.9"/>
    <n v="448.16"/>
    <n v="9"/>
    <n v="25"/>
    <n v="59"/>
    <n v="39"/>
    <n v="59"/>
    <n v="39"/>
    <m/>
    <n v="142.13999999999999"/>
    <n v="0"/>
    <n v="0"/>
    <s v="Poor Trace"/>
    <n v="53.95"/>
    <n v="1168.1600000000001"/>
    <n v="79.67"/>
    <x v="0"/>
    <x v="0"/>
    <x v="0"/>
    <n v="98"/>
    <n v="98"/>
    <x v="0"/>
    <x v="1"/>
  </r>
  <r>
    <x v="2"/>
    <x v="17"/>
    <x v="0"/>
    <n v="76.73"/>
    <n v="6134.51"/>
    <n v="79.95"/>
    <n v="7.18"/>
    <n v="359.85"/>
    <n v="3.55"/>
    <n v="363.4"/>
    <n v="3"/>
    <n v="18"/>
    <n v="55"/>
    <n v="29"/>
    <n v="55"/>
    <n v="29"/>
    <m/>
    <n v="156.38999999999999"/>
    <n v="20.67"/>
    <n v="0.75"/>
    <n v="21.42"/>
    <n v="241.8"/>
    <n v="1060.83"/>
    <n v="74.680000000000007"/>
    <x v="0"/>
    <x v="0"/>
    <x v="0"/>
    <n v="84"/>
    <n v="84"/>
    <x v="0"/>
    <x v="1"/>
  </r>
  <r>
    <x v="3"/>
    <x v="0"/>
    <x v="3"/>
    <n v="83.41"/>
    <n v="5587.09"/>
    <n v="66.989999999999995"/>
    <n v="7.18"/>
    <n v="415.17"/>
    <n v="2.83"/>
    <n v="418"/>
    <n v="5"/>
    <n v="10"/>
    <n v="40"/>
    <n v="24"/>
    <n v="40"/>
    <n v="24"/>
    <m/>
    <n v="144.79"/>
    <n v="3.96"/>
    <n v="0"/>
    <n v="3.96"/>
    <n v="149.53"/>
    <n v="1116.8499999999999"/>
    <n v="83.98"/>
    <x v="0"/>
    <x v="0"/>
    <x v="0"/>
    <n v="64"/>
    <n v="64"/>
    <x v="0"/>
    <x v="1"/>
  </r>
  <r>
    <x v="3"/>
    <x v="1"/>
    <x v="3"/>
    <n v="98.87"/>
    <n v="6211.01"/>
    <n v="62.82"/>
    <n v="7.72"/>
    <n v="116.92"/>
    <n v="39.82"/>
    <n v="156.74"/>
    <n v="3"/>
    <n v="8"/>
    <n v="34"/>
    <n v="51"/>
    <n v="34"/>
    <n v="51"/>
    <m/>
    <n v="158.43"/>
    <n v="17.920000000000002"/>
    <n v="5.54"/>
    <n v="23.47"/>
    <n v="310.56"/>
    <n v="971.23"/>
    <n v="91.76"/>
    <x v="0"/>
    <x v="0"/>
    <x v="0"/>
    <n v="85"/>
    <n v="85"/>
    <x v="0"/>
    <x v="1"/>
  </r>
  <r>
    <x v="3"/>
    <x v="2"/>
    <x v="3"/>
    <n v="98.87"/>
    <n v="5499.51"/>
    <n v="55.62"/>
    <n v="6.99"/>
    <n v="183.25"/>
    <n v="0"/>
    <n v="183.25"/>
    <n v="3"/>
    <n v="6"/>
    <n v="39"/>
    <n v="25"/>
    <n v="39"/>
    <n v="25"/>
    <m/>
    <n v="155.66"/>
    <n v="18.27"/>
    <n v="0.88"/>
    <n v="19.149999999999999"/>
    <n v="284.38"/>
    <n v="871.21"/>
    <n v="94.25"/>
    <x v="0"/>
    <x v="0"/>
    <x v="0"/>
    <n v="64"/>
    <n v="64"/>
    <x v="1"/>
    <x v="1"/>
  </r>
  <r>
    <x v="3"/>
    <x v="3"/>
    <x v="4"/>
    <n v="98.87"/>
    <n v="5495.01"/>
    <n v="55.58"/>
    <n v="5.96"/>
    <n v="113.99"/>
    <n v="0"/>
    <n v="113.99"/>
    <n v="10"/>
    <n v="4"/>
    <n v="80"/>
    <n v="68"/>
    <n v="80"/>
    <n v="68"/>
    <m/>
    <n v="160.24"/>
    <n v="15.02"/>
    <n v="0.17"/>
    <n v="15.19"/>
    <n v="293.61"/>
    <n v="706.12"/>
    <n v="80.63"/>
    <x v="1"/>
    <x v="0"/>
    <x v="0"/>
    <n v="148"/>
    <n v="148"/>
    <x v="2"/>
    <x v="1"/>
  </r>
  <r>
    <x v="3"/>
    <x v="4"/>
    <x v="3"/>
    <n v="98.87"/>
    <n v="5964.07"/>
    <n v="60.34"/>
    <n v="7.61"/>
    <n v="286.52"/>
    <n v="28.88"/>
    <n v="315.39999999999998"/>
    <n v="16"/>
    <n v="10"/>
    <n v="59"/>
    <n v="57"/>
    <n v="59"/>
    <n v="57"/>
    <m/>
    <n v="163.01"/>
    <n v="22.61"/>
    <n v="8.1300000000000008"/>
    <n v="30.73"/>
    <n v="355.74"/>
    <n v="1180.43"/>
    <n v="122.78"/>
    <x v="0"/>
    <x v="0"/>
    <x v="0"/>
    <n v="116"/>
    <n v="116"/>
    <x v="3"/>
    <x v="1"/>
  </r>
  <r>
    <x v="3"/>
    <x v="5"/>
    <x v="3"/>
    <n v="98.87"/>
    <n v="6197.7"/>
    <n v="62.69"/>
    <n v="7.65"/>
    <n v="347.78"/>
    <n v="38.53"/>
    <n v="386.31"/>
    <n v="8"/>
    <n v="12"/>
    <n v="39"/>
    <n v="47"/>
    <n v="39"/>
    <n v="47"/>
    <m/>
    <n v="149.35"/>
    <n v="10.81"/>
    <n v="5.37"/>
    <n v="16.18"/>
    <n v="253.73"/>
    <n v="1069.45"/>
    <n v="92.88"/>
    <x v="0"/>
    <x v="0"/>
    <x v="0"/>
    <n v="86"/>
    <n v="86"/>
    <x v="0"/>
    <x v="1"/>
  </r>
  <r>
    <x v="3"/>
    <x v="6"/>
    <x v="3"/>
    <n v="98.87"/>
    <n v="5611.73"/>
    <n v="56.95"/>
    <n v="6.85"/>
    <n v="114.29"/>
    <n v="0"/>
    <n v="114.29"/>
    <n v="0"/>
    <n v="3"/>
    <n v="45"/>
    <n v="43"/>
    <n v="45"/>
    <n v="43"/>
    <m/>
    <n v="166.93"/>
    <n v="29.02"/>
    <n v="6.75"/>
    <n v="35.770000000000003"/>
    <n v="379.76"/>
    <n v="871.57"/>
    <n v="77.98"/>
    <x v="0"/>
    <x v="0"/>
    <x v="0"/>
    <n v="88"/>
    <n v="88"/>
    <x v="0"/>
    <x v="1"/>
  </r>
  <r>
    <x v="3"/>
    <x v="7"/>
    <x v="3"/>
    <n v="83.41"/>
    <n v="5813.31"/>
    <n v="69.739999999999995"/>
    <n v="7.39"/>
    <n v="427.79"/>
    <n v="8.6199999999999992"/>
    <n v="436.41"/>
    <n v="7"/>
    <n v="11"/>
    <n v="66"/>
    <n v="45"/>
    <n v="66"/>
    <n v="45"/>
    <m/>
    <n v="144.08000000000001"/>
    <n v="11.6"/>
    <n v="1.34"/>
    <n v="12.94"/>
    <n v="191.21"/>
    <n v="1210.73"/>
    <n v="93.53"/>
    <x v="0"/>
    <x v="0"/>
    <x v="0"/>
    <n v="111"/>
    <n v="111"/>
    <x v="3"/>
    <x v="1"/>
  </r>
  <r>
    <x v="3"/>
    <x v="8"/>
    <x v="5"/>
    <n v="23.96"/>
    <n v="1474.54"/>
    <n v="61.55"/>
    <n v="6.44"/>
    <n v="89.89"/>
    <n v="0"/>
    <n v="89.89"/>
    <n v="1"/>
    <n v="2"/>
    <n v="5"/>
    <n v="4"/>
    <n v="5"/>
    <n v="4"/>
    <m/>
    <n v="149.04"/>
    <n v="4.17"/>
    <n v="0"/>
    <n v="4.17"/>
    <n v="56.85"/>
    <n v="262.41000000000003"/>
    <n v="24.87"/>
    <x v="2"/>
    <x v="0"/>
    <x v="0"/>
    <n v="9"/>
    <n v="9"/>
    <x v="4"/>
    <x v="1"/>
  </r>
  <r>
    <x v="3"/>
    <x v="9"/>
    <x v="3"/>
    <n v="98.87"/>
    <n v="5812.36"/>
    <n v="58.96"/>
    <n v="7.54"/>
    <n v="135.68"/>
    <n v="8.66"/>
    <n v="144.34"/>
    <n v="11"/>
    <n v="8"/>
    <n v="33"/>
    <n v="31"/>
    <n v="33"/>
    <n v="31"/>
    <m/>
    <n v="150.74"/>
    <n v="13.38"/>
    <n v="8.0299999999999994"/>
    <n v="21.41"/>
    <n v="279.29000000000002"/>
    <n v="820.16"/>
    <n v="103.21"/>
    <x v="0"/>
    <x v="0"/>
    <x v="0"/>
    <n v="64"/>
    <n v="64"/>
    <x v="0"/>
    <x v="1"/>
  </r>
  <r>
    <x v="3"/>
    <x v="18"/>
    <x v="3"/>
    <n v="83.41"/>
    <n v="5103.87"/>
    <n v="61.3"/>
    <n v="6.78"/>
    <n v="222.06"/>
    <n v="0"/>
    <n v="222.06"/>
    <n v="6"/>
    <n v="6"/>
    <n v="54"/>
    <n v="47"/>
    <n v="54"/>
    <n v="47"/>
    <m/>
    <n v="136.82"/>
    <n v="6.68"/>
    <n v="0"/>
    <n v="6.68"/>
    <n v="153.63"/>
    <n v="953.63"/>
    <n v="81.290000000000006"/>
    <x v="0"/>
    <x v="0"/>
    <x v="0"/>
    <n v="101"/>
    <n v="101"/>
    <x v="4"/>
    <x v="1"/>
  </r>
  <r>
    <x v="3"/>
    <x v="10"/>
    <x v="3"/>
    <n v="98.87"/>
    <n v="5475.28"/>
    <n v="55.38"/>
    <n v="6.54"/>
    <n v="161.62"/>
    <n v="0"/>
    <n v="161.62"/>
    <n v="1"/>
    <n v="5"/>
    <n v="30"/>
    <n v="21"/>
    <n v="30"/>
    <n v="21"/>
    <m/>
    <n v="144"/>
    <n v="3.69"/>
    <n v="0"/>
    <n v="3.69"/>
    <n v="175.45"/>
    <n v="800.29"/>
    <n v="85.78"/>
    <x v="0"/>
    <x v="0"/>
    <x v="0"/>
    <n v="51"/>
    <n v="51"/>
    <x v="0"/>
    <x v="1"/>
  </r>
  <r>
    <x v="3"/>
    <x v="11"/>
    <x v="3"/>
    <n v="83.41"/>
    <n v="5372.77"/>
    <n v="64.430000000000007"/>
    <n v="7.04"/>
    <n v="374.04"/>
    <n v="2.11"/>
    <n v="376.15"/>
    <n v="9"/>
    <n v="7"/>
    <n v="44"/>
    <n v="34"/>
    <n v="44"/>
    <n v="34"/>
    <m/>
    <n v="123.37"/>
    <n v="2.27"/>
    <n v="0"/>
    <n v="2.27"/>
    <n v="90.26"/>
    <n v="1107.58"/>
    <n v="91.96"/>
    <x v="0"/>
    <x v="0"/>
    <x v="0"/>
    <n v="78"/>
    <n v="78"/>
    <x v="4"/>
    <x v="1"/>
  </r>
  <r>
    <x v="3"/>
    <x v="12"/>
    <x v="3"/>
    <n v="98.87"/>
    <n v="5667.42"/>
    <n v="57.32"/>
    <n v="7.66"/>
    <n v="153.76"/>
    <n v="37.6"/>
    <n v="191.36"/>
    <n v="3"/>
    <n v="11"/>
    <n v="47"/>
    <n v="43"/>
    <n v="47"/>
    <n v="43"/>
    <m/>
    <n v="137.38999999999999"/>
    <n v="3.96"/>
    <n v="2"/>
    <n v="5.96"/>
    <n v="120.92"/>
    <n v="873.47"/>
    <n v="91.89"/>
    <x v="0"/>
    <x v="0"/>
    <x v="0"/>
    <n v="90"/>
    <n v="90"/>
    <x v="3"/>
    <x v="1"/>
  </r>
  <r>
    <x v="3"/>
    <x v="19"/>
    <x v="4"/>
    <n v="83.41"/>
    <n v="4753.3900000000003"/>
    <n v="62.59"/>
    <n v="7.37"/>
    <n v="349.81"/>
    <n v="4.3099999999999996"/>
    <n v="354.12"/>
    <n v="13"/>
    <n v="9"/>
    <n v="73"/>
    <n v="74"/>
    <n v="73"/>
    <n v="74"/>
    <m/>
    <n v="152.31"/>
    <n v="5.7"/>
    <n v="0.19"/>
    <n v="5.89"/>
    <n v="170.48"/>
    <n v="908.78"/>
    <n v="73.08"/>
    <x v="1"/>
    <x v="0"/>
    <x v="0"/>
    <n v="147"/>
    <n v="147"/>
    <x v="0"/>
    <x v="1"/>
  </r>
  <r>
    <x v="3"/>
    <x v="14"/>
    <x v="4"/>
    <n v="83.41"/>
    <n v="4865.28"/>
    <n v="60.33"/>
    <n v="6.78"/>
    <n v="309.33"/>
    <n v="0"/>
    <n v="309.33"/>
    <n v="12"/>
    <n v="8"/>
    <n v="59"/>
    <n v="68"/>
    <n v="59"/>
    <n v="68"/>
    <m/>
    <n v="158.28"/>
    <n v="13.29"/>
    <n v="0.3"/>
    <n v="13.59"/>
    <n v="235.66"/>
    <n v="863.23"/>
    <n v="77.930000000000007"/>
    <x v="1"/>
    <x v="0"/>
    <x v="0"/>
    <n v="127"/>
    <n v="127"/>
    <x v="0"/>
    <x v="1"/>
  </r>
  <r>
    <x v="3"/>
    <x v="16"/>
    <x v="3"/>
    <n v="98.87"/>
    <n v="5924.16"/>
    <n v="59.92"/>
    <n v="7.67"/>
    <n v="337.55"/>
    <n v="22.53"/>
    <n v="360.08"/>
    <n v="7"/>
    <n v="14"/>
    <n v="55"/>
    <n v="56"/>
    <n v="55"/>
    <n v="56"/>
    <m/>
    <n v="141.93"/>
    <n v="6.14"/>
    <n v="0.81"/>
    <n v="6.95"/>
    <n v="122.77"/>
    <n v="1119.69"/>
    <n v="91.81"/>
    <x v="0"/>
    <x v="0"/>
    <x v="0"/>
    <n v="111"/>
    <n v="111"/>
    <x v="0"/>
    <x v="1"/>
  </r>
  <r>
    <x v="3"/>
    <x v="17"/>
    <x v="3"/>
    <n v="98.87"/>
    <n v="6198.37"/>
    <n v="62.73"/>
    <n v="7.29"/>
    <n v="381.08"/>
    <n v="12.07"/>
    <n v="393.15"/>
    <n v="10"/>
    <n v="12"/>
    <n v="39"/>
    <n v="46"/>
    <n v="39"/>
    <n v="46"/>
    <m/>
    <n v="144.56"/>
    <n v="10.24"/>
    <n v="0.39"/>
    <n v="10.63"/>
    <n v="193.32"/>
    <n v="1083.48"/>
    <n v="77.209999999999994"/>
    <x v="0"/>
    <x v="0"/>
    <x v="0"/>
    <n v="85"/>
    <n v="85"/>
    <x v="0"/>
    <x v="1"/>
  </r>
  <r>
    <x v="4"/>
    <x v="0"/>
    <x v="3"/>
    <n v="64.06"/>
    <n v="4775.62"/>
    <n v="74.55"/>
    <n v="7.06"/>
    <n v="48.67"/>
    <n v="0.71"/>
    <n v="49.38"/>
    <n v="2"/>
    <n v="6"/>
    <n v="43"/>
    <n v="25"/>
    <n v="43"/>
    <n v="25"/>
    <m/>
    <n v="143.30000000000001"/>
    <n v="15.09"/>
    <n v="0"/>
    <n v="15.09"/>
    <n v="170.68"/>
    <n v="594.08000000000004"/>
    <n v="71.34"/>
    <x v="0"/>
    <x v="0"/>
    <x v="0"/>
    <n v="68"/>
    <n v="68"/>
    <x v="0"/>
    <x v="1"/>
  </r>
  <r>
    <x v="4"/>
    <x v="20"/>
    <x v="3"/>
    <n v="64.06"/>
    <n v="4913.37"/>
    <n v="76.7"/>
    <n v="7.64"/>
    <n v="192.97"/>
    <n v="10.89"/>
    <n v="203.86"/>
    <n v="7"/>
    <n v="17"/>
    <n v="53"/>
    <n v="53"/>
    <n v="53"/>
    <n v="53"/>
    <m/>
    <n v="173.48"/>
    <n v="14.52"/>
    <n v="13.39"/>
    <n v="27.91"/>
    <n v="296.79000000000002"/>
    <n v="840.43"/>
    <n v="80.260000000000005"/>
    <x v="0"/>
    <x v="0"/>
    <x v="0"/>
    <n v="106"/>
    <n v="106"/>
    <x v="0"/>
    <x v="1"/>
  </r>
  <r>
    <x v="4"/>
    <x v="1"/>
    <x v="3"/>
    <n v="64.06"/>
    <n v="5010.12"/>
    <n v="78.209999999999994"/>
    <n v="7.21"/>
    <n v="59.32"/>
    <n v="0.72"/>
    <n v="60.04"/>
    <n v="4"/>
    <n v="6"/>
    <n v="42"/>
    <n v="52"/>
    <n v="42"/>
    <n v="52"/>
    <m/>
    <n v="160.22"/>
    <n v="21.51"/>
    <n v="0.6"/>
    <n v="22.11"/>
    <n v="214.82"/>
    <n v="680.46"/>
    <n v="74.510000000000005"/>
    <x v="0"/>
    <x v="0"/>
    <x v="0"/>
    <n v="94"/>
    <n v="94"/>
    <x v="0"/>
    <x v="1"/>
  </r>
  <r>
    <x v="4"/>
    <x v="2"/>
    <x v="3"/>
    <n v="64.06"/>
    <n v="4278.08"/>
    <n v="66.78"/>
    <n v="7.92"/>
    <n v="138.5"/>
    <n v="33.24"/>
    <n v="171.74"/>
    <n v="6"/>
    <n v="14"/>
    <n v="36"/>
    <n v="30"/>
    <n v="36"/>
    <n v="30"/>
    <m/>
    <n v="157.5"/>
    <n v="13.49"/>
    <n v="0"/>
    <n v="13.49"/>
    <n v="196.93"/>
    <n v="553.66"/>
    <n v="61.4"/>
    <x v="0"/>
    <x v="0"/>
    <x v="0"/>
    <n v="66"/>
    <n v="66"/>
    <x v="1"/>
    <x v="1"/>
  </r>
  <r>
    <x v="4"/>
    <x v="3"/>
    <x v="6"/>
    <n v="64.06"/>
    <n v="2328.41"/>
    <n v="36.35"/>
    <n v="4.7300000000000004"/>
    <n v="0"/>
    <n v="0"/>
    <n v="0"/>
    <n v="2"/>
    <n v="0"/>
    <n v="34"/>
    <n v="20"/>
    <n v="34"/>
    <n v="20"/>
    <m/>
    <n v="143.88"/>
    <n v="1.38"/>
    <n v="0"/>
    <n v="1.38"/>
    <n v="116.24"/>
    <n v="150.02000000000001"/>
    <n v="34.6"/>
    <x v="1"/>
    <x v="0"/>
    <x v="0"/>
    <n v="54"/>
    <n v="54"/>
    <x v="2"/>
    <x v="1"/>
  </r>
  <r>
    <x v="4"/>
    <x v="4"/>
    <x v="2"/>
    <n v="64.059999999999974"/>
    <n v="4695.3405882352936"/>
    <n v="76.136470588235284"/>
    <n v="7.3947058823529419"/>
    <n v="114.10235294117649"/>
    <n v="13.237647058823526"/>
    <n v="127.34000000000002"/>
    <n v="6.4117647058823533"/>
    <n v="10.470588235294118"/>
    <n v="38.117647058823529"/>
    <n v="38.647058823529413"/>
    <n v="38.117647058823529"/>
    <n v="38.647058823529413"/>
    <m/>
    <n v="150.78588235294117"/>
    <n v="13.818823529411766"/>
    <n v="1.2329411764705882"/>
    <n v="15.052352941176471"/>
    <n v="173.30764705882353"/>
    <n v="655.7399999999999"/>
    <n v="72.790000000000006"/>
    <x v="2"/>
    <x v="0"/>
    <x v="0"/>
    <n v="76.764705882352942"/>
    <n v="76.764705882352942"/>
    <x v="3"/>
    <x v="1"/>
  </r>
  <r>
    <x v="4"/>
    <x v="5"/>
    <x v="3"/>
    <n v="64.06"/>
    <n v="5190.95"/>
    <n v="81.03"/>
    <n v="8.01"/>
    <n v="246.84"/>
    <n v="47.79"/>
    <n v="294.63"/>
    <n v="12"/>
    <n v="21"/>
    <n v="32"/>
    <n v="34"/>
    <n v="32"/>
    <n v="34"/>
    <m/>
    <n v="150.72"/>
    <n v="12.98"/>
    <n v="0.02"/>
    <n v="13"/>
    <n v="157.12"/>
    <n v="766.8"/>
    <n v="78.17"/>
    <x v="0"/>
    <x v="0"/>
    <x v="0"/>
    <n v="66"/>
    <n v="66"/>
    <x v="0"/>
    <x v="1"/>
  </r>
  <r>
    <x v="4"/>
    <x v="6"/>
    <x v="3"/>
    <n v="64.06"/>
    <n v="4456.0600000000004"/>
    <n v="69.56"/>
    <n v="6.72"/>
    <n v="41.61"/>
    <n v="0"/>
    <n v="41.61"/>
    <n v="3"/>
    <n v="4"/>
    <n v="35"/>
    <n v="25"/>
    <n v="35"/>
    <n v="25"/>
    <m/>
    <n v="159.27000000000001"/>
    <n v="21.39"/>
    <n v="0"/>
    <n v="21.39"/>
    <n v="205.42"/>
    <n v="564.29"/>
    <n v="65.81"/>
    <x v="0"/>
    <x v="0"/>
    <x v="0"/>
    <n v="60"/>
    <n v="60"/>
    <x v="0"/>
    <x v="1"/>
  </r>
  <r>
    <x v="4"/>
    <x v="7"/>
    <x v="3"/>
    <n v="64.06"/>
    <n v="3806.78"/>
    <n v="98.6"/>
    <n v="7.62"/>
    <n v="206.7"/>
    <n v="20.399999999999999"/>
    <n v="227.1"/>
    <n v="11"/>
    <n v="18"/>
    <n v="47"/>
    <n v="59"/>
    <n v="47"/>
    <n v="59"/>
    <m/>
    <n v="170.24"/>
    <n v="21.47"/>
    <n v="2.23"/>
    <n v="23.71"/>
    <n v="191.93"/>
    <n v="873.09"/>
    <n v="60.61"/>
    <x v="0"/>
    <x v="0"/>
    <x v="0"/>
    <n v="106"/>
    <n v="106"/>
    <x v="3"/>
    <x v="1"/>
  </r>
  <r>
    <x v="4"/>
    <x v="9"/>
    <x v="3"/>
    <n v="64.06"/>
    <n v="4318.32"/>
    <n v="67.41"/>
    <n v="8.5399999999999991"/>
    <n v="157.97"/>
    <n v="29.23"/>
    <n v="187.2"/>
    <n v="9"/>
    <n v="16"/>
    <n v="46"/>
    <n v="44"/>
    <n v="46"/>
    <n v="44"/>
    <m/>
    <n v="150.78"/>
    <n v="9.69"/>
    <n v="0"/>
    <n v="9.69"/>
    <n v="146.12"/>
    <n v="587.46"/>
    <n v="65.77"/>
    <x v="0"/>
    <x v="0"/>
    <x v="0"/>
    <n v="90"/>
    <n v="90"/>
    <x v="0"/>
    <x v="1"/>
  </r>
  <r>
    <x v="4"/>
    <x v="18"/>
    <x v="3"/>
    <n v="64.06"/>
    <n v="4488.25"/>
    <n v="70.06"/>
    <n v="7.06"/>
    <n v="61.63"/>
    <n v="0.71"/>
    <n v="62.34"/>
    <n v="6"/>
    <n v="4"/>
    <n v="23"/>
    <n v="37"/>
    <n v="23"/>
    <n v="37"/>
    <m/>
    <n v="133.49"/>
    <n v="12.31"/>
    <n v="0"/>
    <n v="12.31"/>
    <n v="158.94999999999999"/>
    <n v="525.87"/>
    <n v="69"/>
    <x v="0"/>
    <x v="0"/>
    <x v="0"/>
    <n v="60"/>
    <n v="60"/>
    <x v="4"/>
    <x v="1"/>
  </r>
  <r>
    <x v="4"/>
    <x v="10"/>
    <x v="3"/>
    <n v="64.06"/>
    <n v="4373.87"/>
    <n v="77.430000000000007"/>
    <n v="7.49"/>
    <n v="94.41"/>
    <n v="7.95"/>
    <n v="102.36"/>
    <n v="9"/>
    <n v="14"/>
    <n v="45"/>
    <n v="39"/>
    <n v="45"/>
    <n v="39"/>
    <m/>
    <n v="145.19"/>
    <n v="14.54"/>
    <n v="0"/>
    <n v="14.54"/>
    <n v="159.22"/>
    <n v="680.94"/>
    <n v="65.010000000000005"/>
    <x v="0"/>
    <x v="0"/>
    <x v="0"/>
    <n v="84"/>
    <n v="84"/>
    <x v="0"/>
    <x v="1"/>
  </r>
  <r>
    <x v="4"/>
    <x v="11"/>
    <x v="2"/>
    <n v="64.059999999999974"/>
    <n v="4695.3405882352936"/>
    <n v="76.136470588235284"/>
    <n v="7.3947058823529419"/>
    <n v="114.10235294117649"/>
    <n v="13.237647058823526"/>
    <n v="127.34000000000002"/>
    <n v="6.4117647058823533"/>
    <n v="10.470588235294118"/>
    <n v="38.117647058823529"/>
    <n v="38.647058823529413"/>
    <n v="38.117647058823529"/>
    <n v="38.647058823529413"/>
    <m/>
    <n v="150.78588235294117"/>
    <n v="13.818823529411766"/>
    <n v="1.2329411764705882"/>
    <n v="15.052352941176471"/>
    <n v="173.30764705882353"/>
    <n v="655.7399999999999"/>
    <n v="72.790000000000006"/>
    <x v="2"/>
    <x v="0"/>
    <x v="0"/>
    <n v="76.764705882352942"/>
    <n v="76.764705882352942"/>
    <x v="4"/>
    <x v="1"/>
  </r>
  <r>
    <x v="4"/>
    <x v="12"/>
    <x v="3"/>
    <n v="64.06"/>
    <n v="4931.13"/>
    <n v="76.97"/>
    <n v="8.2200000000000006"/>
    <n v="158.44999999999999"/>
    <n v="64.77"/>
    <n v="223.22"/>
    <n v="8"/>
    <n v="11"/>
    <n v="10"/>
    <n v="12"/>
    <n v="10"/>
    <n v="12"/>
    <m/>
    <n v="127.82"/>
    <n v="0.71"/>
    <n v="0"/>
    <s v="Poor Trace"/>
    <n v="69.45"/>
    <n v="482.57"/>
    <n v="83.41"/>
    <x v="0"/>
    <x v="0"/>
    <x v="0"/>
    <n v="22"/>
    <n v="22"/>
    <x v="3"/>
    <x v="1"/>
  </r>
  <r>
    <x v="4"/>
    <x v="13"/>
    <x v="3"/>
    <n v="64.06"/>
    <n v="4827.63"/>
    <n v="75.36"/>
    <n v="6.97"/>
    <n v="70.650000000000006"/>
    <n v="0"/>
    <n v="70.650000000000006"/>
    <n v="2"/>
    <n v="6"/>
    <n v="34"/>
    <n v="25"/>
    <n v="34"/>
    <n v="25"/>
    <m/>
    <n v="169.15"/>
    <n v="26.55"/>
    <n v="7.0000000000000007E-2"/>
    <n v="26.62"/>
    <n v="258.04000000000002"/>
    <n v="546.47"/>
    <n v="73.739999999999995"/>
    <x v="0"/>
    <x v="0"/>
    <x v="0"/>
    <n v="59"/>
    <n v="59"/>
    <x v="0"/>
    <x v="1"/>
  </r>
  <r>
    <x v="4"/>
    <x v="19"/>
    <x v="7"/>
    <n v="64.06"/>
    <n v="2466.67"/>
    <n v="38.504999999999995"/>
    <n v="5.2650000000000006"/>
    <n v="1.415"/>
    <n v="0"/>
    <n v="1.415"/>
    <n v="4"/>
    <n v="0"/>
    <n v="47"/>
    <n v="35.5"/>
    <n v="47"/>
    <n v="35.5"/>
    <m/>
    <n v="139.755"/>
    <n v="1.9649999999999999"/>
    <n v="0"/>
    <n v="1.9649999999999999"/>
    <n v="110.755"/>
    <n v="195.07"/>
    <n v="38.795000000000002"/>
    <x v="2"/>
    <x v="0"/>
    <x v="0"/>
    <n v="82.5"/>
    <n v="82.5"/>
    <x v="0"/>
    <x v="1"/>
  </r>
  <r>
    <x v="4"/>
    <x v="14"/>
    <x v="6"/>
    <n v="64.06"/>
    <n v="2604.9299999999998"/>
    <n v="40.659999999999997"/>
    <n v="5.8"/>
    <n v="2.83"/>
    <n v="0"/>
    <n v="2.83"/>
    <n v="6"/>
    <n v="0"/>
    <n v="60"/>
    <n v="51"/>
    <n v="60"/>
    <n v="51"/>
    <m/>
    <n v="135.63"/>
    <n v="2.5499999999999998"/>
    <n v="0"/>
    <n v="2.5499999999999998"/>
    <n v="105.27"/>
    <n v="240.12"/>
    <n v="42.99"/>
    <x v="1"/>
    <x v="0"/>
    <x v="0"/>
    <n v="111"/>
    <n v="111"/>
    <x v="0"/>
    <x v="1"/>
  </r>
  <r>
    <x v="4"/>
    <x v="16"/>
    <x v="3"/>
    <n v="64.06"/>
    <n v="4960.7700000000004"/>
    <n v="77.44"/>
    <n v="7.29"/>
    <n v="85.56"/>
    <n v="3.56"/>
    <n v="89.12"/>
    <n v="5"/>
    <n v="9"/>
    <n v="43"/>
    <n v="46"/>
    <n v="43"/>
    <n v="46"/>
    <m/>
    <n v="155.05000000000001"/>
    <n v="8.35"/>
    <n v="0"/>
    <n v="8.35"/>
    <n v="122.53"/>
    <n v="761.17"/>
    <n v="78.040000000000006"/>
    <x v="0"/>
    <x v="0"/>
    <x v="0"/>
    <n v="89"/>
    <n v="89"/>
    <x v="0"/>
    <x v="1"/>
  </r>
  <r>
    <x v="4"/>
    <x v="17"/>
    <x v="3"/>
    <n v="64.06"/>
    <n v="5242.3999999999996"/>
    <n v="81.83"/>
    <n v="6.99"/>
    <n v="133.41999999999999"/>
    <n v="0"/>
    <n v="133.41999999999999"/>
    <n v="3"/>
    <n v="10"/>
    <n v="45"/>
    <n v="34"/>
    <n v="45"/>
    <n v="34"/>
    <m/>
    <n v="148.94"/>
    <n v="19.54"/>
    <n v="1.96"/>
    <n v="21.5"/>
    <n v="208.12"/>
    <n v="764.97"/>
    <n v="68.41"/>
    <x v="0"/>
    <x v="0"/>
    <x v="0"/>
    <n v="79"/>
    <n v="79"/>
    <x v="0"/>
    <x v="1"/>
  </r>
  <r>
    <x v="5"/>
    <x v="20"/>
    <x v="8"/>
    <n v="84.43"/>
    <n v="3837.21"/>
    <n v="45.45"/>
    <n v="5.0999999999999996"/>
    <n v="0"/>
    <n v="0"/>
    <n v="0"/>
    <n v="8"/>
    <n v="0"/>
    <n v="92"/>
    <n v="61"/>
    <n v="92"/>
    <n v="61"/>
    <m/>
    <n v="171.65"/>
    <n v="35.36"/>
    <n v="3.01"/>
    <n v="38.369999999999997"/>
    <n v="361.75"/>
    <n v="345.8"/>
    <n v="87.05"/>
    <x v="2"/>
    <x v="0"/>
    <x v="0"/>
    <n v="153"/>
    <n v="153"/>
    <x v="0"/>
    <x v="1"/>
  </r>
  <r>
    <x v="6"/>
    <x v="0"/>
    <x v="2"/>
    <n v="90.119999999999976"/>
    <n v="6552.0882352941162"/>
    <n v="76.062352941176485"/>
    <n v="8.2294117647058833"/>
    <n v="322.40823529411767"/>
    <n v="73.428235294117655"/>
    <n v="395.83647058823533"/>
    <n v="13.647058823529411"/>
    <n v="23.058823529411764"/>
    <n v="67.294117647058826"/>
    <n v="54.529411764705884"/>
    <n v="67.294117647058826"/>
    <n v="54.529411764705884"/>
    <m/>
    <n v="155.0205882352941"/>
    <n v="21.342352941176472"/>
    <n v="1.7594117647058825"/>
    <n v="23.101764705882349"/>
    <n v="253.2858823529412"/>
    <n v="1177.3552941176474"/>
    <n v="104.43588235294116"/>
    <x v="2"/>
    <x v="0"/>
    <x v="0"/>
    <n v="121.82352941176471"/>
    <n v="121.82352941176471"/>
    <x v="0"/>
    <x v="1"/>
  </r>
  <r>
    <x v="6"/>
    <x v="20"/>
    <x v="9"/>
    <n v="90.12"/>
    <n v="6951.88"/>
    <n v="83.2"/>
    <n v="8.1300000000000008"/>
    <n v="576.26"/>
    <n v="134.02000000000001"/>
    <n v="710.28"/>
    <n v="11"/>
    <n v="36"/>
    <n v="94"/>
    <n v="82"/>
    <n v="94"/>
    <n v="82"/>
    <m/>
    <n v="178.76"/>
    <n v="27.04"/>
    <n v="20.14"/>
    <n v="47.18"/>
    <n v="445.66"/>
    <n v="1626.12"/>
    <n v="115.15"/>
    <x v="0"/>
    <x v="0"/>
    <x v="0"/>
    <n v="176"/>
    <n v="176"/>
    <x v="0"/>
    <x v="1"/>
  </r>
  <r>
    <x v="6"/>
    <x v="1"/>
    <x v="9"/>
    <n v="90.12"/>
    <n v="7440.88"/>
    <n v="82.58"/>
    <n v="7.81"/>
    <n v="231.5"/>
    <n v="36.97"/>
    <n v="268.47000000000003"/>
    <n v="9"/>
    <n v="20"/>
    <n v="64"/>
    <n v="55"/>
    <n v="64"/>
    <n v="55"/>
    <m/>
    <n v="171.04"/>
    <n v="31.31"/>
    <n v="5.83"/>
    <n v="37.15"/>
    <n v="370.66"/>
    <n v="1112.31"/>
    <n v="114.58"/>
    <x v="0"/>
    <x v="0"/>
    <x v="0"/>
    <n v="119"/>
    <n v="119"/>
    <x v="0"/>
    <x v="1"/>
  </r>
  <r>
    <x v="6"/>
    <x v="2"/>
    <x v="9"/>
    <n v="90.12"/>
    <n v="6119.46"/>
    <n v="67.900000000000006"/>
    <n v="9.01"/>
    <n v="299.93"/>
    <n v="134.66"/>
    <n v="434.59"/>
    <n v="18"/>
    <n v="22"/>
    <n v="61"/>
    <n v="37"/>
    <n v="61"/>
    <n v="37"/>
    <m/>
    <n v="153.30000000000001"/>
    <n v="10.58"/>
    <n v="0"/>
    <n v="10.58"/>
    <n v="243.79"/>
    <n v="978.65"/>
    <n v="97.8"/>
    <x v="0"/>
    <x v="0"/>
    <x v="0"/>
    <n v="98"/>
    <n v="98"/>
    <x v="1"/>
    <x v="1"/>
  </r>
  <r>
    <x v="6"/>
    <x v="3"/>
    <x v="9"/>
    <n v="90.12"/>
    <n v="3802.01"/>
    <n v="46.65"/>
    <n v="5.4"/>
    <n v="0"/>
    <n v="0"/>
    <n v="0"/>
    <n v="8"/>
    <n v="0"/>
    <n v="32"/>
    <n v="40"/>
    <n v="32"/>
    <n v="40"/>
    <m/>
    <n v="147.49"/>
    <n v="0.46"/>
    <n v="0"/>
    <n v="0.46"/>
    <n v="157.61000000000001"/>
    <n v="232.41"/>
    <n v="54.85"/>
    <x v="1"/>
    <x v="0"/>
    <x v="0"/>
    <n v="72"/>
    <n v="72"/>
    <x v="2"/>
    <x v="1"/>
  </r>
  <r>
    <x v="6"/>
    <x v="4"/>
    <x v="9"/>
    <n v="90.12"/>
    <n v="7400.71"/>
    <n v="82.12"/>
    <n v="9.02"/>
    <n v="267.32"/>
    <n v="73.17"/>
    <n v="340.49"/>
    <n v="38"/>
    <n v="18"/>
    <n v="83"/>
    <n v="80"/>
    <n v="83"/>
    <n v="80"/>
    <m/>
    <n v="169.82"/>
    <n v="34.450000000000003"/>
    <n v="0.01"/>
    <n v="34.46"/>
    <n v="337.64"/>
    <n v="1367.21"/>
    <n v="155.97"/>
    <x v="0"/>
    <x v="0"/>
    <x v="0"/>
    <n v="163"/>
    <n v="163"/>
    <x v="3"/>
    <x v="1"/>
  </r>
  <r>
    <x v="6"/>
    <x v="5"/>
    <x v="9"/>
    <n v="90.12"/>
    <n v="7421.89"/>
    <n v="82.68"/>
    <n v="8.8800000000000008"/>
    <n v="448.26"/>
    <n v="141.16999999999999"/>
    <n v="589.42999999999995"/>
    <n v="14"/>
    <n v="34"/>
    <n v="72"/>
    <n v="56"/>
    <n v="72"/>
    <n v="56"/>
    <m/>
    <n v="161.11000000000001"/>
    <n v="24.14"/>
    <n v="0.02"/>
    <n v="24.16"/>
    <n v="271"/>
    <n v="1362.9"/>
    <n v="115.83"/>
    <x v="0"/>
    <x v="0"/>
    <x v="0"/>
    <n v="128"/>
    <n v="128"/>
    <x v="0"/>
    <x v="1"/>
  </r>
  <r>
    <x v="6"/>
    <x v="6"/>
    <x v="9"/>
    <n v="90.12"/>
    <n v="6714.45"/>
    <n v="74.58"/>
    <n v="7.59"/>
    <n v="244.7"/>
    <n v="27.4"/>
    <n v="272.10000000000002"/>
    <n v="5"/>
    <n v="15"/>
    <n v="67"/>
    <n v="43"/>
    <n v="67"/>
    <n v="43"/>
    <m/>
    <n v="167.74"/>
    <n v="30.81"/>
    <n v="0.4"/>
    <n v="31.2"/>
    <n v="328.04"/>
    <n v="1088.7"/>
    <n v="93.39"/>
    <x v="0"/>
    <x v="0"/>
    <x v="0"/>
    <n v="110"/>
    <n v="110"/>
    <x v="0"/>
    <x v="1"/>
  </r>
  <r>
    <x v="6"/>
    <x v="7"/>
    <x v="9"/>
    <n v="90.12"/>
    <n v="7360.5"/>
    <n v="88.15"/>
    <n v="8.14"/>
    <n v="510.77"/>
    <n v="41.95"/>
    <n v="552.72"/>
    <n v="14"/>
    <n v="38"/>
    <n v="83"/>
    <n v="66"/>
    <n v="83"/>
    <n v="66"/>
    <m/>
    <n v="152.69"/>
    <n v="18.399999999999999"/>
    <n v="0.01"/>
    <n v="18.41"/>
    <n v="244.25"/>
    <n v="1721.81"/>
    <n v="112.88"/>
    <x v="0"/>
    <x v="0"/>
    <x v="0"/>
    <n v="149"/>
    <n v="149"/>
    <x v="3"/>
    <x v="1"/>
  </r>
  <r>
    <x v="6"/>
    <x v="9"/>
    <x v="9"/>
    <n v="90.12"/>
    <n v="6178.95"/>
    <n v="73.91"/>
    <n v="8.77"/>
    <n v="338.97"/>
    <n v="192.67"/>
    <n v="531.64"/>
    <n v="23"/>
    <n v="30"/>
    <n v="44"/>
    <n v="47"/>
    <n v="44"/>
    <n v="47"/>
    <m/>
    <n v="151.41999999999999"/>
    <n v="14.23"/>
    <n v="0"/>
    <n v="14.23"/>
    <n v="188.94"/>
    <n v="1045.77"/>
    <n v="95.02"/>
    <x v="0"/>
    <x v="0"/>
    <x v="0"/>
    <n v="91"/>
    <n v="91"/>
    <x v="0"/>
    <x v="1"/>
  </r>
  <r>
    <x v="6"/>
    <x v="18"/>
    <x v="9"/>
    <n v="90.12"/>
    <n v="6643.07"/>
    <n v="73.709999999999994"/>
    <n v="7.54"/>
    <n v="286.51"/>
    <n v="14.36"/>
    <n v="300.87"/>
    <n v="26"/>
    <n v="16"/>
    <n v="77"/>
    <n v="72"/>
    <n v="77"/>
    <n v="72"/>
    <m/>
    <n v="149.49"/>
    <n v="37.06"/>
    <n v="0.63"/>
    <n v="37.69"/>
    <n v="351.46"/>
    <n v="1155.53"/>
    <n v="110.86"/>
    <x v="0"/>
    <x v="0"/>
    <x v="0"/>
    <n v="149"/>
    <n v="149"/>
    <x v="4"/>
    <x v="1"/>
  </r>
  <r>
    <x v="6"/>
    <x v="11"/>
    <x v="2"/>
    <n v="90.119999999999976"/>
    <n v="6552.0882352941162"/>
    <n v="76.062352941176485"/>
    <n v="8.2294117647058833"/>
    <n v="322.40823529411767"/>
    <n v="73.428235294117655"/>
    <n v="395.83647058823533"/>
    <n v="13.647058823529411"/>
    <n v="23.058823529411764"/>
    <n v="67.294117647058826"/>
    <n v="54.529411764705884"/>
    <n v="67.294117647058826"/>
    <n v="54.529411764705884"/>
    <m/>
    <n v="155.0205882352941"/>
    <n v="21.342352941176472"/>
    <n v="1.7594117647058825"/>
    <n v="23.101764705882349"/>
    <n v="253.2858823529412"/>
    <n v="1177.3552941176474"/>
    <n v="104.43588235294116"/>
    <x v="2"/>
    <x v="0"/>
    <x v="0"/>
    <n v="121.82352941176471"/>
    <n v="121.82352941176471"/>
    <x v="4"/>
    <x v="1"/>
  </r>
  <r>
    <x v="6"/>
    <x v="12"/>
    <x v="9"/>
    <n v="90.12"/>
    <n v="3205.37"/>
    <n v="55.7"/>
    <n v="8.9600000000000009"/>
    <n v="90.5"/>
    <n v="39.22"/>
    <n v="129.72"/>
    <n v="5"/>
    <n v="9"/>
    <n v="29"/>
    <n v="24"/>
    <n v="29"/>
    <n v="24"/>
    <m/>
    <n v="121.87"/>
    <n v="0.02"/>
    <n v="0"/>
    <s v="Poor Trace"/>
    <n v="44.84"/>
    <n v="398.03"/>
    <n v="54.78"/>
    <x v="0"/>
    <x v="0"/>
    <x v="0"/>
    <n v="53"/>
    <n v="53"/>
    <x v="3"/>
    <x v="1"/>
  </r>
  <r>
    <x v="6"/>
    <x v="13"/>
    <x v="9"/>
    <n v="90.12"/>
    <n v="6995.29"/>
    <n v="77.62"/>
    <n v="8.16"/>
    <n v="151.11000000000001"/>
    <n v="32.799999999999997"/>
    <n v="183.91"/>
    <n v="2"/>
    <n v="12"/>
    <n v="43"/>
    <n v="23"/>
    <n v="43"/>
    <n v="23"/>
    <m/>
    <n v="168.34"/>
    <n v="36.64"/>
    <n v="0"/>
    <n v="36.64"/>
    <n v="352.05"/>
    <n v="804.34"/>
    <n v="105.51"/>
    <x v="0"/>
    <x v="0"/>
    <x v="0"/>
    <n v="66"/>
    <n v="66"/>
    <x v="0"/>
    <x v="1"/>
  </r>
  <r>
    <x v="6"/>
    <x v="19"/>
    <x v="9"/>
    <n v="90.12"/>
    <n v="3113.01"/>
    <n v="38.369999999999997"/>
    <n v="6.75"/>
    <n v="38.869999999999997"/>
    <n v="0"/>
    <n v="38.869999999999997"/>
    <n v="11"/>
    <n v="3"/>
    <n v="43"/>
    <n v="45"/>
    <n v="43"/>
    <n v="45"/>
    <m/>
    <n v="0"/>
    <n v="0"/>
    <n v="0"/>
    <n v="0"/>
    <n v="0"/>
    <n v="262.8"/>
    <n v="47.92"/>
    <x v="1"/>
    <x v="0"/>
    <x v="0"/>
    <n v="88"/>
    <n v="88"/>
    <x v="0"/>
    <x v="1"/>
  </r>
  <r>
    <x v="6"/>
    <x v="14"/>
    <x v="9"/>
    <n v="90.12"/>
    <n v="3750.19"/>
    <n v="46.18"/>
    <n v="7.22"/>
    <n v="26.37"/>
    <n v="1.44"/>
    <n v="27.81"/>
    <n v="9"/>
    <n v="2"/>
    <n v="29"/>
    <n v="37"/>
    <n v="29"/>
    <n v="37"/>
    <m/>
    <n v="138.58000000000001"/>
    <n v="4.25"/>
    <n v="0"/>
    <n v="4.25"/>
    <n v="147.16999999999999"/>
    <n v="247.41"/>
    <n v="54.15"/>
    <x v="1"/>
    <x v="0"/>
    <x v="0"/>
    <n v="66"/>
    <n v="66"/>
    <x v="0"/>
    <x v="1"/>
  </r>
  <r>
    <x v="6"/>
    <x v="16"/>
    <x v="9"/>
    <n v="90.12"/>
    <n v="7951.11"/>
    <n v="88.23"/>
    <n v="8.3800000000000008"/>
    <n v="557.41999999999996"/>
    <n v="169.06"/>
    <n v="726.48"/>
    <n v="14"/>
    <n v="39"/>
    <n v="85"/>
    <n v="72"/>
    <n v="85"/>
    <n v="72"/>
    <m/>
    <n v="150.85"/>
    <n v="2.33"/>
    <n v="0"/>
    <n v="2.33"/>
    <n v="78.569999999999993"/>
    <n v="1766.9"/>
    <n v="128.63"/>
    <x v="0"/>
    <x v="0"/>
    <x v="0"/>
    <n v="157"/>
    <n v="157"/>
    <x v="0"/>
    <x v="1"/>
  </r>
  <r>
    <x v="6"/>
    <x v="17"/>
    <x v="9"/>
    <n v="90.12"/>
    <n v="7818.29"/>
    <n v="93.41"/>
    <n v="7.95"/>
    <n v="537.22"/>
    <n v="58.41"/>
    <n v="595.63"/>
    <n v="7"/>
    <n v="35"/>
    <n v="75"/>
    <n v="45"/>
    <n v="75"/>
    <n v="45"/>
    <m/>
    <n v="160.62"/>
    <n v="32.31"/>
    <n v="2.87"/>
    <n v="35.18"/>
    <n v="330.39"/>
    <n v="1444.77"/>
    <n v="99.02"/>
    <x v="0"/>
    <x v="0"/>
    <x v="0"/>
    <n v="120"/>
    <n v="120"/>
    <x v="0"/>
    <x v="1"/>
  </r>
  <r>
    <x v="7"/>
    <x v="0"/>
    <x v="2"/>
    <n v="85.51"/>
    <n v="5665"/>
    <n v="66.255384615384614"/>
    <n v="7.7707692307692318"/>
    <n v="239.55461538461537"/>
    <n v="31.696153846153848"/>
    <n v="271.25076923076921"/>
    <n v="11.461538461538462"/>
    <n v="20.307692307692307"/>
    <n v="58.615384615384613"/>
    <n v="43.230769230769234"/>
    <n v="58.615384615384613"/>
    <n v="43.230769230769234"/>
    <m/>
    <n v="144.1423076923077"/>
    <n v="14.457692307692309"/>
    <n v="0.37307692307692314"/>
    <n v="14.831538461538459"/>
    <n v="196.2092307692308"/>
    <n v="1050.2669230769231"/>
    <n v="89.067692307692312"/>
    <x v="2"/>
    <x v="0"/>
    <x v="0"/>
    <n v="101.84615384615384"/>
    <n v="101.84615384615384"/>
    <x v="0"/>
    <x v="1"/>
  </r>
  <r>
    <x v="7"/>
    <x v="20"/>
    <x v="3"/>
    <n v="85.51"/>
    <n v="5796.79"/>
    <n v="67.8"/>
    <n v="7.17"/>
    <n v="202.5"/>
    <n v="1.42"/>
    <n v="203.92"/>
    <n v="15"/>
    <n v="24"/>
    <n v="68"/>
    <n v="43"/>
    <n v="68"/>
    <n v="43"/>
    <m/>
    <n v="157.52000000000001"/>
    <n v="23.26"/>
    <n v="2.92"/>
    <n v="26.18"/>
    <n v="281.25"/>
    <n v="1092.96"/>
    <n v="98.82"/>
    <x v="0"/>
    <x v="0"/>
    <x v="0"/>
    <n v="111"/>
    <n v="111"/>
    <x v="0"/>
    <x v="1"/>
  </r>
  <r>
    <x v="7"/>
    <x v="1"/>
    <x v="3"/>
    <n v="85.51"/>
    <n v="6105.31"/>
    <n v="71.400000000000006"/>
    <n v="8.16"/>
    <n v="277.92"/>
    <n v="57.4"/>
    <n v="335.32"/>
    <n v="8"/>
    <n v="24"/>
    <n v="66"/>
    <n v="39"/>
    <n v="66"/>
    <n v="39"/>
    <m/>
    <n v="157.02000000000001"/>
    <n v="21.8"/>
    <n v="0.98"/>
    <n v="22.78"/>
    <n v="255.51"/>
    <n v="1124.69"/>
    <n v="94.13"/>
    <x v="0"/>
    <x v="0"/>
    <x v="0"/>
    <n v="105"/>
    <n v="105"/>
    <x v="0"/>
    <x v="1"/>
  </r>
  <r>
    <x v="7"/>
    <x v="3"/>
    <x v="3"/>
    <n v="85.51"/>
    <n v="3753.76"/>
    <n v="43.9"/>
    <n v="6.06"/>
    <n v="12.1"/>
    <n v="0"/>
    <n v="12.1"/>
    <n v="7"/>
    <n v="2"/>
    <n v="52"/>
    <n v="53"/>
    <n v="52"/>
    <n v="53"/>
    <m/>
    <n v="140.94"/>
    <n v="0"/>
    <n v="0"/>
    <n v="0"/>
    <n v="130.56"/>
    <n v="234.44"/>
    <n v="64.3"/>
    <x v="1"/>
    <x v="0"/>
    <x v="0"/>
    <n v="105"/>
    <n v="105"/>
    <x v="2"/>
    <x v="1"/>
  </r>
  <r>
    <x v="7"/>
    <x v="4"/>
    <x v="3"/>
    <n v="85.51"/>
    <n v="5621.51"/>
    <n v="65.75"/>
    <n v="7.7"/>
    <n v="366.54"/>
    <n v="20.91"/>
    <n v="387.45"/>
    <n v="44"/>
    <n v="27"/>
    <n v="65"/>
    <n v="71"/>
    <n v="65"/>
    <n v="71"/>
    <m/>
    <n v="148.76"/>
    <n v="20.010000000000002"/>
    <n v="0"/>
    <n v="20.010000000000002"/>
    <n v="213.93"/>
    <n v="1202.3800000000001"/>
    <n v="124.12"/>
    <x v="0"/>
    <x v="0"/>
    <x v="0"/>
    <n v="136"/>
    <n v="136"/>
    <x v="3"/>
    <x v="1"/>
  </r>
  <r>
    <x v="7"/>
    <x v="5"/>
    <x v="3"/>
    <n v="85.51"/>
    <n v="5954.29"/>
    <n v="69.64"/>
    <n v="7.26"/>
    <n v="486.94"/>
    <n v="7.09"/>
    <n v="494.03"/>
    <n v="11"/>
    <n v="34"/>
    <n v="55"/>
    <n v="32"/>
    <n v="55"/>
    <n v="32"/>
    <m/>
    <n v="142.44"/>
    <n v="13.06"/>
    <n v="0.76"/>
    <n v="13.82"/>
    <n v="182.43"/>
    <n v="1210.25"/>
    <n v="79.930000000000007"/>
    <x v="0"/>
    <x v="0"/>
    <x v="0"/>
    <n v="87"/>
    <n v="87"/>
    <x v="0"/>
    <x v="1"/>
  </r>
  <r>
    <x v="7"/>
    <x v="6"/>
    <x v="3"/>
    <n v="85.51"/>
    <n v="5258.39"/>
    <n v="61.5"/>
    <n v="8.17"/>
    <n v="172.23"/>
    <n v="44.42"/>
    <n v="216.65"/>
    <n v="4"/>
    <n v="15"/>
    <n v="59"/>
    <n v="51"/>
    <n v="59"/>
    <n v="51"/>
    <m/>
    <n v="153.44999999999999"/>
    <n v="20.350000000000001"/>
    <n v="0"/>
    <n v="20.350000000000001"/>
    <n v="225.79"/>
    <n v="949.65"/>
    <n v="72.56"/>
    <x v="0"/>
    <x v="0"/>
    <x v="0"/>
    <n v="110"/>
    <n v="110"/>
    <x v="0"/>
    <x v="1"/>
  </r>
  <r>
    <x v="7"/>
    <x v="8"/>
    <x v="3"/>
    <n v="85.51"/>
    <n v="2975.08"/>
    <n v="89.58"/>
    <n v="7.72"/>
    <n v="86.19"/>
    <n v="58.75"/>
    <n v="144.94"/>
    <n v="4"/>
    <n v="4"/>
    <n v="28"/>
    <n v="7"/>
    <n v="28"/>
    <n v="7"/>
    <m/>
    <n v="169.46"/>
    <n v="17.670000000000002"/>
    <n v="0.69"/>
    <n v="18.36"/>
    <n v="152.87"/>
    <n v="318.26"/>
    <n v="45.81"/>
    <x v="3"/>
    <x v="0"/>
    <x v="2"/>
    <n v="35"/>
    <n v="35"/>
    <x v="4"/>
    <x v="1"/>
  </r>
  <r>
    <x v="7"/>
    <x v="9"/>
    <x v="3"/>
    <n v="85.51"/>
    <n v="5152.87"/>
    <n v="60.27"/>
    <n v="8.3699999999999992"/>
    <n v="376.47"/>
    <n v="49.4"/>
    <n v="425.87"/>
    <n v="19"/>
    <n v="28"/>
    <n v="61"/>
    <n v="40"/>
    <n v="61"/>
    <n v="40"/>
    <m/>
    <n v="136.38999999999999"/>
    <n v="1.97"/>
    <n v="0"/>
    <n v="1.97"/>
    <n v="129"/>
    <n v="1089.01"/>
    <n v="88.11"/>
    <x v="0"/>
    <x v="0"/>
    <x v="0"/>
    <n v="101"/>
    <n v="101"/>
    <x v="0"/>
    <x v="1"/>
  </r>
  <r>
    <x v="7"/>
    <x v="18"/>
    <x v="3"/>
    <n v="85.51"/>
    <n v="4937.3999999999996"/>
    <n v="57.75"/>
    <n v="7.97"/>
    <n v="125.29"/>
    <n v="52.62"/>
    <n v="177.91"/>
    <n v="8"/>
    <n v="12"/>
    <n v="58"/>
    <n v="31"/>
    <n v="58"/>
    <n v="31"/>
    <m/>
    <n v="133.18"/>
    <n v="19.059999999999999"/>
    <n v="0"/>
    <n v="19.059999999999999"/>
    <n v="206.43"/>
    <n v="843.1"/>
    <n v="78.7"/>
    <x v="0"/>
    <x v="0"/>
    <x v="0"/>
    <n v="89"/>
    <n v="89"/>
    <x v="4"/>
    <x v="1"/>
  </r>
  <r>
    <x v="7"/>
    <x v="10"/>
    <x v="3"/>
    <n v="85.51"/>
    <n v="5433.98"/>
    <n v="63.55"/>
    <n v="6.79"/>
    <n v="115.07"/>
    <n v="0"/>
    <n v="115.07"/>
    <n v="6"/>
    <n v="12"/>
    <n v="41"/>
    <n v="35"/>
    <n v="41"/>
    <n v="35"/>
    <m/>
    <n v="134.1"/>
    <n v="11.03"/>
    <n v="0"/>
    <n v="11.03"/>
    <n v="164.08"/>
    <n v="908.95"/>
    <n v="80.36"/>
    <x v="0"/>
    <x v="0"/>
    <x v="0"/>
    <n v="76"/>
    <n v="76"/>
    <x v="0"/>
    <x v="1"/>
  </r>
  <r>
    <x v="7"/>
    <x v="13"/>
    <x v="3"/>
    <n v="85.51"/>
    <n v="6024.49"/>
    <n v="70.459999999999994"/>
    <n v="8.0399999999999991"/>
    <n v="214.73"/>
    <n v="58.68"/>
    <n v="273.41000000000003"/>
    <n v="3"/>
    <n v="18"/>
    <n v="57"/>
    <n v="32"/>
    <n v="57"/>
    <n v="32"/>
    <m/>
    <n v="163.63999999999999"/>
    <n v="28.78"/>
    <n v="0"/>
    <n v="28.78"/>
    <n v="299.07"/>
    <n v="1063.25"/>
    <n v="90.31"/>
    <x v="0"/>
    <x v="0"/>
    <x v="0"/>
    <n v="89"/>
    <n v="89"/>
    <x v="0"/>
    <x v="1"/>
  </r>
  <r>
    <x v="7"/>
    <x v="19"/>
    <x v="3"/>
    <n v="85.51"/>
    <n v="2157.31"/>
    <n v="25.23"/>
    <n v="5.83"/>
    <n v="2.83"/>
    <n v="0"/>
    <n v="2.83"/>
    <n v="16"/>
    <n v="0"/>
    <n v="42"/>
    <n v="36"/>
    <n v="42"/>
    <n v="36"/>
    <m/>
    <n v="122.73"/>
    <n v="0"/>
    <n v="0"/>
    <n v="0"/>
    <n v="37.340000000000003"/>
    <n v="101.28"/>
    <n v="45.05"/>
    <x v="1"/>
    <x v="0"/>
    <x v="0"/>
    <n v="78"/>
    <n v="78"/>
    <x v="0"/>
    <x v="1"/>
  </r>
  <r>
    <x v="7"/>
    <x v="14"/>
    <x v="3"/>
    <n v="85.51"/>
    <n v="3263.48"/>
    <n v="38.17"/>
    <n v="6.86"/>
    <n v="15.15"/>
    <n v="0"/>
    <n v="15.15"/>
    <n v="24"/>
    <n v="2"/>
    <n v="49"/>
    <n v="46"/>
    <n v="49"/>
    <n v="46"/>
    <m/>
    <n v="137.63999999999999"/>
    <n v="0.68"/>
    <n v="0"/>
    <n v="0.68"/>
    <n v="121.62"/>
    <n v="157.22"/>
    <n v="60.73"/>
    <x v="1"/>
    <x v="0"/>
    <x v="0"/>
    <n v="95"/>
    <n v="95"/>
    <x v="0"/>
    <x v="1"/>
  </r>
  <r>
    <x v="7"/>
    <x v="16"/>
    <x v="3"/>
    <n v="85.51"/>
    <n v="5983.69"/>
    <n v="69.98"/>
    <n v="7.2"/>
    <n v="268.62"/>
    <n v="3.55"/>
    <n v="272.17"/>
    <n v="12"/>
    <n v="25"/>
    <n v="69"/>
    <n v="55"/>
    <n v="69"/>
    <n v="55"/>
    <m/>
    <n v="130.34"/>
    <n v="0"/>
    <n v="0"/>
    <s v="Poor Trace"/>
    <n v="49.74"/>
    <n v="1280.81"/>
    <n v="97.71"/>
    <x v="0"/>
    <x v="0"/>
    <x v="0"/>
    <n v="124"/>
    <n v="124"/>
    <x v="0"/>
    <x v="1"/>
  </r>
  <r>
    <x v="7"/>
    <x v="17"/>
    <x v="3"/>
    <n v="85.51"/>
    <n v="6269.51"/>
    <n v="73.319999999999993"/>
    <n v="8.32"/>
    <n v="206.62"/>
    <n v="58.77"/>
    <n v="265.39"/>
    <n v="4"/>
    <n v="19"/>
    <n v="49"/>
    <n v="41"/>
    <n v="49"/>
    <n v="41"/>
    <m/>
    <n v="144.62"/>
    <n v="14.24"/>
    <n v="0.19"/>
    <n v="14.44"/>
    <n v="207.9"/>
    <n v="1057.44"/>
    <n v="84.76"/>
    <x v="0"/>
    <x v="0"/>
    <x v="0"/>
    <n v="90"/>
    <n v="90"/>
    <x v="0"/>
    <x v="1"/>
  </r>
  <r>
    <x v="8"/>
    <x v="0"/>
    <x v="10"/>
    <n v="62.289999999999992"/>
    <n v="3126.92"/>
    <n v="51.360588235294124"/>
    <n v="6.8017647058823529"/>
    <n v="73.602352941176491"/>
    <n v="3.7882352941176465"/>
    <n v="77.390588235294132"/>
    <n v="2.2941176470588234"/>
    <n v="5.7058823529411766"/>
    <n v="18.764705882352942"/>
    <n v="17.705882352941178"/>
    <n v="18.764705882352942"/>
    <n v="17.705882352941178"/>
    <m/>
    <n v="138.17411764705886"/>
    <n v="1.5164705882352938"/>
    <n v="0"/>
    <n v="1.5164705882352938"/>
    <n v="96.010588235294108"/>
    <n v="334.31058823529412"/>
    <n v="49.54529411764706"/>
    <x v="0"/>
    <x v="0"/>
    <x v="0"/>
    <n v="36.470588235294116"/>
    <n v="36.470588235294116"/>
    <x v="0"/>
    <x v="1"/>
  </r>
  <r>
    <x v="8"/>
    <x v="20"/>
    <x v="11"/>
    <n v="62.29"/>
    <n v="3087.02"/>
    <n v="49.56"/>
    <n v="6.65"/>
    <n v="53.04"/>
    <n v="0"/>
    <n v="53.04"/>
    <n v="3"/>
    <n v="4"/>
    <n v="22"/>
    <n v="21"/>
    <n v="22"/>
    <n v="21"/>
    <m/>
    <n v="142.47"/>
    <n v="5.41"/>
    <n v="0"/>
    <n v="5.41"/>
    <n v="120.31"/>
    <n v="329.74"/>
    <n v="50.88"/>
    <x v="0"/>
    <x v="0"/>
    <x v="0"/>
    <n v="43"/>
    <n v="43"/>
    <x v="0"/>
    <x v="1"/>
  </r>
  <r>
    <x v="8"/>
    <x v="20"/>
    <x v="3"/>
    <n v="95.78"/>
    <n v="6520.32"/>
    <n v="68.2"/>
    <n v="7.64"/>
    <n v="190.75"/>
    <n v="11.67"/>
    <n v="202.42"/>
    <n v="14"/>
    <n v="17"/>
    <n v="87"/>
    <n v="61"/>
    <n v="87"/>
    <n v="61"/>
    <m/>
    <n v="159.44"/>
    <n v="28.82"/>
    <n v="0.94"/>
    <n v="29.76"/>
    <n v="318.91000000000003"/>
    <n v="1018.1"/>
    <n v="111.56"/>
    <x v="0"/>
    <x v="0"/>
    <x v="0"/>
    <n v="148"/>
    <n v="148"/>
    <x v="0"/>
    <x v="1"/>
  </r>
  <r>
    <x v="8"/>
    <x v="1"/>
    <x v="11"/>
    <n v="62.29"/>
    <n v="3476.52"/>
    <n v="55.81"/>
    <n v="6.83"/>
    <n v="159.47999999999999"/>
    <n v="0"/>
    <n v="159.47999999999999"/>
    <n v="1"/>
    <n v="10"/>
    <n v="22"/>
    <n v="23"/>
    <n v="22"/>
    <n v="23"/>
    <m/>
    <n v="147.49"/>
    <n v="1.94"/>
    <n v="0"/>
    <n v="1.94"/>
    <n v="117.25"/>
    <n v="466.46"/>
    <n v="56.59"/>
    <x v="0"/>
    <x v="0"/>
    <x v="0"/>
    <n v="45"/>
    <n v="45"/>
    <x v="0"/>
    <x v="1"/>
  </r>
  <r>
    <x v="8"/>
    <x v="1"/>
    <x v="3"/>
    <n v="95.78"/>
    <n v="6342.34"/>
    <n v="66.290000000000006"/>
    <n v="6.91"/>
    <n v="46.67"/>
    <n v="0"/>
    <n v="46.67"/>
    <n v="0"/>
    <n v="5"/>
    <n v="52"/>
    <n v="34"/>
    <n v="52"/>
    <n v="34"/>
    <m/>
    <n v="152.43"/>
    <n v="14.19"/>
    <n v="0.48"/>
    <n v="14.67"/>
    <n v="231.39"/>
    <n v="651.73"/>
    <n v="95.44"/>
    <x v="0"/>
    <x v="0"/>
    <x v="0"/>
    <n v="86"/>
    <n v="86"/>
    <x v="0"/>
    <x v="1"/>
  </r>
  <r>
    <x v="8"/>
    <x v="2"/>
    <x v="11"/>
    <n v="62.29"/>
    <n v="3513"/>
    <n v="56.4"/>
    <n v="7.41"/>
    <n v="133.15"/>
    <n v="9.3000000000000007"/>
    <n v="142.44999999999999"/>
    <n v="3"/>
    <n v="12"/>
    <n v="21"/>
    <n v="16"/>
    <n v="21"/>
    <n v="16"/>
    <m/>
    <n v="144.9"/>
    <n v="1.61"/>
    <n v="0"/>
    <n v="1.61"/>
    <n v="122.61"/>
    <n v="374.76"/>
    <n v="51.83"/>
    <x v="0"/>
    <x v="0"/>
    <x v="0"/>
    <n v="37"/>
    <n v="37"/>
    <x v="1"/>
    <x v="1"/>
  </r>
  <r>
    <x v="8"/>
    <x v="2"/>
    <x v="3"/>
    <n v="95.78"/>
    <n v="5615.37"/>
    <n v="58.67"/>
    <n v="7.66"/>
    <n v="124.96"/>
    <n v="5.86"/>
    <n v="130.82"/>
    <n v="4"/>
    <n v="13"/>
    <n v="63"/>
    <n v="50"/>
    <n v="63"/>
    <n v="50"/>
    <m/>
    <n v="149.74"/>
    <n v="11.42"/>
    <n v="0.02"/>
    <n v="11.44"/>
    <n v="235.13"/>
    <n v="665.92"/>
    <n v="79.599999999999994"/>
    <x v="0"/>
    <x v="0"/>
    <x v="0"/>
    <n v="113"/>
    <n v="113"/>
    <x v="1"/>
    <x v="1"/>
  </r>
  <r>
    <x v="8"/>
    <x v="3"/>
    <x v="11"/>
    <n v="62.29"/>
    <n v="3300.8"/>
    <n v="52.99"/>
    <n v="6.86"/>
    <n v="55.5"/>
    <n v="0"/>
    <n v="55.5"/>
    <n v="4"/>
    <n v="6"/>
    <n v="37"/>
    <n v="34"/>
    <n v="37"/>
    <n v="34"/>
    <m/>
    <n v="0"/>
    <n v="0"/>
    <n v="0"/>
    <n v="0"/>
    <n v="0"/>
    <n v="346.63"/>
    <n v="46.79"/>
    <x v="0"/>
    <x v="0"/>
    <x v="0"/>
    <n v="71"/>
    <n v="71"/>
    <x v="2"/>
    <x v="1"/>
  </r>
  <r>
    <x v="8"/>
    <x v="3"/>
    <x v="3"/>
    <n v="95.78"/>
    <n v="3584.34"/>
    <n v="37.43"/>
    <n v="6.29"/>
    <n v="6.49"/>
    <n v="0"/>
    <n v="6.49"/>
    <n v="7"/>
    <n v="1"/>
    <n v="61"/>
    <n v="66"/>
    <n v="61"/>
    <n v="66"/>
    <m/>
    <n v="0"/>
    <n v="0"/>
    <n v="0"/>
    <n v="0"/>
    <n v="0"/>
    <n v="271.43"/>
    <n v="58.91"/>
    <x v="0"/>
    <x v="0"/>
    <x v="0"/>
    <n v="127"/>
    <n v="127"/>
    <x v="2"/>
    <x v="1"/>
  </r>
  <r>
    <x v="8"/>
    <x v="4"/>
    <x v="11"/>
    <n v="62.29"/>
    <n v="3113.88"/>
    <n v="50.8"/>
    <n v="6.75"/>
    <n v="84.53"/>
    <n v="0"/>
    <n v="84.53"/>
    <n v="7"/>
    <n v="8"/>
    <n v="19"/>
    <n v="21"/>
    <n v="19"/>
    <n v="21"/>
    <m/>
    <n v="147.87"/>
    <n v="3.11"/>
    <n v="0"/>
    <n v="3.11"/>
    <n v="118.14"/>
    <n v="389.15"/>
    <n v="58.46"/>
    <x v="0"/>
    <x v="0"/>
    <x v="0"/>
    <n v="40"/>
    <n v="40"/>
    <x v="3"/>
    <x v="1"/>
  </r>
  <r>
    <x v="8"/>
    <x v="4"/>
    <x v="3"/>
    <n v="95.78"/>
    <n v="6589.74"/>
    <n v="68.81"/>
    <n v="7.85"/>
    <n v="144.19999999999999"/>
    <n v="15.19"/>
    <n v="159.38999999999999"/>
    <n v="18"/>
    <n v="14"/>
    <n v="71"/>
    <n v="80"/>
    <n v="71"/>
    <n v="80"/>
    <m/>
    <n v="165.25"/>
    <n v="33.119999999999997"/>
    <n v="0.01"/>
    <n v="33.130000000000003"/>
    <n v="330.56"/>
    <n v="1004.59"/>
    <n v="123.07"/>
    <x v="0"/>
    <x v="0"/>
    <x v="0"/>
    <n v="151"/>
    <n v="151"/>
    <x v="3"/>
    <x v="1"/>
  </r>
  <r>
    <x v="8"/>
    <x v="5"/>
    <x v="11"/>
    <n v="62.29"/>
    <n v="3810.48"/>
    <n v="61.17"/>
    <n v="8.01"/>
    <n v="123.83"/>
    <n v="34.89"/>
    <n v="158.72"/>
    <n v="2"/>
    <n v="8"/>
    <n v="17"/>
    <n v="19"/>
    <n v="17"/>
    <n v="19"/>
    <m/>
    <n v="145.16999999999999"/>
    <n v="0.03"/>
    <n v="0"/>
    <n v="0.03"/>
    <n v="104.97"/>
    <n v="439.42"/>
    <n v="63.79"/>
    <x v="0"/>
    <x v="0"/>
    <x v="0"/>
    <n v="36"/>
    <n v="36"/>
    <x v="0"/>
    <x v="1"/>
  </r>
  <r>
    <x v="8"/>
    <x v="5"/>
    <x v="3"/>
    <n v="95.78"/>
    <n v="6682.64"/>
    <n v="69.78"/>
    <n v="7.93"/>
    <n v="193"/>
    <n v="27.61"/>
    <n v="220.61"/>
    <n v="10"/>
    <n v="20"/>
    <n v="72"/>
    <n v="52"/>
    <n v="72"/>
    <n v="52"/>
    <m/>
    <n v="147.99"/>
    <n v="12.84"/>
    <n v="0.19"/>
    <n v="13.03"/>
    <n v="211.66"/>
    <n v="956.02"/>
    <n v="108.81"/>
    <x v="0"/>
    <x v="0"/>
    <x v="0"/>
    <n v="124"/>
    <n v="124"/>
    <x v="0"/>
    <x v="1"/>
  </r>
  <r>
    <x v="8"/>
    <x v="6"/>
    <x v="11"/>
    <n v="62.29"/>
    <n v="2737.9"/>
    <n v="43.95"/>
    <n v="5.59"/>
    <n v="2.21"/>
    <n v="0"/>
    <n v="2.21"/>
    <n v="0"/>
    <n v="0"/>
    <n v="11"/>
    <n v="7"/>
    <n v="11"/>
    <n v="7"/>
    <m/>
    <n v="143.31"/>
    <n v="0.28000000000000003"/>
    <n v="0"/>
    <n v="0.28000000000000003"/>
    <n v="101.22"/>
    <n v="186.71"/>
    <n v="43.57"/>
    <x v="0"/>
    <x v="0"/>
    <x v="0"/>
    <n v="18"/>
    <n v="18"/>
    <x v="0"/>
    <x v="1"/>
  </r>
  <r>
    <x v="8"/>
    <x v="6"/>
    <x v="3"/>
    <n v="95.78"/>
    <n v="5916.45"/>
    <n v="61.78"/>
    <n v="6.76"/>
    <n v="55.43"/>
    <n v="0"/>
    <n v="55.43"/>
    <n v="3"/>
    <n v="7"/>
    <n v="61"/>
    <n v="44"/>
    <n v="61"/>
    <n v="44"/>
    <m/>
    <n v="164.91"/>
    <n v="28.12"/>
    <n v="1.07"/>
    <n v="29.19"/>
    <n v="330.01"/>
    <n v="760.53"/>
    <n v="94.06"/>
    <x v="0"/>
    <x v="0"/>
    <x v="0"/>
    <n v="105"/>
    <n v="105"/>
    <x v="0"/>
    <x v="1"/>
  </r>
  <r>
    <x v="8"/>
    <x v="8"/>
    <x v="11"/>
    <n v="62.29"/>
    <n v="2851.94"/>
    <n v="45.78"/>
    <n v="6.39"/>
    <n v="16.899999999999999"/>
    <n v="0"/>
    <n v="16.899999999999999"/>
    <n v="3"/>
    <n v="1"/>
    <n v="10"/>
    <n v="13"/>
    <n v="10"/>
    <n v="13"/>
    <m/>
    <n v="142.21"/>
    <n v="3.17"/>
    <n v="0"/>
    <n v="3.17"/>
    <n v="122.37"/>
    <n v="208.3"/>
    <n v="45.57"/>
    <x v="0"/>
    <x v="0"/>
    <x v="0"/>
    <n v="23"/>
    <n v="23"/>
    <x v="4"/>
    <x v="1"/>
  </r>
  <r>
    <x v="8"/>
    <x v="8"/>
    <x v="3"/>
    <n v="95.78"/>
    <n v="6022.92"/>
    <n v="62.89"/>
    <n v="6.74"/>
    <n v="29.66"/>
    <n v="0"/>
    <n v="29.66"/>
    <n v="7"/>
    <n v="3"/>
    <n v="44"/>
    <n v="35"/>
    <n v="44"/>
    <n v="35"/>
    <m/>
    <n v="161.81"/>
    <n v="24.73"/>
    <n v="8.9"/>
    <n v="33.630000000000003"/>
    <n v="385.51"/>
    <n v="632.30999999999995"/>
    <n v="102.03"/>
    <x v="0"/>
    <x v="0"/>
    <x v="0"/>
    <n v="79"/>
    <n v="79"/>
    <x v="4"/>
    <x v="1"/>
  </r>
  <r>
    <x v="8"/>
    <x v="9"/>
    <x v="11"/>
    <n v="62.29"/>
    <n v="3468.58"/>
    <n v="55.68"/>
    <n v="7.65"/>
    <n v="174.66"/>
    <n v="16.68"/>
    <n v="191.34"/>
    <n v="6"/>
    <n v="13"/>
    <n v="39"/>
    <n v="29"/>
    <n v="39"/>
    <n v="29"/>
    <m/>
    <n v="148.66"/>
    <n v="2.34"/>
    <n v="0"/>
    <n v="2.34"/>
    <n v="115.27"/>
    <n v="538.42999999999995"/>
    <n v="62.74"/>
    <x v="0"/>
    <x v="0"/>
    <x v="0"/>
    <n v="68"/>
    <n v="68"/>
    <x v="0"/>
    <x v="1"/>
  </r>
  <r>
    <x v="8"/>
    <x v="9"/>
    <x v="3"/>
    <n v="95.78"/>
    <n v="5938.84"/>
    <n v="62.01"/>
    <n v="7.85"/>
    <n v="109.54"/>
    <n v="14.96"/>
    <n v="124.5"/>
    <n v="5"/>
    <n v="12"/>
    <n v="66"/>
    <n v="61"/>
    <n v="66"/>
    <n v="61"/>
    <m/>
    <n v="147.65"/>
    <n v="9.8699999999999992"/>
    <n v="0"/>
    <n v="9.8699999999999992"/>
    <n v="190.03"/>
    <n v="779.69"/>
    <n v="101.37"/>
    <x v="0"/>
    <x v="0"/>
    <x v="0"/>
    <n v="127"/>
    <n v="127"/>
    <x v="0"/>
    <x v="1"/>
  </r>
  <r>
    <x v="8"/>
    <x v="10"/>
    <x v="11"/>
    <n v="62.29"/>
    <n v="2972.68"/>
    <n v="50.99"/>
    <n v="6.28"/>
    <n v="30.96"/>
    <n v="0"/>
    <n v="30.96"/>
    <n v="2"/>
    <n v="3"/>
    <n v="9"/>
    <n v="8"/>
    <n v="9"/>
    <n v="8"/>
    <m/>
    <n v="134.62"/>
    <n v="1.59"/>
    <n v="0"/>
    <n v="1.59"/>
    <n v="100.06"/>
    <n v="267.58999999999997"/>
    <n v="48.41"/>
    <x v="0"/>
    <x v="0"/>
    <x v="0"/>
    <n v="17"/>
    <n v="17"/>
    <x v="0"/>
    <x v="1"/>
  </r>
  <r>
    <x v="8"/>
    <x v="10"/>
    <x v="3"/>
    <n v="95.78"/>
    <n v="6678.7"/>
    <n v="69.78"/>
    <n v="7.5"/>
    <n v="172.26"/>
    <n v="12.22"/>
    <n v="184.48"/>
    <n v="9"/>
    <n v="15"/>
    <n v="70"/>
    <n v="48"/>
    <n v="70"/>
    <n v="48"/>
    <m/>
    <n v="150.99"/>
    <n v="19.059999999999999"/>
    <n v="5.13"/>
    <n v="24.19"/>
    <n v="290.45"/>
    <n v="1034.47"/>
    <n v="106.4"/>
    <x v="0"/>
    <x v="0"/>
    <x v="0"/>
    <n v="118"/>
    <n v="118"/>
    <x v="0"/>
    <x v="1"/>
  </r>
  <r>
    <x v="8"/>
    <x v="12"/>
    <x v="11"/>
    <n v="62.29"/>
    <n v="2901.48"/>
    <n v="47.21"/>
    <n v="6.77"/>
    <n v="63.19"/>
    <n v="0"/>
    <n v="63.19"/>
    <n v="1"/>
    <n v="5"/>
    <n v="16"/>
    <n v="15"/>
    <n v="16"/>
    <n v="15"/>
    <m/>
    <n v="115.84"/>
    <n v="0"/>
    <n v="0"/>
    <n v="0"/>
    <n v="26.43"/>
    <n v="246.85"/>
    <n v="48.9"/>
    <x v="0"/>
    <x v="0"/>
    <x v="0"/>
    <n v="31"/>
    <n v="31"/>
    <x v="3"/>
    <x v="1"/>
  </r>
  <r>
    <x v="8"/>
    <x v="12"/>
    <x v="3"/>
    <n v="95.78"/>
    <n v="6064.56"/>
    <n v="63.36"/>
    <n v="7.41"/>
    <n v="127.11"/>
    <n v="3.65"/>
    <n v="130.76"/>
    <n v="9"/>
    <n v="14"/>
    <n v="70"/>
    <n v="53"/>
    <n v="70"/>
    <n v="53"/>
    <m/>
    <n v="161.91"/>
    <n v="27.48"/>
    <n v="2.7"/>
    <n v="30.18"/>
    <n v="314.32"/>
    <n v="737.08"/>
    <n v="105.85"/>
    <x v="0"/>
    <x v="0"/>
    <x v="0"/>
    <n v="123"/>
    <n v="123"/>
    <x v="3"/>
    <x v="1"/>
  </r>
  <r>
    <x v="8"/>
    <x v="13"/>
    <x v="11"/>
    <n v="62.29"/>
    <n v="3047.58"/>
    <n v="50.82"/>
    <n v="6.52"/>
    <n v="55.84"/>
    <n v="0"/>
    <n v="55.84"/>
    <n v="0"/>
    <n v="5"/>
    <n v="16"/>
    <n v="7"/>
    <n v="16"/>
    <n v="7"/>
    <m/>
    <n v="142.91"/>
    <n v="0"/>
    <n v="0"/>
    <n v="0"/>
    <n v="102.1"/>
    <n v="250.13"/>
    <n v="47.28"/>
    <x v="0"/>
    <x v="0"/>
    <x v="0"/>
    <n v="23"/>
    <n v="23"/>
    <x v="0"/>
    <x v="1"/>
  </r>
  <r>
    <x v="8"/>
    <x v="13"/>
    <x v="3"/>
    <n v="95.78"/>
    <n v="6151.23"/>
    <n v="64.25"/>
    <n v="7.55"/>
    <n v="57.06"/>
    <n v="2.9"/>
    <n v="59.96"/>
    <n v="2"/>
    <n v="6"/>
    <n v="55"/>
    <n v="21"/>
    <n v="55"/>
    <n v="21"/>
    <m/>
    <n v="162.88"/>
    <n v="31.12"/>
    <n v="0"/>
    <n v="31.12"/>
    <n v="333.66"/>
    <n v="636.19000000000005"/>
    <n v="103.44"/>
    <x v="0"/>
    <x v="0"/>
    <x v="0"/>
    <n v="76"/>
    <n v="76"/>
    <x v="0"/>
    <x v="1"/>
  </r>
  <r>
    <x v="8"/>
    <x v="19"/>
    <x v="11"/>
    <n v="62.29"/>
    <n v="2957.23"/>
    <n v="47.48"/>
    <n v="6.63"/>
    <n v="20.59"/>
    <n v="0"/>
    <n v="20.59"/>
    <n v="3"/>
    <n v="3"/>
    <n v="32"/>
    <n v="34"/>
    <n v="32"/>
    <n v="34"/>
    <m/>
    <n v="82"/>
    <n v="0"/>
    <n v="0"/>
    <n v="0"/>
    <n v="4.74"/>
    <n v="255.97"/>
    <n v="43.55"/>
    <x v="0"/>
    <x v="0"/>
    <x v="0"/>
    <n v="66"/>
    <n v="66"/>
    <x v="0"/>
    <x v="1"/>
  </r>
  <r>
    <x v="8"/>
    <x v="19"/>
    <x v="3"/>
    <n v="95.78"/>
    <n v="2753.43"/>
    <n v="28.75"/>
    <n v="6.18"/>
    <n v="9.02"/>
    <n v="0"/>
    <n v="9.02"/>
    <n v="8"/>
    <n v="0"/>
    <n v="86"/>
    <n v="82"/>
    <n v="86"/>
    <n v="82"/>
    <m/>
    <n v="106.82"/>
    <n v="0"/>
    <n v="0"/>
    <n v="0"/>
    <n v="1.7"/>
    <n v="294.08"/>
    <n v="56.07"/>
    <x v="0"/>
    <x v="0"/>
    <x v="0"/>
    <n v="168"/>
    <n v="168"/>
    <x v="0"/>
    <x v="1"/>
  </r>
  <r>
    <x v="8"/>
    <x v="14"/>
    <x v="3"/>
    <n v="95.78"/>
    <n v="3474.06"/>
    <n v="36.270000000000003"/>
    <n v="7.94"/>
    <n v="51.38"/>
    <n v="8.1999999999999993"/>
    <n v="59.58"/>
    <n v="9"/>
    <n v="5"/>
    <n v="74"/>
    <n v="75"/>
    <n v="74"/>
    <n v="75"/>
    <m/>
    <n v="0"/>
    <n v="0"/>
    <n v="0"/>
    <n v="0"/>
    <n v="0"/>
    <n v="383.24"/>
    <n v="55.52"/>
    <x v="1"/>
    <x v="0"/>
    <x v="0"/>
    <n v="149"/>
    <n v="149"/>
    <x v="0"/>
    <x v="1"/>
  </r>
  <r>
    <x v="8"/>
    <x v="14"/>
    <x v="10"/>
    <n v="62.29"/>
    <n v="3129.0150000000003"/>
    <n v="50.234999999999999"/>
    <n v="6.7450000000000001"/>
    <n v="38.045000000000002"/>
    <n v="0"/>
    <n v="38.045000000000002"/>
    <n v="3.5"/>
    <n v="4.5"/>
    <n v="34.5"/>
    <n v="34"/>
    <n v="34.5"/>
    <n v="34"/>
    <m/>
    <n v="41"/>
    <n v="0"/>
    <n v="0"/>
    <n v="0"/>
    <n v="2.37"/>
    <n v="301.3"/>
    <n v="45.17"/>
    <x v="1"/>
    <x v="0"/>
    <x v="0"/>
    <n v="68.5"/>
    <n v="68.5"/>
    <x v="0"/>
    <x v="1"/>
  </r>
  <r>
    <x v="8"/>
    <x v="16"/>
    <x v="11"/>
    <n v="62.29"/>
    <n v="3084.91"/>
    <n v="49.52"/>
    <n v="6.82"/>
    <n v="101.64"/>
    <n v="0"/>
    <n v="101.64"/>
    <n v="3"/>
    <n v="9"/>
    <n v="22"/>
    <n v="18"/>
    <n v="22"/>
    <n v="18"/>
    <m/>
    <n v="127.23"/>
    <n v="0"/>
    <n v="0"/>
    <n v="0"/>
    <n v="67.8"/>
    <n v="399.36"/>
    <n v="47.71"/>
    <x v="0"/>
    <x v="0"/>
    <x v="0"/>
    <n v="40"/>
    <n v="40"/>
    <x v="0"/>
    <x v="1"/>
  </r>
  <r>
    <x v="8"/>
    <x v="16"/>
    <x v="3"/>
    <n v="95.78"/>
    <n v="6835.97"/>
    <n v="71.38"/>
    <n v="7.52"/>
    <n v="232.54"/>
    <n v="7.9"/>
    <n v="240.44"/>
    <n v="4"/>
    <n v="23"/>
    <n v="70"/>
    <n v="49"/>
    <n v="70"/>
    <n v="49"/>
    <m/>
    <n v="145.93"/>
    <n v="5.51"/>
    <n v="0.02"/>
    <n v="5.53"/>
    <n v="119.94"/>
    <n v="1078.82"/>
    <n v="107.28"/>
    <x v="0"/>
    <x v="0"/>
    <x v="0"/>
    <n v="119"/>
    <n v="119"/>
    <x v="0"/>
    <x v="1"/>
  </r>
  <r>
    <x v="8"/>
    <x v="17"/>
    <x v="11"/>
    <n v="62.29"/>
    <n v="3167.22"/>
    <n v="50.85"/>
    <n v="6.72"/>
    <n v="56.43"/>
    <n v="0"/>
    <n v="56.43"/>
    <n v="2"/>
    <n v="5"/>
    <n v="18"/>
    <n v="12"/>
    <n v="18"/>
    <n v="12"/>
    <m/>
    <n v="135.11000000000001"/>
    <n v="0.08"/>
    <n v="0"/>
    <n v="0.08"/>
    <n v="95.33"/>
    <n v="301.68"/>
    <n v="41.49"/>
    <x v="0"/>
    <x v="0"/>
    <x v="0"/>
    <n v="30"/>
    <n v="30"/>
    <x v="0"/>
    <x v="1"/>
  </r>
  <r>
    <x v="8"/>
    <x v="17"/>
    <x v="3"/>
    <n v="95.78"/>
    <n v="7051.97"/>
    <n v="73.63"/>
    <n v="7.55"/>
    <n v="180.79"/>
    <n v="12.95"/>
    <n v="193.74"/>
    <n v="5"/>
    <n v="16"/>
    <n v="70"/>
    <n v="59"/>
    <n v="70"/>
    <n v="59"/>
    <m/>
    <n v="152.63"/>
    <n v="23.58"/>
    <n v="3.32"/>
    <n v="26.9"/>
    <n v="310.64999999999998"/>
    <n v="1085.25"/>
    <n v="94.38"/>
    <x v="0"/>
    <x v="0"/>
    <x v="0"/>
    <n v="129"/>
    <n v="129"/>
    <x v="0"/>
    <x v="1"/>
  </r>
  <r>
    <x v="9"/>
    <x v="0"/>
    <x v="3"/>
    <n v="95.86"/>
    <n v="4333.1000000000004"/>
    <n v="45.35"/>
    <n v="6.91"/>
    <n v="17.98"/>
    <n v="0"/>
    <n v="17.98"/>
    <n v="3"/>
    <n v="1"/>
    <n v="58"/>
    <n v="23"/>
    <n v="58"/>
    <n v="23"/>
    <m/>
    <n v="145.46"/>
    <n v="10.37"/>
    <n v="0"/>
    <n v="10.37"/>
    <n v="167.17"/>
    <n v="386.59"/>
    <n v="73.709999999999994"/>
    <x v="0"/>
    <x v="0"/>
    <x v="0"/>
    <n v="81"/>
    <n v="81"/>
    <x v="0"/>
    <x v="1"/>
  </r>
  <r>
    <x v="9"/>
    <x v="20"/>
    <x v="3"/>
    <n v="95.86"/>
    <n v="4330.96"/>
    <n v="48.17"/>
    <n v="7.15"/>
    <n v="61.76"/>
    <n v="2.83"/>
    <n v="64.59"/>
    <n v="7"/>
    <n v="6"/>
    <n v="73"/>
    <n v="43"/>
    <n v="73"/>
    <n v="43"/>
    <m/>
    <n v="144.53"/>
    <n v="12.22"/>
    <n v="0.01"/>
    <n v="12.23"/>
    <n v="197.69"/>
    <n v="658.45"/>
    <n v="77.45"/>
    <x v="0"/>
    <x v="0"/>
    <x v="0"/>
    <n v="116"/>
    <n v="116"/>
    <x v="0"/>
    <x v="1"/>
  </r>
  <r>
    <x v="9"/>
    <x v="1"/>
    <x v="3"/>
    <n v="95.86"/>
    <n v="4931.7299999999996"/>
    <n v="51.45"/>
    <n v="6.58"/>
    <n v="50.93"/>
    <n v="0"/>
    <n v="50.93"/>
    <n v="4"/>
    <n v="6"/>
    <n v="66"/>
    <n v="42"/>
    <n v="66"/>
    <n v="42"/>
    <m/>
    <n v="149.68"/>
    <n v="12.44"/>
    <n v="0"/>
    <n v="12.44"/>
    <n v="214.55"/>
    <n v="607.53"/>
    <n v="82.53"/>
    <x v="0"/>
    <x v="0"/>
    <x v="0"/>
    <n v="108"/>
    <n v="108"/>
    <x v="0"/>
    <x v="1"/>
  </r>
  <r>
    <x v="9"/>
    <x v="2"/>
    <x v="3"/>
    <n v="95.86"/>
    <n v="4362.6899999999996"/>
    <n v="45.9"/>
    <n v="7.87"/>
    <n v="38.36"/>
    <n v="6.59"/>
    <n v="44.95"/>
    <n v="6"/>
    <n v="5"/>
    <n v="60"/>
    <n v="41"/>
    <n v="60"/>
    <n v="41"/>
    <m/>
    <n v="144.55000000000001"/>
    <n v="1.69"/>
    <n v="0"/>
    <n v="1.69"/>
    <n v="190.24"/>
    <n v="467.6"/>
    <n v="73.95"/>
    <x v="0"/>
    <x v="0"/>
    <x v="0"/>
    <n v="101"/>
    <n v="101"/>
    <x v="1"/>
    <x v="1"/>
  </r>
  <r>
    <x v="9"/>
    <x v="3"/>
    <x v="3"/>
    <n v="95.86"/>
    <n v="3371.46"/>
    <n v="35.47"/>
    <n v="4.8600000000000003"/>
    <n v="0"/>
    <n v="0"/>
    <n v="0"/>
    <n v="8"/>
    <n v="0"/>
    <n v="70"/>
    <n v="58"/>
    <n v="70"/>
    <n v="58"/>
    <m/>
    <n v="0"/>
    <n v="0"/>
    <n v="0"/>
    <n v="0"/>
    <n v="0"/>
    <n v="284.58"/>
    <n v="67.53"/>
    <x v="1"/>
    <x v="0"/>
    <x v="0"/>
    <n v="128"/>
    <n v="128"/>
    <x v="2"/>
    <x v="1"/>
  </r>
  <r>
    <x v="9"/>
    <x v="4"/>
    <x v="3"/>
    <n v="95.86"/>
    <n v="4771.5200000000004"/>
    <n v="50.81"/>
    <n v="7.31"/>
    <n v="83.96"/>
    <n v="0.73"/>
    <n v="84.69"/>
    <n v="16"/>
    <n v="10"/>
    <n v="72"/>
    <n v="66"/>
    <n v="72"/>
    <n v="66"/>
    <m/>
    <n v="153.49"/>
    <n v="13.77"/>
    <n v="0.28999999999999998"/>
    <n v="14.06"/>
    <n v="225.62"/>
    <n v="738.65"/>
    <n v="95.57"/>
    <x v="0"/>
    <x v="0"/>
    <x v="0"/>
    <n v="138"/>
    <n v="138"/>
    <x v="3"/>
    <x v="1"/>
  </r>
  <r>
    <x v="9"/>
    <x v="5"/>
    <x v="3"/>
    <n v="95.86"/>
    <n v="3530.35"/>
    <n v="39.869999999999997"/>
    <n v="7.11"/>
    <n v="23.2"/>
    <n v="0.71"/>
    <n v="23.91"/>
    <n v="6"/>
    <n v="2"/>
    <n v="50"/>
    <n v="26"/>
    <n v="50"/>
    <n v="26"/>
    <m/>
    <n v="126.67"/>
    <n v="0.62"/>
    <n v="0"/>
    <n v="0.62"/>
    <n v="99.32"/>
    <n v="320.63"/>
    <n v="64.55"/>
    <x v="0"/>
    <x v="0"/>
    <x v="0"/>
    <n v="76"/>
    <n v="76"/>
    <x v="0"/>
    <x v="1"/>
  </r>
  <r>
    <x v="9"/>
    <x v="6"/>
    <x v="3"/>
    <n v="95.86"/>
    <n v="4055.6"/>
    <n v="44.06"/>
    <n v="6.7"/>
    <n v="41.15"/>
    <n v="0"/>
    <n v="41.15"/>
    <n v="4"/>
    <n v="4"/>
    <n v="64"/>
    <n v="43"/>
    <n v="64"/>
    <n v="43"/>
    <m/>
    <n v="154.56"/>
    <n v="14.02"/>
    <n v="0"/>
    <n v="14.02"/>
    <n v="228.92"/>
    <n v="505.83"/>
    <n v="69.05"/>
    <x v="0"/>
    <x v="0"/>
    <x v="0"/>
    <n v="107"/>
    <n v="107"/>
    <x v="0"/>
    <x v="1"/>
  </r>
  <r>
    <x v="9"/>
    <x v="8"/>
    <x v="3"/>
    <n v="95.86"/>
    <n v="3342.42"/>
    <n v="35.1"/>
    <n v="6.11"/>
    <n v="6.41"/>
    <n v="0"/>
    <n v="6.41"/>
    <n v="8"/>
    <n v="1"/>
    <n v="31"/>
    <n v="19"/>
    <n v="31"/>
    <n v="19"/>
    <m/>
    <n v="138.63"/>
    <n v="7.34"/>
    <n v="0.27"/>
    <n v="7.61"/>
    <n v="187.37"/>
    <n v="254.86"/>
    <n v="65.8"/>
    <x v="0"/>
    <x v="0"/>
    <x v="0"/>
    <n v="50"/>
    <n v="50"/>
    <x v="4"/>
    <x v="1"/>
  </r>
  <r>
    <x v="9"/>
    <x v="9"/>
    <x v="3"/>
    <n v="95.86"/>
    <n v="4538.0600000000004"/>
    <n v="47.8"/>
    <n v="7.53"/>
    <n v="19.149999999999999"/>
    <n v="6.48"/>
    <n v="25.63"/>
    <n v="10"/>
    <n v="1"/>
    <n v="76"/>
    <n v="39"/>
    <n v="76"/>
    <n v="39"/>
    <m/>
    <n v="137.16"/>
    <n v="5.31"/>
    <n v="0"/>
    <n v="5.31"/>
    <n v="137.86000000000001"/>
    <n v="466.9"/>
    <n v="85.08"/>
    <x v="0"/>
    <x v="0"/>
    <x v="0"/>
    <n v="115"/>
    <n v="115"/>
    <x v="0"/>
    <x v="1"/>
  </r>
  <r>
    <x v="9"/>
    <x v="10"/>
    <x v="3"/>
    <n v="95.86"/>
    <n v="3536.68"/>
    <n v="37.14"/>
    <n v="6.8"/>
    <n v="14.22"/>
    <n v="0"/>
    <n v="14.22"/>
    <n v="2"/>
    <n v="1"/>
    <n v="45"/>
    <n v="19"/>
    <n v="45"/>
    <n v="19"/>
    <m/>
    <n v="122.79"/>
    <n v="1.1299999999999999"/>
    <n v="0"/>
    <n v="1.1299999999999999"/>
    <n v="114.45"/>
    <n v="263.14"/>
    <n v="61.04"/>
    <x v="0"/>
    <x v="0"/>
    <x v="0"/>
    <n v="64"/>
    <n v="64"/>
    <x v="0"/>
    <x v="1"/>
  </r>
  <r>
    <x v="9"/>
    <x v="12"/>
    <x v="3"/>
    <n v="95.86"/>
    <n v="4459.24"/>
    <n v="46.99"/>
    <n v="6.84"/>
    <n v="46.41"/>
    <n v="0"/>
    <n v="46.41"/>
    <n v="9"/>
    <n v="5"/>
    <n v="60"/>
    <n v="52"/>
    <n v="60"/>
    <n v="52"/>
    <m/>
    <n v="91.79"/>
    <n v="0"/>
    <n v="0"/>
    <n v="0"/>
    <n v="31.24"/>
    <n v="563.4"/>
    <n v="87.28"/>
    <x v="0"/>
    <x v="0"/>
    <x v="0"/>
    <n v="112"/>
    <n v="112"/>
    <x v="3"/>
    <x v="1"/>
  </r>
  <r>
    <x v="9"/>
    <x v="13"/>
    <x v="3"/>
    <n v="95.86"/>
    <n v="4540.17"/>
    <n v="47.55"/>
    <n v="6.82"/>
    <n v="15.23"/>
    <n v="0"/>
    <n v="15.23"/>
    <n v="2"/>
    <n v="1"/>
    <n v="59"/>
    <n v="36"/>
    <n v="59"/>
    <n v="36"/>
    <m/>
    <n v="153.84"/>
    <n v="15.82"/>
    <n v="0.01"/>
    <n v="15.82"/>
    <n v="251.78"/>
    <n v="490.43"/>
    <n v="82.24"/>
    <x v="0"/>
    <x v="0"/>
    <x v="0"/>
    <n v="95"/>
    <n v="95"/>
    <x v="0"/>
    <x v="1"/>
  </r>
  <r>
    <x v="9"/>
    <x v="16"/>
    <x v="3"/>
    <n v="95.86"/>
    <n v="4636.4799999999996"/>
    <n v="49.85"/>
    <n v="6.83"/>
    <n v="91.85"/>
    <n v="0"/>
    <n v="91.85"/>
    <n v="6"/>
    <n v="10"/>
    <n v="72"/>
    <n v="65"/>
    <n v="72"/>
    <n v="65"/>
    <m/>
    <n v="148.4"/>
    <n v="7.82"/>
    <n v="0.53"/>
    <n v="8.35"/>
    <n v="121.5"/>
    <n v="735.23"/>
    <n v="79.06"/>
    <x v="0"/>
    <x v="0"/>
    <x v="0"/>
    <n v="137"/>
    <n v="137"/>
    <x v="0"/>
    <x v="1"/>
  </r>
  <r>
    <x v="9"/>
    <x v="17"/>
    <x v="3"/>
    <n v="95.86"/>
    <n v="3544.21"/>
    <n v="37.85"/>
    <n v="6.98"/>
    <n v="18.79"/>
    <n v="0"/>
    <n v="18.79"/>
    <n v="1"/>
    <n v="2"/>
    <n v="46"/>
    <n v="30"/>
    <n v="46"/>
    <n v="30"/>
    <m/>
    <n v="127.73"/>
    <n v="0.59"/>
    <n v="0"/>
    <n v="0.59"/>
    <n v="119.27"/>
    <n v="274.48"/>
    <n v="50.47"/>
    <x v="0"/>
    <x v="0"/>
    <x v="0"/>
    <n v="76"/>
    <n v="76"/>
    <x v="0"/>
    <x v="1"/>
  </r>
  <r>
    <x v="10"/>
    <x v="0"/>
    <x v="3"/>
    <n v="59.66"/>
    <n v="1932.21"/>
    <n v="45.45"/>
    <n v="6.71"/>
    <n v="13.45"/>
    <n v="0"/>
    <n v="13.45"/>
    <n v="1"/>
    <n v="1"/>
    <n v="29"/>
    <n v="18"/>
    <n v="29"/>
    <n v="18"/>
    <m/>
    <n v="147.28"/>
    <n v="2.13"/>
    <n v="0"/>
    <n v="2.13"/>
    <n v="82.9"/>
    <n v="179.82"/>
    <n v="31.25"/>
    <x v="0"/>
    <x v="0"/>
    <x v="0"/>
    <n v="47"/>
    <n v="47"/>
    <x v="0"/>
    <x v="1"/>
  </r>
  <r>
    <x v="10"/>
    <x v="20"/>
    <x v="3"/>
    <n v="59.66"/>
    <n v="1627.89"/>
    <n v="38.869999999999997"/>
    <n v="5.58"/>
    <n v="2.77"/>
    <n v="0"/>
    <n v="2.77"/>
    <n v="1"/>
    <n v="0"/>
    <n v="17"/>
    <n v="11"/>
    <n v="17"/>
    <n v="11"/>
    <m/>
    <n v="138.82"/>
    <n v="0.92"/>
    <n v="0"/>
    <n v="0.92"/>
    <n v="69.959999999999994"/>
    <n v="148.96"/>
    <n v="29.62"/>
    <x v="0"/>
    <x v="0"/>
    <x v="0"/>
    <n v="28"/>
    <n v="28"/>
    <x v="0"/>
    <x v="1"/>
  </r>
  <r>
    <x v="10"/>
    <x v="1"/>
    <x v="3"/>
    <n v="59.66"/>
    <n v="2633.16"/>
    <n v="44.14"/>
    <n v="6.17"/>
    <n v="30.93"/>
    <n v="0"/>
    <n v="30.93"/>
    <n v="4"/>
    <n v="6"/>
    <n v="23"/>
    <n v="22"/>
    <n v="23"/>
    <n v="22"/>
    <m/>
    <n v="144.4"/>
    <n v="1.84"/>
    <n v="0"/>
    <n v="1.84"/>
    <n v="102.86"/>
    <n v="258.60000000000002"/>
    <n v="49.51"/>
    <x v="0"/>
    <x v="0"/>
    <x v="0"/>
    <n v="45"/>
    <n v="45"/>
    <x v="0"/>
    <x v="1"/>
  </r>
  <r>
    <x v="10"/>
    <x v="2"/>
    <x v="3"/>
    <n v="59.66"/>
    <n v="2292.46"/>
    <n v="39.520000000000003"/>
    <n v="6.01"/>
    <n v="8.0299999999999994"/>
    <n v="0"/>
    <n v="8.0299999999999994"/>
    <n v="0"/>
    <n v="1"/>
    <n v="25"/>
    <n v="17"/>
    <n v="25"/>
    <n v="17"/>
    <m/>
    <n v="135.47999999999999"/>
    <n v="0"/>
    <n v="0"/>
    <n v="0"/>
    <n v="83.36"/>
    <n v="170.74"/>
    <n v="37.33"/>
    <x v="0"/>
    <x v="0"/>
    <x v="0"/>
    <n v="42"/>
    <n v="42"/>
    <x v="1"/>
    <x v="1"/>
  </r>
  <r>
    <x v="10"/>
    <x v="3"/>
    <x v="3"/>
    <n v="59.66"/>
    <n v="1874.4"/>
    <n v="31.42"/>
    <n v="5.81"/>
    <n v="3.39"/>
    <n v="0"/>
    <n v="3.39"/>
    <n v="8"/>
    <n v="1"/>
    <n v="38"/>
    <n v="30"/>
    <n v="38"/>
    <n v="30"/>
    <m/>
    <n v="0"/>
    <n v="0"/>
    <n v="0"/>
    <n v="0"/>
    <n v="0"/>
    <n v="116.02"/>
    <n v="37.6"/>
    <x v="1"/>
    <x v="0"/>
    <x v="0"/>
    <n v="68"/>
    <n v="68"/>
    <x v="2"/>
    <x v="1"/>
  </r>
  <r>
    <x v="10"/>
    <x v="4"/>
    <x v="3"/>
    <n v="59.66"/>
    <n v="2945.72"/>
    <n v="49.38"/>
    <n v="6.97"/>
    <n v="50.62"/>
    <n v="0"/>
    <n v="50.62"/>
    <n v="7"/>
    <n v="6"/>
    <n v="42"/>
    <n v="30"/>
    <n v="42"/>
    <n v="30"/>
    <m/>
    <n v="148.84"/>
    <n v="1.08"/>
    <n v="0"/>
    <n v="1.08"/>
    <n v="113.98"/>
    <n v="386.94"/>
    <n v="64.5"/>
    <x v="0"/>
    <x v="0"/>
    <x v="0"/>
    <n v="72"/>
    <n v="72"/>
    <x v="3"/>
    <x v="1"/>
  </r>
  <r>
    <x v="10"/>
    <x v="5"/>
    <x v="3"/>
    <n v="59.66"/>
    <n v="2571.7399999999998"/>
    <n v="50.41"/>
    <n v="7.74"/>
    <n v="95.17"/>
    <n v="14.79"/>
    <n v="109.96"/>
    <n v="6"/>
    <n v="9"/>
    <n v="30"/>
    <n v="27"/>
    <n v="30"/>
    <n v="27"/>
    <m/>
    <n v="139.04"/>
    <n v="1.23"/>
    <n v="0"/>
    <n v="1.23"/>
    <n v="77"/>
    <n v="373.57"/>
    <n v="46.37"/>
    <x v="0"/>
    <x v="0"/>
    <x v="0"/>
    <n v="57"/>
    <n v="57"/>
    <x v="0"/>
    <x v="1"/>
  </r>
  <r>
    <x v="10"/>
    <x v="6"/>
    <x v="3"/>
    <n v="59.66"/>
    <n v="2520.4"/>
    <n v="42.35"/>
    <n v="5.83"/>
    <n v="5.09"/>
    <n v="0"/>
    <n v="5.09"/>
    <n v="0"/>
    <n v="1"/>
    <n v="29"/>
    <n v="23"/>
    <n v="29"/>
    <n v="23"/>
    <m/>
    <n v="150.57"/>
    <n v="0.89"/>
    <n v="0"/>
    <n v="0.89"/>
    <n v="92.64"/>
    <n v="256.93"/>
    <n v="45.32"/>
    <x v="0"/>
    <x v="0"/>
    <x v="0"/>
    <n v="52"/>
    <n v="52"/>
    <x v="0"/>
    <x v="1"/>
  </r>
  <r>
    <x v="10"/>
    <x v="8"/>
    <x v="3"/>
    <n v="59.66"/>
    <n v="2095.5500000000002"/>
    <n v="41.08"/>
    <n v="5.75"/>
    <n v="1.1399999999999999"/>
    <n v="0"/>
    <n v="1.1399999999999999"/>
    <n v="2"/>
    <n v="0"/>
    <n v="14"/>
    <n v="17"/>
    <n v="14"/>
    <n v="17"/>
    <m/>
    <n v="140.47999999999999"/>
    <n v="3.07"/>
    <n v="0"/>
    <n v="3.07"/>
    <n v="97.28"/>
    <n v="149.21"/>
    <n v="37.630000000000003"/>
    <x v="0"/>
    <x v="0"/>
    <x v="0"/>
    <n v="31"/>
    <n v="31"/>
    <x v="4"/>
    <x v="1"/>
  </r>
  <r>
    <x v="10"/>
    <x v="9"/>
    <x v="3"/>
    <n v="59.66"/>
    <n v="2026.91"/>
    <n v="41.14"/>
    <n v="6.71"/>
    <n v="16.54"/>
    <n v="0"/>
    <n v="16.54"/>
    <n v="1"/>
    <n v="2"/>
    <n v="28"/>
    <n v="23"/>
    <n v="28"/>
    <n v="23"/>
    <m/>
    <n v="127.02"/>
    <n v="0.08"/>
    <n v="0"/>
    <n v="0.08"/>
    <n v="49.84"/>
    <n v="212.87"/>
    <n v="40.229999999999997"/>
    <x v="0"/>
    <x v="0"/>
    <x v="0"/>
    <n v="51"/>
    <n v="51"/>
    <x v="0"/>
    <x v="1"/>
  </r>
  <r>
    <x v="10"/>
    <x v="10"/>
    <x v="3"/>
    <n v="59.66"/>
    <n v="2450.56"/>
    <n v="41.08"/>
    <n v="5.48"/>
    <n v="0"/>
    <n v="0"/>
    <n v="0"/>
    <n v="0"/>
    <n v="0"/>
    <n v="16"/>
    <n v="15"/>
    <n v="16"/>
    <n v="15"/>
    <m/>
    <n v="122.65"/>
    <n v="0.67"/>
    <n v="0"/>
    <n v="0.67"/>
    <n v="71.099999999999994"/>
    <n v="125.07"/>
    <n v="40.56"/>
    <x v="0"/>
    <x v="0"/>
    <x v="0"/>
    <n v="31"/>
    <n v="31"/>
    <x v="0"/>
    <x v="1"/>
  </r>
  <r>
    <x v="10"/>
    <x v="12"/>
    <x v="3"/>
    <n v="59.66"/>
    <n v="2471.91"/>
    <n v="43.64"/>
    <n v="6.24"/>
    <n v="25.9"/>
    <n v="0"/>
    <n v="25.9"/>
    <n v="2"/>
    <n v="3"/>
    <n v="23"/>
    <n v="29"/>
    <n v="23"/>
    <n v="29"/>
    <m/>
    <n v="120.28"/>
    <n v="0"/>
    <n v="0"/>
    <n v="0"/>
    <n v="25.42"/>
    <n v="225.87"/>
    <n v="45.18"/>
    <x v="0"/>
    <x v="0"/>
    <x v="0"/>
    <n v="52"/>
    <n v="52"/>
    <x v="3"/>
    <x v="1"/>
  </r>
  <r>
    <x v="10"/>
    <x v="13"/>
    <x v="3"/>
    <n v="59.66"/>
    <n v="2456.33"/>
    <n v="41.18"/>
    <n v="5.35"/>
    <n v="0"/>
    <n v="0"/>
    <n v="0"/>
    <n v="2"/>
    <n v="0"/>
    <n v="12"/>
    <n v="12"/>
    <n v="12"/>
    <n v="12"/>
    <m/>
    <n v="141.97999999999999"/>
    <n v="0.88"/>
    <n v="0"/>
    <n v="0.88"/>
    <n v="103.75"/>
    <n v="141.53"/>
    <n v="46.84"/>
    <x v="0"/>
    <x v="0"/>
    <x v="0"/>
    <n v="24"/>
    <n v="24"/>
    <x v="0"/>
    <x v="1"/>
  </r>
  <r>
    <x v="10"/>
    <x v="19"/>
    <x v="3"/>
    <n v="59.66"/>
    <n v="1325.94"/>
    <n v="25.49"/>
    <n v="5.24"/>
    <n v="0"/>
    <n v="0"/>
    <n v="0"/>
    <n v="11"/>
    <n v="0"/>
    <n v="49"/>
    <n v="49"/>
    <n v="49"/>
    <n v="49"/>
    <m/>
    <n v="0"/>
    <n v="0"/>
    <n v="0"/>
    <n v="0"/>
    <n v="0"/>
    <n v="133.66999999999999"/>
    <n v="28.61"/>
    <x v="1"/>
    <x v="0"/>
    <x v="0"/>
    <n v="98"/>
    <n v="98"/>
    <x v="0"/>
    <x v="1"/>
  </r>
  <r>
    <x v="10"/>
    <x v="14"/>
    <x v="3"/>
    <n v="59.66"/>
    <n v="1514.94"/>
    <n v="29.13"/>
    <n v="5.26"/>
    <n v="0"/>
    <n v="0"/>
    <n v="0"/>
    <n v="6"/>
    <n v="0"/>
    <n v="30"/>
    <n v="34"/>
    <n v="30"/>
    <n v="34"/>
    <m/>
    <n v="0"/>
    <n v="0"/>
    <n v="0"/>
    <n v="0"/>
    <n v="0"/>
    <n v="108.01"/>
    <n v="25.7"/>
    <x v="1"/>
    <x v="0"/>
    <x v="0"/>
    <n v="64"/>
    <n v="64"/>
    <x v="0"/>
    <x v="1"/>
  </r>
  <r>
    <x v="10"/>
    <x v="16"/>
    <x v="3"/>
    <n v="59.66"/>
    <n v="2392.23"/>
    <n v="40.1"/>
    <n v="6.12"/>
    <n v="22.33"/>
    <n v="0"/>
    <n v="22.33"/>
    <n v="2"/>
    <n v="4"/>
    <n v="19"/>
    <n v="20"/>
    <n v="19"/>
    <n v="20"/>
    <m/>
    <n v="144.07"/>
    <n v="0.06"/>
    <n v="0"/>
    <n v="0.06"/>
    <n v="88.89"/>
    <n v="269.20999999999998"/>
    <n v="40.94"/>
    <x v="0"/>
    <x v="0"/>
    <x v="0"/>
    <n v="39"/>
    <n v="39"/>
    <x v="0"/>
    <x v="1"/>
  </r>
  <r>
    <x v="10"/>
    <x v="17"/>
    <x v="3"/>
    <n v="59.66"/>
    <n v="2498.04"/>
    <n v="46.36"/>
    <n v="5.87"/>
    <n v="6.24"/>
    <n v="0"/>
    <n v="6.24"/>
    <n v="0"/>
    <n v="1"/>
    <n v="27"/>
    <n v="19"/>
    <n v="27"/>
    <n v="19"/>
    <m/>
    <n v="141.31"/>
    <n v="1.52"/>
    <n v="0"/>
    <n v="1.52"/>
    <n v="101.79"/>
    <n v="261.32"/>
    <n v="38.61"/>
    <x v="0"/>
    <x v="0"/>
    <x v="0"/>
    <n v="46"/>
    <n v="46"/>
    <x v="0"/>
    <x v="1"/>
  </r>
  <r>
    <x v="11"/>
    <x v="0"/>
    <x v="12"/>
    <n v="108.72"/>
    <n v="5432.09"/>
    <n v="50.72"/>
    <n v="6.76"/>
    <n v="69.790000000000006"/>
    <n v="0"/>
    <n v="69.790000000000006"/>
    <n v="5"/>
    <n v="6"/>
    <n v="44"/>
    <n v="26"/>
    <n v="44"/>
    <n v="26"/>
    <m/>
    <n v="134.08000000000001"/>
    <n v="21.61"/>
    <n v="0.01"/>
    <n v="21.61"/>
    <n v="254.41"/>
    <n v="622.39"/>
    <n v="92.94"/>
    <x v="0"/>
    <x v="0"/>
    <x v="0"/>
    <n v="70"/>
    <n v="70"/>
    <x v="0"/>
    <x v="1"/>
  </r>
  <r>
    <x v="11"/>
    <x v="20"/>
    <x v="12"/>
    <n v="108.72"/>
    <n v="7589.03"/>
    <n v="70.95"/>
    <n v="8.5399999999999991"/>
    <n v="230.21"/>
    <n v="107.83"/>
    <n v="338.04"/>
    <n v="12"/>
    <n v="20"/>
    <n v="66"/>
    <n v="61"/>
    <n v="66"/>
    <n v="61"/>
    <m/>
    <n v="157.53"/>
    <n v="32.020000000000003"/>
    <n v="0.19"/>
    <n v="32.21"/>
    <n v="341.99"/>
    <n v="1182.8800000000001"/>
    <n v="123.11"/>
    <x v="0"/>
    <x v="0"/>
    <x v="0"/>
    <n v="127"/>
    <n v="127"/>
    <x v="0"/>
    <x v="1"/>
  </r>
  <r>
    <x v="11"/>
    <x v="1"/>
    <x v="12"/>
    <n v="108.72"/>
    <n v="7492.25"/>
    <n v="70.040000000000006"/>
    <n v="7.39"/>
    <n v="83.96"/>
    <n v="5.79"/>
    <n v="89.75"/>
    <n v="5"/>
    <n v="6"/>
    <n v="53"/>
    <n v="55"/>
    <n v="53"/>
    <n v="55"/>
    <m/>
    <n v="150.36000000000001"/>
    <n v="16.13"/>
    <n v="0.47"/>
    <n v="16.600000000000001"/>
    <n v="248.98"/>
    <n v="946.36"/>
    <n v="118.92"/>
    <x v="0"/>
    <x v="0"/>
    <x v="0"/>
    <n v="108"/>
    <n v="108"/>
    <x v="0"/>
    <x v="1"/>
  </r>
  <r>
    <x v="11"/>
    <x v="2"/>
    <x v="12"/>
    <n v="108.72"/>
    <n v="4651.82"/>
    <n v="43.49"/>
    <n v="7.9"/>
    <n v="203.05"/>
    <n v="74.7"/>
    <n v="277.75"/>
    <n v="12"/>
    <n v="20"/>
    <n v="39"/>
    <n v="33"/>
    <n v="39"/>
    <n v="33"/>
    <m/>
    <n v="151.13999999999999"/>
    <n v="10.5"/>
    <n v="0"/>
    <n v="10.5"/>
    <n v="181.01"/>
    <n v="721.84"/>
    <n v="67.81"/>
    <x v="0"/>
    <x v="0"/>
    <x v="0"/>
    <n v="72"/>
    <n v="72"/>
    <x v="1"/>
    <x v="1"/>
  </r>
  <r>
    <x v="11"/>
    <x v="3"/>
    <x v="12"/>
    <n v="108.72"/>
    <n v="3161.73"/>
    <n v="29.78"/>
    <n v="6.62"/>
    <n v="8.4700000000000006"/>
    <n v="0"/>
    <n v="8.4700000000000006"/>
    <n v="2"/>
    <n v="1"/>
    <n v="48"/>
    <n v="47"/>
    <n v="48"/>
    <n v="47"/>
    <m/>
    <n v="82"/>
    <n v="0"/>
    <n v="0"/>
    <n v="0"/>
    <n v="16.510000000000002"/>
    <n v="274.14999999999998"/>
    <n v="48.16"/>
    <x v="0"/>
    <x v="0"/>
    <x v="0"/>
    <n v="95"/>
    <n v="95"/>
    <x v="2"/>
    <x v="1"/>
  </r>
  <r>
    <x v="11"/>
    <x v="4"/>
    <x v="12"/>
    <n v="108.72"/>
    <n v="6064.45"/>
    <n v="57.03"/>
    <n v="6.65"/>
    <n v="103.66"/>
    <n v="0"/>
    <n v="103.66"/>
    <n v="14"/>
    <n v="12"/>
    <n v="55"/>
    <n v="75"/>
    <n v="55"/>
    <n v="75"/>
    <m/>
    <n v="141.02000000000001"/>
    <n v="19.579999999999998"/>
    <n v="0"/>
    <n v="19.579999999999998"/>
    <n v="234.78"/>
    <n v="864.99"/>
    <n v="106.68"/>
    <x v="0"/>
    <x v="0"/>
    <x v="0"/>
    <n v="130"/>
    <n v="130"/>
    <x v="3"/>
    <x v="1"/>
  </r>
  <r>
    <x v="11"/>
    <x v="5"/>
    <x v="12"/>
    <n v="108.72"/>
    <n v="7436.14"/>
    <n v="69.540000000000006"/>
    <n v="8.01"/>
    <n v="263.39"/>
    <n v="17.47"/>
    <n v="280.86"/>
    <n v="18"/>
    <n v="23"/>
    <n v="47"/>
    <n v="60"/>
    <n v="47"/>
    <n v="60"/>
    <m/>
    <n v="153.03"/>
    <n v="23.89"/>
    <n v="1.7"/>
    <n v="25.59"/>
    <n v="283.26"/>
    <n v="978.16"/>
    <n v="116.68"/>
    <x v="0"/>
    <x v="0"/>
    <x v="0"/>
    <n v="107"/>
    <n v="107"/>
    <x v="0"/>
    <x v="1"/>
  </r>
  <r>
    <x v="11"/>
    <x v="6"/>
    <x v="12"/>
    <n v="108.72"/>
    <n v="6520.46"/>
    <n v="61.32"/>
    <n v="7.33"/>
    <n v="101.02"/>
    <n v="4.29"/>
    <n v="105.31"/>
    <n v="6"/>
    <n v="11"/>
    <n v="55"/>
    <n v="65"/>
    <n v="55"/>
    <n v="65"/>
    <m/>
    <n v="163.44"/>
    <n v="35.29"/>
    <n v="0.24"/>
    <n v="35.53"/>
    <n v="360.33"/>
    <n v="869.08"/>
    <n v="106.32"/>
    <x v="0"/>
    <x v="0"/>
    <x v="0"/>
    <n v="120"/>
    <n v="120"/>
    <x v="0"/>
    <x v="1"/>
  </r>
  <r>
    <x v="11"/>
    <x v="8"/>
    <x v="12"/>
    <n v="108.72"/>
    <n v="5945.56"/>
    <n v="55.84"/>
    <n v="6.83"/>
    <n v="115.08"/>
    <n v="0"/>
    <n v="115.08"/>
    <n v="8"/>
    <n v="10"/>
    <n v="20"/>
    <n v="33"/>
    <n v="20"/>
    <n v="33"/>
    <m/>
    <n v="152.06"/>
    <n v="25.98"/>
    <n v="8.17"/>
    <n v="34.15"/>
    <n v="357.12"/>
    <n v="767.12"/>
    <n v="95.96"/>
    <x v="0"/>
    <x v="0"/>
    <x v="0"/>
    <n v="53"/>
    <n v="53"/>
    <x v="4"/>
    <x v="1"/>
  </r>
  <r>
    <x v="11"/>
    <x v="9"/>
    <x v="12"/>
    <n v="108.72"/>
    <n v="7048.31"/>
    <n v="69.92"/>
    <n v="8.73"/>
    <n v="276.44"/>
    <n v="61.38"/>
    <n v="337.82"/>
    <n v="20"/>
    <n v="27"/>
    <n v="59"/>
    <n v="52"/>
    <n v="59"/>
    <n v="52"/>
    <m/>
    <n v="156.47999999999999"/>
    <n v="22.72"/>
    <n v="0.03"/>
    <n v="22.75"/>
    <n v="269.63"/>
    <n v="1083.53"/>
    <n v="111.74"/>
    <x v="0"/>
    <x v="0"/>
    <x v="0"/>
    <n v="111"/>
    <n v="111"/>
    <x v="0"/>
    <x v="1"/>
  </r>
  <r>
    <x v="11"/>
    <x v="10"/>
    <x v="12"/>
    <n v="108.72"/>
    <n v="5794.78"/>
    <n v="54.28"/>
    <n v="8.1300000000000008"/>
    <n v="281.56"/>
    <n v="56.3"/>
    <n v="337.86"/>
    <n v="15"/>
    <n v="25"/>
    <n v="41"/>
    <n v="35"/>
    <n v="41"/>
    <n v="35"/>
    <m/>
    <n v="132.91"/>
    <n v="18.670000000000002"/>
    <n v="2.98"/>
    <n v="21.65"/>
    <n v="260.58999999999997"/>
    <n v="874.31"/>
    <n v="98.45"/>
    <x v="0"/>
    <x v="0"/>
    <x v="0"/>
    <n v="76"/>
    <n v="76"/>
    <x v="0"/>
    <x v="1"/>
  </r>
  <r>
    <x v="11"/>
    <x v="12"/>
    <x v="12"/>
    <n v="108.72"/>
    <n v="5441.71"/>
    <n v="50.87"/>
    <n v="8.1"/>
    <n v="161.55000000000001"/>
    <n v="29.38"/>
    <n v="190.93"/>
    <n v="11"/>
    <n v="16"/>
    <n v="37"/>
    <n v="27"/>
    <n v="37"/>
    <n v="27"/>
    <m/>
    <n v="133.74"/>
    <n v="5.14"/>
    <n v="0"/>
    <n v="5.14"/>
    <n v="166.57"/>
    <n v="709.52"/>
    <n v="103.07"/>
    <x v="0"/>
    <x v="0"/>
    <x v="0"/>
    <n v="64"/>
    <n v="64"/>
    <x v="3"/>
    <x v="1"/>
  </r>
  <r>
    <x v="11"/>
    <x v="13"/>
    <x v="12"/>
    <n v="108.72"/>
    <n v="5699.09"/>
    <n v="53.35"/>
    <n v="6.87"/>
    <n v="54.44"/>
    <n v="0"/>
    <n v="54.44"/>
    <n v="4"/>
    <n v="5"/>
    <n v="42"/>
    <n v="26"/>
    <n v="42"/>
    <n v="26"/>
    <m/>
    <n v="145.65"/>
    <n v="23.01"/>
    <n v="0"/>
    <n v="23.01"/>
    <n v="256.79000000000002"/>
    <n v="629.35"/>
    <n v="91.25"/>
    <x v="0"/>
    <x v="0"/>
    <x v="0"/>
    <n v="68"/>
    <n v="68"/>
    <x v="0"/>
    <x v="1"/>
  </r>
  <r>
    <x v="11"/>
    <x v="14"/>
    <x v="12"/>
    <n v="108.72"/>
    <n v="4365.4399999999996"/>
    <n v="40.81"/>
    <n v="6.23"/>
    <n v="15.78"/>
    <n v="0"/>
    <n v="15.78"/>
    <n v="8"/>
    <n v="3"/>
    <n v="57"/>
    <n v="56"/>
    <n v="57"/>
    <n v="56"/>
    <m/>
    <n v="0"/>
    <n v="0"/>
    <n v="0"/>
    <n v="0"/>
    <n v="0"/>
    <n v="346.77"/>
    <n v="55.95"/>
    <x v="1"/>
    <x v="0"/>
    <x v="0"/>
    <n v="113"/>
    <n v="113"/>
    <x v="0"/>
    <x v="1"/>
  </r>
  <r>
    <x v="11"/>
    <x v="17"/>
    <x v="12"/>
    <n v="108.72"/>
    <n v="8071.72"/>
    <n v="76.099999999999994"/>
    <n v="7.77"/>
    <n v="223.82"/>
    <n v="16.82"/>
    <n v="240.64"/>
    <n v="4"/>
    <n v="18"/>
    <n v="51"/>
    <n v="54"/>
    <n v="51"/>
    <n v="54"/>
    <m/>
    <n v="153.05000000000001"/>
    <n v="28.67"/>
    <n v="7.42"/>
    <n v="36.090000000000003"/>
    <n v="359.71"/>
    <n v="1153.8499999999999"/>
    <n v="107.71"/>
    <x v="0"/>
    <x v="0"/>
    <x v="0"/>
    <n v="105"/>
    <n v="105"/>
    <x v="0"/>
    <x v="1"/>
  </r>
  <r>
    <x v="12"/>
    <x v="5"/>
    <x v="13"/>
    <m/>
    <n v="5071"/>
    <m/>
    <n v="7.6"/>
    <n v="170"/>
    <n v="12"/>
    <n v="182"/>
    <m/>
    <m/>
    <m/>
    <m/>
    <n v="65"/>
    <n v="53"/>
    <m/>
    <m/>
    <m/>
    <m/>
    <m/>
    <m/>
    <m/>
    <m/>
    <x v="4"/>
    <x v="0"/>
    <x v="3"/>
    <n v="0"/>
    <n v="118"/>
    <x v="0"/>
    <x v="1"/>
  </r>
  <r>
    <x v="12"/>
    <x v="6"/>
    <x v="13"/>
    <m/>
    <n v="4053"/>
    <m/>
    <n v="6.4"/>
    <n v="44"/>
    <n v="0"/>
    <n v="44"/>
    <m/>
    <m/>
    <m/>
    <m/>
    <n v="64"/>
    <n v="50"/>
    <m/>
    <m/>
    <m/>
    <m/>
    <m/>
    <m/>
    <m/>
    <m/>
    <x v="4"/>
    <x v="0"/>
    <x v="3"/>
    <n v="0"/>
    <n v="114"/>
    <x v="0"/>
    <x v="1"/>
  </r>
  <r>
    <x v="13"/>
    <x v="20"/>
    <x v="3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0"/>
    <x v="0"/>
    <x v="0"/>
    <n v="138"/>
    <n v="138"/>
    <x v="0"/>
    <x v="1"/>
  </r>
  <r>
    <x v="13"/>
    <x v="1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0"/>
    <x v="1"/>
  </r>
  <r>
    <x v="13"/>
    <x v="4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3"/>
    <x v="1"/>
  </r>
  <r>
    <x v="13"/>
    <x v="5"/>
    <x v="14"/>
    <m/>
    <n v="4752"/>
    <m/>
    <n v="7.8"/>
    <n v="309"/>
    <n v="25"/>
    <n v="334"/>
    <m/>
    <m/>
    <m/>
    <m/>
    <n v="8"/>
    <n v="11"/>
    <m/>
    <m/>
    <m/>
    <m/>
    <m/>
    <m/>
    <m/>
    <m/>
    <x v="4"/>
    <x v="0"/>
    <x v="3"/>
    <n v="0"/>
    <n v="19"/>
    <x v="0"/>
    <x v="1"/>
  </r>
  <r>
    <x v="13"/>
    <x v="6"/>
    <x v="14"/>
    <m/>
    <n v="3778"/>
    <m/>
    <n v="7"/>
    <n v="73"/>
    <n v="1"/>
    <n v="74"/>
    <m/>
    <m/>
    <m/>
    <m/>
    <n v="1"/>
    <n v="2"/>
    <m/>
    <m/>
    <m/>
    <m/>
    <m/>
    <m/>
    <m/>
    <m/>
    <x v="4"/>
    <x v="0"/>
    <x v="3"/>
    <n v="0"/>
    <n v="3"/>
    <x v="0"/>
    <x v="1"/>
  </r>
  <r>
    <x v="13"/>
    <x v="8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4"/>
    <x v="1"/>
  </r>
  <r>
    <x v="13"/>
    <x v="9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0"/>
    <x v="1"/>
  </r>
  <r>
    <x v="13"/>
    <x v="10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0"/>
    <x v="1"/>
  </r>
  <r>
    <x v="13"/>
    <x v="12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3"/>
    <x v="1"/>
  </r>
  <r>
    <x v="13"/>
    <x v="13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0"/>
    <x v="1"/>
  </r>
  <r>
    <x v="13"/>
    <x v="17"/>
    <x v="10"/>
    <n v="96.61"/>
    <n v="5799.49"/>
    <n v="60.03"/>
    <n v="8.01"/>
    <n v="366.29"/>
    <n v="143.33000000000001"/>
    <n v="509.62"/>
    <n v="14"/>
    <n v="22"/>
    <n v="74"/>
    <n v="64"/>
    <n v="74"/>
    <n v="64"/>
    <m/>
    <n v="161.28"/>
    <n v="26.53"/>
    <n v="4.3600000000000003"/>
    <n v="30.89"/>
    <n v="343.58"/>
    <n v="1288.73"/>
    <n v="93.49"/>
    <x v="2"/>
    <x v="0"/>
    <x v="0"/>
    <n v="138"/>
    <n v="138"/>
    <x v="0"/>
    <x v="1"/>
  </r>
  <r>
    <x v="14"/>
    <x v="5"/>
    <x v="15"/>
    <m/>
    <n v="9194"/>
    <m/>
    <n v="8.8000000000000007"/>
    <n v="781"/>
    <n v="183"/>
    <n v="964"/>
    <m/>
    <m/>
    <m/>
    <m/>
    <n v="37"/>
    <n v="55"/>
    <m/>
    <m/>
    <m/>
    <m/>
    <m/>
    <m/>
    <m/>
    <m/>
    <x v="4"/>
    <x v="0"/>
    <x v="3"/>
    <n v="0"/>
    <n v="92"/>
    <x v="0"/>
    <x v="1"/>
  </r>
  <r>
    <x v="15"/>
    <x v="0"/>
    <x v="16"/>
    <n v="106.11"/>
    <n v="6479.4"/>
    <n v="61.06"/>
    <n v="7.31"/>
    <n v="117.12"/>
    <n v="2.85"/>
    <n v="119.97"/>
    <n v="15"/>
    <n v="16"/>
    <n v="82"/>
    <n v="53"/>
    <n v="82"/>
    <n v="53"/>
    <m/>
    <n v="159.80000000000001"/>
    <n v="33.54"/>
    <n v="0.28999999999999998"/>
    <n v="33.83"/>
    <n v="318.12"/>
    <n v="977.4"/>
    <n v="109.01"/>
    <x v="2"/>
    <x v="0"/>
    <x v="0"/>
    <n v="135"/>
    <n v="135"/>
    <x v="0"/>
    <x v="1"/>
  </r>
  <r>
    <x v="15"/>
    <x v="20"/>
    <x v="16"/>
    <n v="106.11"/>
    <n v="6547.94"/>
    <n v="61.71"/>
    <n v="7.44"/>
    <n v="145.85"/>
    <n v="2.89"/>
    <n v="148.74"/>
    <n v="14"/>
    <n v="16"/>
    <n v="90"/>
    <n v="76"/>
    <n v="90"/>
    <n v="76"/>
    <m/>
    <n v="163.63"/>
    <n v="32.64"/>
    <n v="4.93"/>
    <n v="37.57"/>
    <n v="392.73"/>
    <n v="1122.8599999999999"/>
    <n v="110.64"/>
    <x v="0"/>
    <x v="1"/>
    <x v="0"/>
    <n v="166"/>
    <n v="166"/>
    <x v="0"/>
    <x v="1"/>
  </r>
  <r>
    <x v="15"/>
    <x v="1"/>
    <x v="16"/>
    <n v="106.11"/>
    <n v="6128.61"/>
    <n v="64.040000000000006"/>
    <n v="7.27"/>
    <n v="82.5"/>
    <n v="0.73"/>
    <n v="83.23"/>
    <n v="5"/>
    <n v="8"/>
    <n v="60"/>
    <n v="57"/>
    <n v="60"/>
    <n v="57"/>
    <m/>
    <n v="163.95"/>
    <n v="31.29"/>
    <n v="0.11"/>
    <n v="31.39"/>
    <n v="314.8"/>
    <n v="838.81"/>
    <n v="96.87"/>
    <x v="0"/>
    <x v="1"/>
    <x v="0"/>
    <n v="117"/>
    <n v="117"/>
    <x v="0"/>
    <x v="1"/>
  </r>
  <r>
    <x v="15"/>
    <x v="3"/>
    <x v="16"/>
    <n v="106.11"/>
    <n v="3917.11"/>
    <n v="36.92"/>
    <n v="5.56"/>
    <n v="0.56000000000000005"/>
    <n v="0"/>
    <n v="0.56000000000000005"/>
    <n v="18"/>
    <n v="0"/>
    <n v="92"/>
    <n v="72"/>
    <n v="92"/>
    <n v="72"/>
    <m/>
    <n v="145.82"/>
    <n v="0.06"/>
    <n v="0"/>
    <n v="0.06"/>
    <n v="194.72"/>
    <n v="289.37"/>
    <n v="70.430000000000007"/>
    <x v="1"/>
    <x v="1"/>
    <x v="0"/>
    <n v="164"/>
    <n v="164"/>
    <x v="2"/>
    <x v="1"/>
  </r>
  <r>
    <x v="15"/>
    <x v="4"/>
    <x v="16"/>
    <n v="106.11"/>
    <n v="6508.77"/>
    <n v="61.34"/>
    <n v="7.54"/>
    <n v="168.35"/>
    <n v="8"/>
    <n v="176.35"/>
    <n v="24"/>
    <n v="19"/>
    <n v="74"/>
    <n v="98"/>
    <n v="74"/>
    <n v="98"/>
    <m/>
    <n v="165.67"/>
    <n v="33.840000000000003"/>
    <n v="0.26"/>
    <n v="34.090000000000003"/>
    <n v="359.18"/>
    <n v="1184.93"/>
    <n v="127.41"/>
    <x v="0"/>
    <x v="1"/>
    <x v="0"/>
    <n v="172"/>
    <n v="172"/>
    <x v="3"/>
    <x v="1"/>
  </r>
  <r>
    <x v="15"/>
    <x v="8"/>
    <x v="16"/>
    <n v="106.11"/>
    <n v="6229.59"/>
    <n v="61.79"/>
    <n v="6.86"/>
    <n v="99.12"/>
    <n v="0"/>
    <n v="99.12"/>
    <n v="13"/>
    <n v="12"/>
    <n v="61"/>
    <n v="63"/>
    <n v="61"/>
    <n v="63"/>
    <m/>
    <n v="100.3"/>
    <n v="0"/>
    <n v="0"/>
    <n v="0"/>
    <n v="0.95"/>
    <n v="986.87"/>
    <n v="102.68"/>
    <x v="0"/>
    <x v="1"/>
    <x v="0"/>
    <n v="124"/>
    <n v="124"/>
    <x v="4"/>
    <x v="1"/>
  </r>
  <r>
    <x v="15"/>
    <x v="9"/>
    <x v="16"/>
    <n v="106.11"/>
    <n v="7751.72"/>
    <n v="73.05"/>
    <n v="8.06"/>
    <n v="242.5"/>
    <n v="40.89"/>
    <n v="283.39"/>
    <n v="22"/>
    <n v="23"/>
    <n v="72"/>
    <n v="81"/>
    <n v="72"/>
    <n v="81"/>
    <m/>
    <n v="162.05000000000001"/>
    <n v="21.5"/>
    <n v="4.41"/>
    <n v="25.92"/>
    <n v="325.74"/>
    <n v="1002.65"/>
    <n v="121.62"/>
    <x v="0"/>
    <x v="1"/>
    <x v="0"/>
    <n v="153"/>
    <n v="153"/>
    <x v="0"/>
    <x v="1"/>
  </r>
  <r>
    <x v="15"/>
    <x v="10"/>
    <x v="16"/>
    <n v="106.11"/>
    <n v="5989.42"/>
    <n v="56.8"/>
    <n v="7.46"/>
    <n v="98.36"/>
    <n v="1.47"/>
    <n v="99.83"/>
    <n v="15"/>
    <n v="12"/>
    <n v="66"/>
    <n v="59"/>
    <n v="66"/>
    <n v="59"/>
    <m/>
    <n v="147.63"/>
    <n v="26.47"/>
    <n v="0.51"/>
    <n v="26.98"/>
    <n v="311.73"/>
    <n v="861.51"/>
    <n v="97.25"/>
    <x v="0"/>
    <x v="1"/>
    <x v="0"/>
    <n v="125"/>
    <n v="125"/>
    <x v="0"/>
    <x v="1"/>
  </r>
  <r>
    <x v="15"/>
    <x v="12"/>
    <x v="16"/>
    <n v="106.11"/>
    <n v="2501.94"/>
    <n v="59.27"/>
    <n v="7.9"/>
    <n v="24.76"/>
    <n v="9"/>
    <n v="33.76"/>
    <n v="4"/>
    <n v="3"/>
    <n v="24"/>
    <n v="17"/>
    <n v="24"/>
    <n v="17"/>
    <m/>
    <n v="162.65"/>
    <n v="4.93"/>
    <n v="0.03"/>
    <n v="4.96"/>
    <n v="87.32"/>
    <n v="241.37"/>
    <n v="44.26"/>
    <x v="0"/>
    <x v="1"/>
    <x v="0"/>
    <n v="41"/>
    <n v="41"/>
    <x v="3"/>
    <x v="1"/>
  </r>
  <r>
    <x v="15"/>
    <x v="13"/>
    <x v="16"/>
    <n v="106.11"/>
    <n v="6203.28"/>
    <n v="58.46"/>
    <n v="7.41"/>
    <n v="96.59"/>
    <n v="0.74"/>
    <n v="97.33"/>
    <n v="8"/>
    <n v="11"/>
    <n v="59"/>
    <n v="50"/>
    <n v="59"/>
    <n v="50"/>
    <m/>
    <n v="165.62"/>
    <n v="35.770000000000003"/>
    <n v="1.33"/>
    <n v="37.1"/>
    <n v="390.96"/>
    <n v="838.91"/>
    <n v="99.14"/>
    <x v="0"/>
    <x v="1"/>
    <x v="0"/>
    <n v="109"/>
    <n v="109"/>
    <x v="0"/>
    <x v="1"/>
  </r>
  <r>
    <x v="15"/>
    <x v="17"/>
    <x v="16"/>
    <n v="106.11"/>
    <n v="6689.39"/>
    <n v="71.3"/>
    <n v="7.86"/>
    <n v="230.17"/>
    <n v="23.09"/>
    <n v="253.26"/>
    <n v="8"/>
    <n v="20"/>
    <n v="65"/>
    <n v="49"/>
    <n v="65"/>
    <n v="49"/>
    <m/>
    <n v="151.66999999999999"/>
    <n v="23.31"/>
    <n v="0.06"/>
    <n v="23.37"/>
    <n v="267.61"/>
    <n v="1005.59"/>
    <n v="105.36"/>
    <x v="0"/>
    <x v="1"/>
    <x v="0"/>
    <n v="114"/>
    <n v="114"/>
    <x v="0"/>
    <x v="1"/>
  </r>
  <r>
    <x v="16"/>
    <x v="1"/>
    <x v="16"/>
    <n v="106.44"/>
    <n v="6824.31"/>
    <n v="64.27"/>
    <n v="6.24"/>
    <n v="44.22"/>
    <n v="0"/>
    <n v="44.22"/>
    <n v="2"/>
    <n v="5"/>
    <n v="67"/>
    <n v="65"/>
    <n v="67"/>
    <n v="65"/>
    <m/>
    <n v="155.52000000000001"/>
    <n v="16.63"/>
    <n v="2.31"/>
    <n v="18.940000000000001"/>
    <n v="282.14"/>
    <n v="953.49"/>
    <n v="113"/>
    <x v="0"/>
    <x v="2"/>
    <x v="0"/>
    <n v="132"/>
    <n v="132"/>
    <x v="0"/>
    <x v="1"/>
  </r>
  <r>
    <x v="16"/>
    <x v="4"/>
    <x v="16"/>
    <n v="106.44"/>
    <n v="6217.9"/>
    <n v="58.52"/>
    <n v="7.03"/>
    <n v="130.07"/>
    <n v="0.7"/>
    <n v="130.77000000000001"/>
    <n v="30"/>
    <n v="18"/>
    <n v="87"/>
    <n v="97"/>
    <n v="87"/>
    <n v="97"/>
    <m/>
    <n v="152.97"/>
    <n v="17.350000000000001"/>
    <n v="0"/>
    <n v="17.350000000000001"/>
    <n v="254.03"/>
    <n v="1228.53"/>
    <n v="127.54"/>
    <x v="0"/>
    <x v="2"/>
    <x v="0"/>
    <n v="184"/>
    <n v="184"/>
    <x v="3"/>
    <x v="1"/>
  </r>
  <r>
    <x v="16"/>
    <x v="5"/>
    <x v="15"/>
    <m/>
    <n v="4997"/>
    <m/>
    <n v="8.3000000000000007"/>
    <n v="261"/>
    <n v="49"/>
    <n v="310"/>
    <m/>
    <m/>
    <m/>
    <m/>
    <n v="24"/>
    <n v="40"/>
    <m/>
    <m/>
    <m/>
    <m/>
    <m/>
    <m/>
    <m/>
    <m/>
    <x v="4"/>
    <x v="0"/>
    <x v="3"/>
    <n v="0"/>
    <n v="64"/>
    <x v="0"/>
    <x v="1"/>
  </r>
  <r>
    <x v="16"/>
    <x v="6"/>
    <x v="15"/>
    <m/>
    <n v="8111"/>
    <m/>
    <n v="7.8"/>
    <n v="248"/>
    <n v="18"/>
    <n v="266"/>
    <m/>
    <m/>
    <m/>
    <m/>
    <n v="64"/>
    <n v="62"/>
    <m/>
    <m/>
    <m/>
    <m/>
    <m/>
    <m/>
    <m/>
    <m/>
    <x v="4"/>
    <x v="0"/>
    <x v="3"/>
    <n v="0"/>
    <n v="126"/>
    <x v="0"/>
    <x v="1"/>
  </r>
  <r>
    <x v="16"/>
    <x v="8"/>
    <x v="16"/>
    <n v="106.44"/>
    <n v="6487.81"/>
    <n v="61.11"/>
    <n v="6.71"/>
    <n v="39.78"/>
    <n v="0"/>
    <n v="39.78"/>
    <n v="2"/>
    <n v="4"/>
    <n v="71"/>
    <n v="57"/>
    <n v="71"/>
    <n v="57"/>
    <m/>
    <n v="156.16999999999999"/>
    <n v="20.100000000000001"/>
    <n v="7.19"/>
    <n v="27.3"/>
    <n v="366.69"/>
    <n v="848.18"/>
    <n v="106.9"/>
    <x v="0"/>
    <x v="2"/>
    <x v="0"/>
    <n v="128"/>
    <n v="128"/>
    <x v="4"/>
    <x v="1"/>
  </r>
  <r>
    <x v="16"/>
    <x v="9"/>
    <x v="16"/>
    <n v="106.44"/>
    <n v="5928.26"/>
    <n v="55.83"/>
    <n v="7.51"/>
    <n v="182.29"/>
    <n v="10.82"/>
    <n v="193.11"/>
    <n v="12"/>
    <n v="19"/>
    <n v="87"/>
    <n v="65"/>
    <n v="87"/>
    <n v="65"/>
    <m/>
    <n v="141.66999999999999"/>
    <n v="10.59"/>
    <n v="0.11"/>
    <n v="10.7"/>
    <n v="188.61"/>
    <n v="1133.45"/>
    <n v="97.08"/>
    <x v="0"/>
    <x v="2"/>
    <x v="0"/>
    <n v="152"/>
    <n v="152"/>
    <x v="0"/>
    <x v="1"/>
  </r>
  <r>
    <x v="16"/>
    <x v="13"/>
    <x v="16"/>
    <n v="106.44"/>
    <n v="6566.41"/>
    <n v="61.85"/>
    <n v="6.64"/>
    <n v="57.97"/>
    <n v="0"/>
    <n v="57.97"/>
    <n v="2"/>
    <n v="10"/>
    <n v="83"/>
    <n v="53"/>
    <n v="83"/>
    <n v="53"/>
    <m/>
    <n v="158.30000000000001"/>
    <n v="27.07"/>
    <n v="0"/>
    <n v="27.07"/>
    <n v="331.97"/>
    <n v="1072.69"/>
    <n v="115.71"/>
    <x v="0"/>
    <x v="2"/>
    <x v="0"/>
    <n v="136"/>
    <n v="136"/>
    <x v="0"/>
    <x v="1"/>
  </r>
  <r>
    <x v="16"/>
    <x v="17"/>
    <x v="16"/>
    <n v="106.44"/>
    <n v="6944.3"/>
    <n v="65.44"/>
    <n v="6.75"/>
    <n v="77.5"/>
    <n v="0"/>
    <n v="77.5"/>
    <n v="4"/>
    <n v="9"/>
    <n v="82"/>
    <n v="61"/>
    <n v="82"/>
    <n v="61"/>
    <m/>
    <n v="139.01"/>
    <n v="12.95"/>
    <n v="0.56000000000000005"/>
    <n v="13.52"/>
    <n v="202.46"/>
    <n v="1017.82"/>
    <n v="98.15"/>
    <x v="0"/>
    <x v="2"/>
    <x v="0"/>
    <n v="143"/>
    <n v="143"/>
    <x v="0"/>
    <x v="1"/>
  </r>
  <r>
    <x v="17"/>
    <x v="0"/>
    <x v="17"/>
    <n v="137.38999999999999"/>
    <n v="6206.13"/>
    <n v="46.09"/>
    <n v="8.36"/>
    <n v="145.93"/>
    <n v="68.319999999999993"/>
    <n v="214.25"/>
    <n v="7"/>
    <n v="11"/>
    <n v="46"/>
    <n v="38"/>
    <n v="46"/>
    <n v="38"/>
    <m/>
    <n v="130.69"/>
    <n v="20.66"/>
    <n v="0.34"/>
    <n v="21"/>
    <n v="272.91000000000003"/>
    <n v="751.73"/>
    <n v="107.97"/>
    <x v="0"/>
    <x v="3"/>
    <x v="0"/>
    <n v="84"/>
    <n v="84"/>
    <x v="0"/>
    <x v="1"/>
  </r>
  <r>
    <x v="17"/>
    <x v="1"/>
    <x v="17"/>
    <n v="103.69"/>
    <n v="5656.57"/>
    <n v="54.62"/>
    <n v="7.86"/>
    <n v="177.68"/>
    <n v="106.12"/>
    <n v="283.8"/>
    <n v="2"/>
    <n v="13"/>
    <n v="42"/>
    <n v="26"/>
    <n v="42"/>
    <n v="26"/>
    <m/>
    <n v="156.68"/>
    <n v="18.850000000000001"/>
    <n v="0.44"/>
    <n v="19.29"/>
    <n v="260.31"/>
    <n v="767.38"/>
    <n v="96.09"/>
    <x v="0"/>
    <x v="3"/>
    <x v="0"/>
    <n v="68"/>
    <n v="68"/>
    <x v="0"/>
    <x v="1"/>
  </r>
  <r>
    <x v="17"/>
    <x v="4"/>
    <x v="17"/>
    <n v="121.02"/>
    <n v="6141.38"/>
    <n v="59.59"/>
    <n v="8.75"/>
    <n v="278.06"/>
    <n v="108.77"/>
    <n v="386.83"/>
    <n v="19"/>
    <n v="22"/>
    <n v="64"/>
    <n v="52"/>
    <n v="64"/>
    <n v="52"/>
    <m/>
    <n v="158.26"/>
    <n v="12.24"/>
    <n v="0"/>
    <s v="Poor Trace"/>
    <n v="219.71"/>
    <n v="970.86"/>
    <n v="113.94"/>
    <x v="0"/>
    <x v="3"/>
    <x v="0"/>
    <n v="116"/>
    <n v="116"/>
    <x v="3"/>
    <x v="1"/>
  </r>
  <r>
    <x v="17"/>
    <x v="8"/>
    <x v="17"/>
    <n v="98.49"/>
    <n v="5162.1000000000004"/>
    <n v="52.47"/>
    <n v="7.72"/>
    <n v="197.01"/>
    <n v="79.55"/>
    <n v="276.56"/>
    <n v="3"/>
    <n v="14"/>
    <n v="25"/>
    <n v="27"/>
    <n v="25"/>
    <n v="27"/>
    <m/>
    <n v="86.02"/>
    <n v="0"/>
    <n v="0"/>
    <s v="Poor Trace"/>
    <n v="20.83"/>
    <n v="740.38"/>
    <n v="91"/>
    <x v="0"/>
    <x v="3"/>
    <x v="0"/>
    <n v="52"/>
    <n v="52"/>
    <x v="4"/>
    <x v="1"/>
  </r>
  <r>
    <x v="17"/>
    <x v="13"/>
    <x v="17"/>
    <n v="105.88"/>
    <n v="4947.53"/>
    <n v="49.96"/>
    <n v="7.14"/>
    <n v="122.73"/>
    <n v="4.24"/>
    <n v="126.97"/>
    <n v="0"/>
    <n v="7"/>
    <n v="34"/>
    <n v="9"/>
    <n v="34"/>
    <n v="9"/>
    <m/>
    <n v="154.22999999999999"/>
    <n v="22.99"/>
    <n v="0"/>
    <n v="22.99"/>
    <n v="275.25"/>
    <n v="499"/>
    <n v="80.989999999999995"/>
    <x v="0"/>
    <x v="3"/>
    <x v="0"/>
    <n v="43"/>
    <n v="43"/>
    <x v="0"/>
    <x v="1"/>
  </r>
  <r>
    <x v="17"/>
    <x v="17"/>
    <x v="17"/>
    <n v="148.47"/>
    <n v="6255.08"/>
    <n v="61.83"/>
    <n v="8"/>
    <n v="217.62"/>
    <n v="116.27"/>
    <n v="333.89"/>
    <n v="1"/>
    <n v="18"/>
    <n v="45"/>
    <n v="33"/>
    <n v="45"/>
    <n v="33"/>
    <m/>
    <n v="151.35"/>
    <n v="19.93"/>
    <n v="1.17"/>
    <n v="21.1"/>
    <n v="265.47000000000003"/>
    <n v="991.02"/>
    <n v="84.57"/>
    <x v="0"/>
    <x v="3"/>
    <x v="0"/>
    <n v="78"/>
    <n v="78"/>
    <x v="0"/>
    <x v="1"/>
  </r>
  <r>
    <x v="18"/>
    <x v="0"/>
    <x v="18"/>
    <n v="83.54"/>
    <n v="4350.25"/>
    <n v="52.08"/>
    <n v="7.78"/>
    <n v="32.58"/>
    <n v="10.85"/>
    <n v="43.43"/>
    <n v="6"/>
    <n v="5"/>
    <n v="64"/>
    <n v="30"/>
    <n v="64"/>
    <n v="30"/>
    <m/>
    <n v="138.01"/>
    <n v="8.44"/>
    <n v="0"/>
    <n v="8.44"/>
    <n v="160.56"/>
    <n v="627.46"/>
    <n v="76.8"/>
    <x v="0"/>
    <x v="0"/>
    <x v="0"/>
    <n v="94"/>
    <n v="94"/>
    <x v="0"/>
    <x v="1"/>
  </r>
  <r>
    <x v="18"/>
    <x v="1"/>
    <x v="18"/>
    <n v="83.54"/>
    <n v="4558.2700000000004"/>
    <n v="55.41"/>
    <n v="6.57"/>
    <n v="35.85"/>
    <n v="0"/>
    <n v="35.85"/>
    <n v="5"/>
    <n v="3"/>
    <n v="58"/>
    <n v="46"/>
    <n v="58"/>
    <n v="46"/>
    <m/>
    <n v="159.44"/>
    <n v="16.04"/>
    <n v="0.95"/>
    <n v="17"/>
    <n v="241.5"/>
    <n v="618.91"/>
    <n v="77.97"/>
    <x v="0"/>
    <x v="0"/>
    <x v="0"/>
    <n v="104"/>
    <n v="104"/>
    <x v="0"/>
    <x v="1"/>
  </r>
  <r>
    <x v="18"/>
    <x v="4"/>
    <x v="18"/>
    <n v="83.54"/>
    <n v="4584.96"/>
    <n v="54.89"/>
    <n v="7.21"/>
    <n v="76.78"/>
    <n v="3.56"/>
    <n v="80.34"/>
    <n v="19"/>
    <n v="9"/>
    <n v="86"/>
    <n v="87"/>
    <n v="86"/>
    <n v="87"/>
    <m/>
    <n v="164.78"/>
    <n v="26.39"/>
    <n v="0"/>
    <n v="26.39"/>
    <n v="280.88"/>
    <n v="809.42"/>
    <n v="106.26"/>
    <x v="0"/>
    <x v="0"/>
    <x v="0"/>
    <n v="173"/>
    <n v="173"/>
    <x v="3"/>
    <x v="1"/>
  </r>
  <r>
    <x v="18"/>
    <x v="5"/>
    <x v="18"/>
    <n v="83.54"/>
    <n v="4007.84"/>
    <n v="47.98"/>
    <n v="7.56"/>
    <n v="69.260000000000005"/>
    <n v="10.1"/>
    <n v="79.36"/>
    <n v="5"/>
    <n v="8"/>
    <n v="50"/>
    <n v="31"/>
    <n v="50"/>
    <n v="31"/>
    <m/>
    <n v="141.31"/>
    <n v="9.2899999999999991"/>
    <n v="0"/>
    <n v="9.2899999999999991"/>
    <n v="147.12"/>
    <n v="481.45"/>
    <n v="60.78"/>
    <x v="0"/>
    <x v="0"/>
    <x v="0"/>
    <n v="81"/>
    <n v="81"/>
    <x v="0"/>
    <x v="1"/>
  </r>
  <r>
    <x v="18"/>
    <x v="6"/>
    <x v="18"/>
    <n v="83.54"/>
    <n v="3711.07"/>
    <n v="44.43"/>
    <n v="5.75"/>
    <n v="2.81"/>
    <n v="0"/>
    <n v="2.81"/>
    <n v="4"/>
    <n v="0"/>
    <n v="73"/>
    <n v="44"/>
    <n v="73"/>
    <n v="44"/>
    <m/>
    <n v="163.57"/>
    <n v="22.44"/>
    <n v="0.01"/>
    <n v="22.45"/>
    <n v="268.81"/>
    <n v="461.98"/>
    <n v="64.14"/>
    <x v="0"/>
    <x v="0"/>
    <x v="0"/>
    <n v="117"/>
    <n v="117"/>
    <x v="0"/>
    <x v="1"/>
  </r>
  <r>
    <x v="18"/>
    <x v="7"/>
    <x v="18"/>
    <n v="83.54"/>
    <n v="4477.04"/>
    <n v="53.65"/>
    <n v="6.93"/>
    <n v="47.13"/>
    <n v="0"/>
    <n v="47.13"/>
    <n v="14"/>
    <n v="4"/>
    <n v="94"/>
    <n v="55"/>
    <n v="94"/>
    <n v="55"/>
    <m/>
    <n v="140.63"/>
    <n v="4.0199999999999996"/>
    <n v="0"/>
    <s v="Poor Trace"/>
    <n v="159.05000000000001"/>
    <n v="715.7"/>
    <n v="81.05"/>
    <x v="0"/>
    <x v="0"/>
    <x v="0"/>
    <n v="149"/>
    <n v="149"/>
    <x v="3"/>
    <x v="1"/>
  </r>
  <r>
    <x v="18"/>
    <x v="8"/>
    <x v="18"/>
    <n v="83.54"/>
    <n v="3993.24"/>
    <n v="47.8"/>
    <n v="6.47"/>
    <n v="28.38"/>
    <n v="0"/>
    <n v="28.38"/>
    <n v="1"/>
    <n v="3"/>
    <n v="50"/>
    <n v="45"/>
    <n v="50"/>
    <n v="45"/>
    <m/>
    <n v="148.25"/>
    <n v="11.71"/>
    <n v="2.16"/>
    <n v="13.87"/>
    <n v="226.81"/>
    <n v="494.85"/>
    <n v="68.31"/>
    <x v="0"/>
    <x v="0"/>
    <x v="0"/>
    <n v="95"/>
    <n v="95"/>
    <x v="4"/>
    <x v="1"/>
  </r>
  <r>
    <x v="18"/>
    <x v="9"/>
    <x v="18"/>
    <n v="83.54"/>
    <n v="3825.16"/>
    <n v="46.67"/>
    <n v="6.08"/>
    <n v="12"/>
    <n v="0"/>
    <n v="12"/>
    <n v="3"/>
    <n v="2"/>
    <n v="58"/>
    <n v="34"/>
    <n v="58"/>
    <n v="34"/>
    <m/>
    <n v="131.53"/>
    <n v="1.59"/>
    <n v="0"/>
    <n v="1.59"/>
    <n v="102.01"/>
    <n v="464.47"/>
    <n v="56.84"/>
    <x v="0"/>
    <x v="0"/>
    <x v="0"/>
    <n v="92"/>
    <n v="92"/>
    <x v="0"/>
    <x v="1"/>
  </r>
  <r>
    <x v="18"/>
    <x v="13"/>
    <x v="18"/>
    <n v="83.54"/>
    <n v="4429.83"/>
    <n v="53.03"/>
    <n v="7.03"/>
    <n v="64.25"/>
    <n v="1.41"/>
    <n v="65.66"/>
    <n v="5"/>
    <n v="7"/>
    <n v="61"/>
    <n v="29"/>
    <n v="61"/>
    <n v="29"/>
    <m/>
    <n v="158.91"/>
    <n v="19.18"/>
    <n v="7.0000000000000007E-2"/>
    <n v="19.25"/>
    <n v="251.85"/>
    <n v="592.48"/>
    <n v="79.44"/>
    <x v="0"/>
    <x v="0"/>
    <x v="0"/>
    <n v="90"/>
    <n v="90"/>
    <x v="0"/>
    <x v="1"/>
  </r>
  <r>
    <x v="18"/>
    <x v="17"/>
    <x v="18"/>
    <n v="83.54"/>
    <n v="4493.9399999999996"/>
    <n v="53.8"/>
    <n v="7.31"/>
    <n v="79.180000000000007"/>
    <n v="7.12"/>
    <n v="86.3"/>
    <n v="3"/>
    <n v="5"/>
    <n v="61"/>
    <n v="40"/>
    <n v="61"/>
    <n v="40"/>
    <m/>
    <n v="143.94"/>
    <n v="13.44"/>
    <n v="0.19"/>
    <n v="13.63"/>
    <n v="201.6"/>
    <n v="660.19"/>
    <n v="67.03"/>
    <x v="0"/>
    <x v="0"/>
    <x v="0"/>
    <n v="101"/>
    <n v="101"/>
    <x v="0"/>
    <x v="1"/>
  </r>
  <r>
    <x v="19"/>
    <x v="0"/>
    <x v="19"/>
    <n v="121.47"/>
    <n v="5018.9399999999996"/>
    <n v="42.78"/>
    <n v="8.2899999999999991"/>
    <n v="164.47"/>
    <n v="7.31"/>
    <n v="171.78"/>
    <n v="9"/>
    <n v="15"/>
    <n v="38"/>
    <n v="20"/>
    <n v="38"/>
    <n v="20"/>
    <m/>
    <n v="115.76"/>
    <n v="10.37"/>
    <n v="0"/>
    <n v="10.37"/>
    <n v="158.41999999999999"/>
    <n v="843.97"/>
    <n v="87.73"/>
    <x v="0"/>
    <x v="0"/>
    <x v="0"/>
    <n v="58"/>
    <n v="58"/>
    <x v="0"/>
    <x v="1"/>
  </r>
  <r>
    <x v="19"/>
    <x v="1"/>
    <x v="19"/>
    <n v="76.75"/>
    <n v="5990.67"/>
    <n v="78.16"/>
    <n v="7.68"/>
    <n v="300.04000000000002"/>
    <n v="20.93"/>
    <n v="320.97000000000003"/>
    <n v="14"/>
    <n v="23"/>
    <n v="62"/>
    <n v="53"/>
    <n v="62"/>
    <n v="53"/>
    <m/>
    <n v="168.83"/>
    <n v="26.17"/>
    <n v="5"/>
    <n v="31.17"/>
    <n v="302.19"/>
    <n v="1078.4100000000001"/>
    <n v="95.62"/>
    <x v="0"/>
    <x v="0"/>
    <x v="0"/>
    <n v="115"/>
    <n v="115"/>
    <x v="0"/>
    <x v="1"/>
  </r>
  <r>
    <x v="19"/>
    <x v="4"/>
    <x v="19"/>
    <n v="117.62"/>
    <n v="5289.02"/>
    <n v="45.01"/>
    <n v="7.66"/>
    <n v="263.61"/>
    <n v="33.57"/>
    <n v="297.18"/>
    <n v="10"/>
    <n v="19"/>
    <n v="49"/>
    <n v="50"/>
    <n v="49"/>
    <n v="50"/>
    <m/>
    <n v="131.05000000000001"/>
    <n v="16.2"/>
    <n v="0.09"/>
    <n v="16.29"/>
    <n v="210.8"/>
    <n v="995.33"/>
    <n v="107.05"/>
    <x v="0"/>
    <x v="0"/>
    <x v="0"/>
    <n v="99"/>
    <n v="99"/>
    <x v="3"/>
    <x v="1"/>
  </r>
  <r>
    <x v="19"/>
    <x v="5"/>
    <x v="19"/>
    <n v="141.32"/>
    <n v="6817.77"/>
    <n v="48.29"/>
    <n v="8.25"/>
    <n v="196.72"/>
    <n v="53.68"/>
    <n v="250.4"/>
    <n v="8"/>
    <n v="15"/>
    <n v="37"/>
    <n v="35"/>
    <n v="37"/>
    <n v="35"/>
    <m/>
    <n v="137.19999999999999"/>
    <n v="0"/>
    <n v="0"/>
    <n v="0"/>
    <n v="83.55"/>
    <n v="796.4"/>
    <n v="93.91"/>
    <x v="0"/>
    <x v="0"/>
    <x v="0"/>
    <n v="72"/>
    <n v="72"/>
    <x v="0"/>
    <x v="1"/>
  </r>
  <r>
    <x v="19"/>
    <x v="6"/>
    <x v="19"/>
    <n v="137.11000000000001"/>
    <n v="7653.63"/>
    <n v="56.28"/>
    <n v="6.87"/>
    <n v="86.65"/>
    <n v="0"/>
    <n v="86.65"/>
    <n v="8"/>
    <n v="9"/>
    <n v="57"/>
    <n v="62"/>
    <n v="57"/>
    <n v="62"/>
    <m/>
    <n v="156.69"/>
    <n v="44.27"/>
    <n v="0.14000000000000001"/>
    <n v="44.41"/>
    <n v="417.23"/>
    <n v="1072.1300000000001"/>
    <n v="120.58"/>
    <x v="0"/>
    <x v="0"/>
    <x v="0"/>
    <n v="119"/>
    <n v="119"/>
    <x v="0"/>
    <x v="1"/>
  </r>
  <r>
    <x v="19"/>
    <x v="7"/>
    <x v="19"/>
    <n v="119.82"/>
    <n v="6532.73"/>
    <n v="59.01"/>
    <n v="7.38"/>
    <n v="400.97"/>
    <n v="5.7"/>
    <n v="406.67"/>
    <n v="13"/>
    <n v="31"/>
    <n v="57"/>
    <n v="61"/>
    <n v="57"/>
    <n v="61"/>
    <m/>
    <n v="128.29"/>
    <n v="9.8000000000000007"/>
    <n v="0.1"/>
    <n v="9.9"/>
    <n v="165.35"/>
    <n v="1419.84"/>
    <n v="102.97"/>
    <x v="0"/>
    <x v="0"/>
    <x v="0"/>
    <n v="118"/>
    <n v="118"/>
    <x v="3"/>
    <x v="1"/>
  </r>
  <r>
    <x v="19"/>
    <x v="8"/>
    <x v="19"/>
    <n v="119.7"/>
    <n v="8974.33"/>
    <n v="81.78"/>
    <n v="8.1199999999999992"/>
    <n v="222.86"/>
    <n v="18.149999999999999"/>
    <n v="241.01"/>
    <n v="7"/>
    <n v="16"/>
    <n v="35"/>
    <n v="47"/>
    <n v="35"/>
    <n v="47"/>
    <m/>
    <n v="109.52"/>
    <n v="12.26"/>
    <n v="3.77"/>
    <n v="16.03"/>
    <n v="161.01"/>
    <n v="1255.8499999999999"/>
    <n v="136.96"/>
    <x v="0"/>
    <x v="0"/>
    <x v="0"/>
    <n v="82"/>
    <n v="82"/>
    <x v="4"/>
    <x v="1"/>
  </r>
  <r>
    <x v="19"/>
    <x v="9"/>
    <x v="19"/>
    <n v="123.86"/>
    <n v="8952.2000000000007"/>
    <n v="74.09"/>
    <n v="9.07"/>
    <n v="610.54"/>
    <n v="273.05"/>
    <n v="883.59"/>
    <n v="26"/>
    <n v="46"/>
    <n v="82"/>
    <n v="89"/>
    <n v="82"/>
    <n v="89"/>
    <m/>
    <n v="159.9"/>
    <n v="25.16"/>
    <n v="0.06"/>
    <n v="25.21"/>
    <n v="335.27"/>
    <n v="1804.28"/>
    <n v="129.69"/>
    <x v="0"/>
    <x v="0"/>
    <x v="0"/>
    <n v="171"/>
    <n v="171"/>
    <x v="0"/>
    <x v="1"/>
  </r>
  <r>
    <x v="19"/>
    <x v="13"/>
    <x v="19"/>
    <n v="121.47"/>
    <n v="8337.59"/>
    <n v="81.36"/>
    <n v="7.97"/>
    <n v="335.15"/>
    <n v="33.299999999999997"/>
    <n v="368.45"/>
    <n v="9"/>
    <n v="27"/>
    <n v="58"/>
    <n v="43"/>
    <n v="58"/>
    <n v="43"/>
    <m/>
    <n v="169.48"/>
    <n v="49.67"/>
    <n v="0.77"/>
    <n v="50.44"/>
    <n v="432.61"/>
    <n v="1401.96"/>
    <n v="130.74"/>
    <x v="0"/>
    <x v="0"/>
    <x v="0"/>
    <n v="101"/>
    <n v="101"/>
    <x v="0"/>
    <x v="1"/>
  </r>
  <r>
    <x v="19"/>
    <x v="17"/>
    <x v="19"/>
    <n v="119.67"/>
    <n v="11987.71"/>
    <n v="100.27"/>
    <n v="7.53"/>
    <n v="456.44"/>
    <n v="10.72"/>
    <n v="467.16"/>
    <n v="13"/>
    <n v="42"/>
    <n v="73"/>
    <n v="73"/>
    <n v="73"/>
    <n v="73"/>
    <m/>
    <n v="162.78"/>
    <n v="47.96"/>
    <n v="4.79"/>
    <n v="52.75"/>
    <n v="467.53"/>
    <n v="1967.29"/>
    <n v="158.15"/>
    <x v="0"/>
    <x v="0"/>
    <x v="0"/>
    <n v="146"/>
    <n v="146"/>
    <x v="0"/>
    <x v="1"/>
  </r>
  <r>
    <x v="20"/>
    <x v="1"/>
    <x v="3"/>
    <n v="93.93"/>
    <n v="4619.3500000000004"/>
    <n v="49.18"/>
    <n v="6.4"/>
    <n v="29.03"/>
    <n v="0"/>
    <n v="29.03"/>
    <n v="3"/>
    <n v="3"/>
    <n v="86"/>
    <n v="49"/>
    <n v="86"/>
    <n v="49"/>
    <m/>
    <n v="150.88"/>
    <n v="17.649999999999999"/>
    <n v="0"/>
    <n v="17.649999999999999"/>
    <n v="225.33"/>
    <n v="540.08000000000004"/>
    <n v="84.95"/>
    <x v="0"/>
    <x v="0"/>
    <x v="0"/>
    <n v="135"/>
    <n v="135"/>
    <x v="0"/>
    <x v="1"/>
  </r>
  <r>
    <x v="20"/>
    <x v="4"/>
    <x v="3"/>
    <n v="93.93"/>
    <n v="4933.4799999999996"/>
    <n v="52.52"/>
    <n v="6.41"/>
    <n v="31.92"/>
    <n v="0"/>
    <n v="31.92"/>
    <n v="10"/>
    <n v="5"/>
    <n v="54"/>
    <n v="59"/>
    <n v="54"/>
    <n v="59"/>
    <m/>
    <n v="153.1"/>
    <n v="12.73"/>
    <n v="0"/>
    <n v="12.73"/>
    <n v="226.76"/>
    <n v="626.86"/>
    <n v="121.39"/>
    <x v="0"/>
    <x v="0"/>
    <x v="0"/>
    <n v="113"/>
    <n v="113"/>
    <x v="3"/>
    <x v="1"/>
  </r>
  <r>
    <x v="20"/>
    <x v="5"/>
    <x v="3"/>
    <n v="93.93"/>
    <n v="5371.26"/>
    <n v="57.18"/>
    <n v="6.86"/>
    <n v="40.6"/>
    <n v="0"/>
    <n v="40.6"/>
    <n v="3"/>
    <n v="5"/>
    <n v="72"/>
    <n v="29"/>
    <n v="72"/>
    <n v="29"/>
    <m/>
    <n v="148.16"/>
    <n v="10.49"/>
    <n v="0.01"/>
    <n v="10.49"/>
    <n v="198.98"/>
    <n v="501.74"/>
    <n v="84.22"/>
    <x v="0"/>
    <x v="0"/>
    <x v="0"/>
    <n v="101"/>
    <n v="101"/>
    <x v="0"/>
    <x v="1"/>
  </r>
  <r>
    <x v="20"/>
    <x v="6"/>
    <x v="3"/>
    <n v="93.93"/>
    <n v="4094.1"/>
    <n v="43.59"/>
    <n v="5.79"/>
    <n v="4.4800000000000004"/>
    <n v="0"/>
    <n v="4.4800000000000004"/>
    <n v="5"/>
    <n v="0"/>
    <n v="70"/>
    <n v="48"/>
    <n v="70"/>
    <n v="48"/>
    <m/>
    <n v="166.67"/>
    <n v="30.53"/>
    <n v="0.68"/>
    <n v="31.21"/>
    <n v="332.23"/>
    <n v="468.13"/>
    <n v="77.52"/>
    <x v="0"/>
    <x v="0"/>
    <x v="0"/>
    <n v="118"/>
    <n v="118"/>
    <x v="0"/>
    <x v="1"/>
  </r>
  <r>
    <x v="20"/>
    <x v="7"/>
    <x v="3"/>
    <n v="93.93"/>
    <n v="4534.24"/>
    <n v="48.27"/>
    <n v="6.36"/>
    <n v="25.94"/>
    <n v="0"/>
    <n v="25.94"/>
    <n v="6"/>
    <n v="4"/>
    <n v="83"/>
    <n v="49"/>
    <n v="83"/>
    <n v="49"/>
    <m/>
    <n v="131.24"/>
    <n v="0.02"/>
    <n v="0"/>
    <n v="0.02"/>
    <n v="122.57"/>
    <n v="602.95000000000005"/>
    <n v="93.12"/>
    <x v="0"/>
    <x v="0"/>
    <x v="0"/>
    <n v="132"/>
    <n v="132"/>
    <x v="3"/>
    <x v="1"/>
  </r>
  <r>
    <x v="20"/>
    <x v="8"/>
    <x v="3"/>
    <n v="93.93"/>
    <n v="4433.8599999999997"/>
    <n v="47.2"/>
    <n v="5.95"/>
    <n v="2.27"/>
    <n v="0"/>
    <n v="2.27"/>
    <n v="2"/>
    <n v="0"/>
    <n v="30"/>
    <n v="32"/>
    <n v="30"/>
    <n v="32"/>
    <m/>
    <n v="135.18"/>
    <n v="0"/>
    <n v="0"/>
    <n v="0"/>
    <n v="43.02"/>
    <n v="361.81"/>
    <n v="81.599999999999994"/>
    <x v="0"/>
    <x v="0"/>
    <x v="0"/>
    <n v="62"/>
    <n v="62"/>
    <x v="4"/>
    <x v="1"/>
  </r>
  <r>
    <x v="20"/>
    <x v="9"/>
    <x v="20"/>
    <n v="110.1"/>
    <n v="6686.86"/>
    <n v="60.73"/>
    <n v="6.68"/>
    <n v="36.54"/>
    <n v="0"/>
    <n v="36.54"/>
    <n v="5"/>
    <n v="3"/>
    <n v="64"/>
    <n v="65"/>
    <n v="64"/>
    <n v="65"/>
    <m/>
    <n v="150.55000000000001"/>
    <n v="14.27"/>
    <n v="3.04"/>
    <n v="17.3"/>
    <n v="255.57"/>
    <n v="797.13"/>
    <n v="101.13"/>
    <x v="0"/>
    <x v="0"/>
    <x v="0"/>
    <n v="129"/>
    <n v="129"/>
    <x v="0"/>
    <x v="1"/>
  </r>
  <r>
    <x v="20"/>
    <x v="11"/>
    <x v="3"/>
    <n v="93.93"/>
    <n v="3950.48"/>
    <n v="42.06"/>
    <n v="5.34"/>
    <n v="0"/>
    <n v="0"/>
    <n v="0"/>
    <n v="22"/>
    <n v="0"/>
    <n v="51"/>
    <n v="31"/>
    <n v="51"/>
    <n v="31"/>
    <m/>
    <n v="123.91"/>
    <n v="3.34"/>
    <n v="0"/>
    <n v="3.34"/>
    <n v="117.35"/>
    <n v="373.52"/>
    <n v="100.39"/>
    <x v="0"/>
    <x v="0"/>
    <x v="0"/>
    <n v="82"/>
    <n v="82"/>
    <x v="4"/>
    <x v="1"/>
  </r>
  <r>
    <x v="20"/>
    <x v="13"/>
    <x v="3"/>
    <n v="93.93"/>
    <n v="4775.2700000000004"/>
    <n v="50.84"/>
    <n v="6.39"/>
    <n v="21.52"/>
    <n v="0"/>
    <n v="21.52"/>
    <n v="1"/>
    <n v="3"/>
    <n v="69"/>
    <n v="33"/>
    <n v="69"/>
    <n v="33"/>
    <m/>
    <n v="155.02000000000001"/>
    <n v="16.84"/>
    <n v="0.04"/>
    <n v="16.89"/>
    <n v="256.95999999999998"/>
    <n v="491.91"/>
    <n v="90.16"/>
    <x v="0"/>
    <x v="0"/>
    <x v="0"/>
    <n v="102"/>
    <n v="102"/>
    <x v="0"/>
    <x v="1"/>
  </r>
  <r>
    <x v="20"/>
    <x v="17"/>
    <x v="3"/>
    <n v="93.93"/>
    <n v="5357.54"/>
    <n v="57.04"/>
    <n v="5.84"/>
    <n v="3.93"/>
    <n v="0"/>
    <n v="3.93"/>
    <n v="1"/>
    <n v="0"/>
    <n v="74"/>
    <n v="25"/>
    <n v="74"/>
    <n v="25"/>
    <m/>
    <n v="141.69"/>
    <n v="10.68"/>
    <n v="0"/>
    <n v="10.68"/>
    <n v="185.7"/>
    <n v="482.75"/>
    <n v="80.989999999999995"/>
    <x v="0"/>
    <x v="0"/>
    <x v="0"/>
    <n v="99"/>
    <n v="99"/>
    <x v="0"/>
    <x v="1"/>
  </r>
  <r>
    <x v="21"/>
    <x v="1"/>
    <x v="3"/>
    <n v="99.64"/>
    <n v="6551.39"/>
    <n v="65.75"/>
    <n v="6.48"/>
    <n v="208.62"/>
    <n v="0"/>
    <n v="208.62"/>
    <n v="3"/>
    <n v="18"/>
    <n v="88"/>
    <n v="47"/>
    <n v="88"/>
    <n v="47"/>
    <m/>
    <n v="162.01"/>
    <n v="29.88"/>
    <n v="0.5"/>
    <n v="30.37"/>
    <n v="326.61"/>
    <n v="1206.73"/>
    <n v="110.43"/>
    <x v="0"/>
    <x v="0"/>
    <x v="0"/>
    <n v="135"/>
    <n v="135"/>
    <x v="0"/>
    <x v="1"/>
  </r>
  <r>
    <x v="21"/>
    <x v="4"/>
    <x v="3"/>
    <n v="99.64"/>
    <n v="6276.05"/>
    <n v="62.99"/>
    <n v="7.95"/>
    <n v="381.57"/>
    <n v="27.38"/>
    <n v="408.95"/>
    <n v="21"/>
    <n v="26"/>
    <n v="88"/>
    <n v="97"/>
    <n v="88"/>
    <n v="97"/>
    <m/>
    <n v="164.15"/>
    <n v="30"/>
    <n v="0"/>
    <n v="30"/>
    <n v="320.98"/>
    <n v="1340.84"/>
    <n v="135.77000000000001"/>
    <x v="0"/>
    <x v="0"/>
    <x v="0"/>
    <n v="185"/>
    <n v="185"/>
    <x v="3"/>
    <x v="1"/>
  </r>
  <r>
    <x v="21"/>
    <x v="5"/>
    <x v="3"/>
    <n v="99.64"/>
    <n v="6616.96"/>
    <n v="66.41"/>
    <n v="7.2"/>
    <n v="266.26"/>
    <n v="0.72"/>
    <n v="266.98"/>
    <n v="13"/>
    <n v="20"/>
    <n v="91"/>
    <n v="82"/>
    <n v="91"/>
    <n v="82"/>
    <m/>
    <n v="161.07"/>
    <n v="26.42"/>
    <n v="0"/>
    <n v="26.42"/>
    <n v="303.16000000000003"/>
    <n v="1385.26"/>
    <n v="101.77"/>
    <x v="0"/>
    <x v="0"/>
    <x v="0"/>
    <n v="173"/>
    <n v="173"/>
    <x v="0"/>
    <x v="1"/>
  </r>
  <r>
    <x v="21"/>
    <x v="6"/>
    <x v="3"/>
    <n v="99.64"/>
    <n v="5888.46"/>
    <n v="62.5"/>
    <n v="6.8"/>
    <n v="238.92"/>
    <n v="0"/>
    <n v="238.92"/>
    <n v="7"/>
    <n v="18"/>
    <n v="71"/>
    <n v="68"/>
    <n v="71"/>
    <n v="68"/>
    <m/>
    <n v="161.33000000000001"/>
    <n v="28.1"/>
    <n v="0"/>
    <n v="28.1"/>
    <n v="291.91000000000003"/>
    <n v="1340.7"/>
    <n v="94.75"/>
    <x v="0"/>
    <x v="0"/>
    <x v="0"/>
    <n v="139"/>
    <n v="139"/>
    <x v="0"/>
    <x v="1"/>
  </r>
  <r>
    <x v="21"/>
    <x v="7"/>
    <x v="3"/>
    <n v="99.64"/>
    <n v="6962.25"/>
    <n v="69.88"/>
    <n v="8.2899999999999991"/>
    <n v="414.07"/>
    <n v="22.26"/>
    <n v="436.33"/>
    <n v="16"/>
    <n v="32"/>
    <n v="87"/>
    <n v="64"/>
    <n v="87"/>
    <n v="64"/>
    <m/>
    <n v="126.94"/>
    <n v="14.41"/>
    <n v="0"/>
    <n v="14.41"/>
    <n v="171.79"/>
    <n v="1446.14"/>
    <n v="104.67"/>
    <x v="0"/>
    <x v="4"/>
    <x v="0"/>
    <n v="151"/>
    <n v="151"/>
    <x v="3"/>
    <x v="1"/>
  </r>
  <r>
    <x v="21"/>
    <x v="8"/>
    <x v="3"/>
    <n v="99.64"/>
    <n v="5859.4"/>
    <n v="58.81"/>
    <n v="7.13"/>
    <n v="128.11000000000001"/>
    <n v="3.53"/>
    <n v="131.63999999999999"/>
    <n v="6"/>
    <n v="11"/>
    <n v="58"/>
    <n v="43"/>
    <n v="58"/>
    <n v="43"/>
    <m/>
    <n v="158.66"/>
    <n v="28.76"/>
    <n v="8.44"/>
    <n v="37.200000000000003"/>
    <n v="383.9"/>
    <n v="915.49"/>
    <n v="98.21"/>
    <x v="0"/>
    <x v="0"/>
    <x v="0"/>
    <n v="101"/>
    <n v="101"/>
    <x v="4"/>
    <x v="1"/>
  </r>
  <r>
    <x v="21"/>
    <x v="9"/>
    <x v="3"/>
    <n v="99.64"/>
    <n v="6018.5"/>
    <n v="60.41"/>
    <n v="7.5"/>
    <n v="357.51"/>
    <n v="11.67"/>
    <n v="369.18"/>
    <n v="12"/>
    <n v="28"/>
    <n v="86"/>
    <n v="49"/>
    <n v="86"/>
    <n v="49"/>
    <m/>
    <n v="142.27000000000001"/>
    <n v="7.98"/>
    <n v="0"/>
    <n v="7.98"/>
    <n v="176.63"/>
    <n v="1205.57"/>
    <n v="102.36"/>
    <x v="0"/>
    <x v="0"/>
    <x v="0"/>
    <n v="135"/>
    <n v="135"/>
    <x v="0"/>
    <x v="1"/>
  </r>
  <r>
    <x v="21"/>
    <x v="18"/>
    <x v="3"/>
    <n v="99.64"/>
    <n v="5500.82"/>
    <n v="55.21"/>
    <n v="6.88"/>
    <n v="60.3"/>
    <n v="0"/>
    <n v="60.3"/>
    <n v="7"/>
    <n v="5"/>
    <n v="55"/>
    <n v="63"/>
    <n v="55"/>
    <n v="63"/>
    <m/>
    <n v="150.87"/>
    <n v="26.46"/>
    <n v="14.02"/>
    <n v="40.479999999999997"/>
    <n v="410.4"/>
    <n v="922.5"/>
    <n v="90.77"/>
    <x v="0"/>
    <x v="0"/>
    <x v="0"/>
    <n v="118"/>
    <n v="118"/>
    <x v="4"/>
    <x v="1"/>
  </r>
  <r>
    <x v="21"/>
    <x v="11"/>
    <x v="3"/>
    <n v="99.64"/>
    <n v="5691.11"/>
    <n v="57.12"/>
    <n v="6.83"/>
    <n v="286.02"/>
    <n v="0"/>
    <n v="286.02"/>
    <n v="8"/>
    <n v="22"/>
    <n v="66"/>
    <n v="72"/>
    <n v="66"/>
    <n v="72"/>
    <m/>
    <n v="163.86"/>
    <n v="27.66"/>
    <n v="14.01"/>
    <n v="41.67"/>
    <n v="425.76"/>
    <n v="1123"/>
    <n v="104.07"/>
    <x v="0"/>
    <x v="0"/>
    <x v="0"/>
    <n v="138"/>
    <n v="138"/>
    <x v="4"/>
    <x v="1"/>
  </r>
  <r>
    <x v="21"/>
    <x v="13"/>
    <x v="3"/>
    <n v="99.64"/>
    <n v="6589.36"/>
    <n v="66.13"/>
    <n v="6.99"/>
    <n v="257.83999999999997"/>
    <n v="0"/>
    <n v="257.83999999999997"/>
    <n v="3"/>
    <n v="16"/>
    <n v="90"/>
    <n v="40"/>
    <n v="90"/>
    <n v="40"/>
    <m/>
    <n v="163.76"/>
    <n v="35.270000000000003"/>
    <n v="0"/>
    <n v="35.270000000000003"/>
    <n v="348.63"/>
    <n v="1087.82"/>
    <n v="107.54"/>
    <x v="0"/>
    <x v="0"/>
    <x v="0"/>
    <n v="130"/>
    <n v="130"/>
    <x v="0"/>
    <x v="1"/>
  </r>
  <r>
    <x v="21"/>
    <x v="14"/>
    <x v="3"/>
    <n v="99.64"/>
    <n v="3201.09"/>
    <n v="32.130000000000003"/>
    <n v="4.67"/>
    <n v="0"/>
    <n v="0"/>
    <n v="0"/>
    <n v="7"/>
    <n v="0"/>
    <n v="28"/>
    <n v="28"/>
    <n v="28"/>
    <n v="28"/>
    <m/>
    <n v="139.18"/>
    <n v="9.66"/>
    <n v="7.0000000000000007E-2"/>
    <n v="9.73"/>
    <n v="199.95"/>
    <n v="135.88999999999999"/>
    <n v="60.41"/>
    <x v="1"/>
    <x v="0"/>
    <x v="0"/>
    <n v="56"/>
    <n v="56"/>
    <x v="0"/>
    <x v="1"/>
  </r>
  <r>
    <x v="21"/>
    <x v="16"/>
    <x v="3"/>
    <n v="99.64"/>
    <n v="7043.56"/>
    <n v="70.69"/>
    <n v="6.41"/>
    <n v="308.79000000000002"/>
    <n v="0"/>
    <n v="308.79000000000002"/>
    <n v="10"/>
    <n v="24"/>
    <n v="122"/>
    <n v="77"/>
    <n v="122"/>
    <n v="77"/>
    <m/>
    <n v="167.16"/>
    <n v="23.46"/>
    <n v="0"/>
    <n v="23.46"/>
    <n v="246.13"/>
    <n v="1603.19"/>
    <n v="112.69"/>
    <x v="0"/>
    <x v="0"/>
    <x v="0"/>
    <n v="199"/>
    <n v="199"/>
    <x v="0"/>
    <x v="1"/>
  </r>
  <r>
    <x v="21"/>
    <x v="17"/>
    <x v="3"/>
    <n v="99.64"/>
    <n v="6755.34"/>
    <n v="67.8"/>
    <n v="6.96"/>
    <n v="293.58"/>
    <n v="0"/>
    <n v="293.58"/>
    <n v="5"/>
    <n v="21"/>
    <n v="74"/>
    <n v="38"/>
    <n v="74"/>
    <n v="38"/>
    <m/>
    <n v="145.97"/>
    <n v="14.15"/>
    <n v="0.04"/>
    <n v="14.19"/>
    <n v="244.73"/>
    <n v="1284.04"/>
    <n v="88.35"/>
    <x v="0"/>
    <x v="0"/>
    <x v="0"/>
    <n v="112"/>
    <n v="112"/>
    <x v="0"/>
    <x v="1"/>
  </r>
  <r>
    <x v="22"/>
    <x v="1"/>
    <x v="3"/>
    <n v="110.81"/>
    <n v="7374.94"/>
    <n v="66.56"/>
    <n v="7.76"/>
    <n v="155.26"/>
    <n v="59.24"/>
    <n v="214.5"/>
    <n v="3"/>
    <n v="10"/>
    <n v="75"/>
    <n v="57"/>
    <n v="75"/>
    <n v="57"/>
    <m/>
    <n v="152.82"/>
    <n v="19.29"/>
    <n v="0"/>
    <n v="19.29"/>
    <n v="274.11"/>
    <n v="1086.74"/>
    <n v="115.18"/>
    <x v="0"/>
    <x v="0"/>
    <x v="0"/>
    <n v="132"/>
    <n v="132"/>
    <x v="0"/>
    <x v="1"/>
  </r>
  <r>
    <x v="22"/>
    <x v="4"/>
    <x v="3"/>
    <n v="110.81"/>
    <n v="7950.87"/>
    <n v="71.760000000000005"/>
    <n v="8.43"/>
    <n v="226.56"/>
    <n v="93.49"/>
    <n v="320.05"/>
    <n v="28"/>
    <n v="17"/>
    <n v="108"/>
    <n v="97"/>
    <n v="108"/>
    <n v="97"/>
    <m/>
    <n v="164.71"/>
    <n v="36.44"/>
    <n v="0.01"/>
    <n v="36.450000000000003"/>
    <n v="361.49"/>
    <n v="1446.08"/>
    <n v="168.91"/>
    <x v="0"/>
    <x v="0"/>
    <x v="0"/>
    <n v="205"/>
    <n v="205"/>
    <x v="3"/>
    <x v="1"/>
  </r>
  <r>
    <x v="22"/>
    <x v="5"/>
    <x v="3"/>
    <n v="110.81"/>
    <n v="7920.95"/>
    <n v="71.489999999999995"/>
    <n v="8.57"/>
    <n v="341.88"/>
    <n v="100.54"/>
    <n v="442.42"/>
    <n v="6"/>
    <n v="28"/>
    <n v="42"/>
    <n v="74"/>
    <n v="42"/>
    <n v="74"/>
    <m/>
    <n v="156.18"/>
    <n v="17.690000000000001"/>
    <n v="0"/>
    <n v="17.690000000000001"/>
    <n v="288.58"/>
    <n v="1434.26"/>
    <n v="105.93"/>
    <x v="0"/>
    <x v="0"/>
    <x v="0"/>
    <n v="116"/>
    <n v="116"/>
    <x v="0"/>
    <x v="1"/>
  </r>
  <r>
    <x v="22"/>
    <x v="6"/>
    <x v="3"/>
    <n v="110.81"/>
    <n v="4629.17"/>
    <n v="41.87"/>
    <n v="7.21"/>
    <n v="73.069999999999993"/>
    <n v="4.25"/>
    <n v="77.319999999999993"/>
    <n v="24"/>
    <n v="7"/>
    <n v="44"/>
    <n v="40"/>
    <n v="44"/>
    <n v="40"/>
    <m/>
    <n v="144.52000000000001"/>
    <n v="17.21"/>
    <n v="0"/>
    <n v="17.21"/>
    <n v="235.59"/>
    <n v="740.36"/>
    <n v="91.73"/>
    <x v="0"/>
    <x v="0"/>
    <x v="0"/>
    <n v="84"/>
    <n v="84"/>
    <x v="0"/>
    <x v="1"/>
  </r>
  <r>
    <x v="22"/>
    <x v="7"/>
    <x v="3"/>
    <n v="110.81"/>
    <n v="8195.39"/>
    <n v="73.97"/>
    <n v="8.4600000000000009"/>
    <n v="275.18"/>
    <n v="90.27"/>
    <n v="365.45"/>
    <n v="13"/>
    <n v="24"/>
    <n v="87"/>
    <n v="98"/>
    <n v="87"/>
    <n v="98"/>
    <m/>
    <n v="143.69999999999999"/>
    <n v="9.0500000000000007"/>
    <n v="0"/>
    <n v="9.0500000000000007"/>
    <n v="240.14"/>
    <n v="1706.25"/>
    <n v="128.38"/>
    <x v="0"/>
    <x v="0"/>
    <x v="0"/>
    <n v="185"/>
    <n v="185"/>
    <x v="3"/>
    <x v="1"/>
  </r>
  <r>
    <x v="22"/>
    <x v="8"/>
    <x v="3"/>
    <n v="110.81"/>
    <n v="7549.82"/>
    <n v="68.19"/>
    <n v="7.75"/>
    <n v="158.27000000000001"/>
    <n v="52.72"/>
    <n v="210.99"/>
    <n v="4"/>
    <n v="14"/>
    <n v="40"/>
    <n v="63"/>
    <n v="40"/>
    <n v="63"/>
    <m/>
    <n v="161.52000000000001"/>
    <n v="33.85"/>
    <n v="10.8"/>
    <n v="44.65"/>
    <n v="449.54"/>
    <n v="1158.83"/>
    <n v="120.41"/>
    <x v="0"/>
    <x v="0"/>
    <x v="0"/>
    <n v="103"/>
    <n v="103"/>
    <x v="4"/>
    <x v="1"/>
  </r>
  <r>
    <x v="22"/>
    <x v="9"/>
    <x v="20"/>
    <n v="120.29"/>
    <n v="8615.41"/>
    <n v="339.44"/>
    <m/>
    <n v="404.65"/>
    <n v="160.51"/>
    <n v="565.16"/>
    <n v="27"/>
    <n v="36"/>
    <n v="79"/>
    <n v="114"/>
    <n v="79"/>
    <n v="114"/>
    <m/>
    <n v="167.71499999999997"/>
    <n v="11.39"/>
    <n v="2.04"/>
    <n v="13.45"/>
    <n v="252.79"/>
    <n v="1900.6000000000001"/>
    <n v="139.94999999999999"/>
    <x v="0"/>
    <x v="0"/>
    <x v="0"/>
    <n v="193"/>
    <n v="193"/>
    <x v="0"/>
    <x v="1"/>
  </r>
  <r>
    <x v="22"/>
    <x v="18"/>
    <x v="3"/>
    <n v="110.81"/>
    <n v="6296.61"/>
    <n v="56.83"/>
    <n v="7.77"/>
    <n v="121.35"/>
    <n v="54.81"/>
    <n v="176.16"/>
    <n v="9"/>
    <n v="9"/>
    <n v="56"/>
    <n v="69"/>
    <n v="56"/>
    <n v="69"/>
    <m/>
    <n v="143.55000000000001"/>
    <n v="30.54"/>
    <n v="3.51"/>
    <n v="34.049999999999997"/>
    <n v="365.74"/>
    <n v="950.6"/>
    <n v="99.42"/>
    <x v="0"/>
    <x v="0"/>
    <x v="0"/>
    <n v="125"/>
    <n v="125"/>
    <x v="4"/>
    <x v="1"/>
  </r>
  <r>
    <x v="22"/>
    <x v="11"/>
    <x v="3"/>
    <n v="110.81"/>
    <n v="6917.1"/>
    <n v="62.43"/>
    <n v="7.8"/>
    <n v="219.38"/>
    <n v="75.44"/>
    <n v="294.82"/>
    <n v="11"/>
    <n v="21"/>
    <n v="73"/>
    <n v="70"/>
    <n v="73"/>
    <n v="70"/>
    <m/>
    <n v="152.75"/>
    <n v="21.79"/>
    <n v="3.12"/>
    <n v="24.91"/>
    <n v="335.58"/>
    <n v="1184"/>
    <n v="127.03"/>
    <x v="0"/>
    <x v="0"/>
    <x v="0"/>
    <n v="143"/>
    <n v="143"/>
    <x v="4"/>
    <x v="1"/>
  </r>
  <r>
    <x v="22"/>
    <x v="13"/>
    <x v="3"/>
    <n v="110.81"/>
    <n v="7500.76"/>
    <n v="67.69"/>
    <n v="8.0500000000000007"/>
    <n v="118.5"/>
    <n v="68.2"/>
    <n v="186.7"/>
    <n v="2"/>
    <n v="14"/>
    <n v="69"/>
    <n v="34"/>
    <n v="69"/>
    <n v="34"/>
    <m/>
    <n v="167.6"/>
    <n v="46.3"/>
    <n v="0.51"/>
    <n v="46.81"/>
    <n v="431.78"/>
    <n v="1058.3800000000001"/>
    <n v="122.98"/>
    <x v="0"/>
    <x v="0"/>
    <x v="0"/>
    <n v="103"/>
    <n v="103"/>
    <x v="0"/>
    <x v="1"/>
  </r>
  <r>
    <x v="22"/>
    <x v="14"/>
    <x v="3"/>
    <n v="110.81"/>
    <n v="4646.33"/>
    <n v="41.93"/>
    <n v="8.44"/>
    <n v="46.65"/>
    <n v="67.900000000000006"/>
    <n v="114.55"/>
    <n v="9"/>
    <n v="4"/>
    <n v="74"/>
    <n v="63"/>
    <n v="74"/>
    <n v="63"/>
    <m/>
    <n v="142.12"/>
    <n v="12.18"/>
    <n v="1.1599999999999999"/>
    <n v="13.34"/>
    <n v="240.58"/>
    <n v="460.38"/>
    <n v="70.34"/>
    <x v="1"/>
    <x v="0"/>
    <x v="0"/>
    <n v="137"/>
    <n v="137"/>
    <x v="0"/>
    <x v="1"/>
  </r>
  <r>
    <x v="22"/>
    <x v="16"/>
    <x v="3"/>
    <n v="110.81"/>
    <n v="8539.69"/>
    <n v="77.069999999999993"/>
    <n v="8.39"/>
    <n v="400.6"/>
    <n v="122.84"/>
    <n v="523.44000000000005"/>
    <n v="7"/>
    <n v="33"/>
    <n v="105"/>
    <n v="85"/>
    <n v="105"/>
    <n v="85"/>
    <m/>
    <n v="165.46"/>
    <n v="20.63"/>
    <n v="0.71"/>
    <n v="21.34"/>
    <n v="259.93"/>
    <n v="1865.7"/>
    <n v="134.38"/>
    <x v="0"/>
    <x v="0"/>
    <x v="0"/>
    <n v="190"/>
    <n v="190"/>
    <x v="0"/>
    <x v="1"/>
  </r>
  <r>
    <x v="22"/>
    <x v="17"/>
    <x v="3"/>
    <n v="110.81"/>
    <n v="8160.12"/>
    <n v="73.760000000000005"/>
    <n v="8.11"/>
    <n v="172.32"/>
    <n v="65.849999999999994"/>
    <n v="238.17"/>
    <n v="3"/>
    <n v="19"/>
    <n v="77"/>
    <n v="58"/>
    <n v="77"/>
    <n v="58"/>
    <m/>
    <n v="143.44999999999999"/>
    <n v="7.05"/>
    <n v="0"/>
    <n v="7.05"/>
    <n v="228.29"/>
    <n v="1295.6500000000001"/>
    <n v="105.03"/>
    <x v="0"/>
    <x v="0"/>
    <x v="0"/>
    <n v="135"/>
    <n v="135"/>
    <x v="0"/>
    <x v="1"/>
  </r>
  <r>
    <x v="23"/>
    <x v="1"/>
    <x v="20"/>
    <n v="102.12"/>
    <n v="4838.6400000000003"/>
    <n v="47.6"/>
    <n v="6.48"/>
    <n v="99.67"/>
    <n v="0"/>
    <n v="99.67"/>
    <n v="1"/>
    <n v="12"/>
    <n v="51"/>
    <n v="42"/>
    <n v="51"/>
    <n v="42"/>
    <m/>
    <n v="144.63999999999999"/>
    <n v="9.91"/>
    <n v="0.48"/>
    <n v="10.4"/>
    <n v="202.15"/>
    <n v="625.54"/>
    <n v="78.87"/>
    <x v="0"/>
    <x v="0"/>
    <x v="0"/>
    <n v="93"/>
    <n v="93"/>
    <x v="0"/>
    <x v="1"/>
  </r>
  <r>
    <x v="23"/>
    <x v="4"/>
    <x v="3"/>
    <n v="95.1"/>
    <n v="4157.42"/>
    <n v="43.71"/>
    <n v="6.72"/>
    <n v="25.51"/>
    <n v="0"/>
    <n v="25.51"/>
    <n v="13"/>
    <n v="3"/>
    <n v="59"/>
    <n v="59"/>
    <n v="59"/>
    <n v="59"/>
    <m/>
    <n v="132.44"/>
    <n v="8.07"/>
    <n v="0.01"/>
    <n v="8.08"/>
    <n v="140.52000000000001"/>
    <n v="527.63"/>
    <n v="87.25"/>
    <x v="0"/>
    <x v="0"/>
    <x v="0"/>
    <n v="118"/>
    <n v="118"/>
    <x v="3"/>
    <x v="1"/>
  </r>
  <r>
    <x v="23"/>
    <x v="5"/>
    <x v="3"/>
    <n v="95.1"/>
    <n v="5332.68"/>
    <n v="56.07"/>
    <n v="6.97"/>
    <n v="141.94"/>
    <n v="0"/>
    <n v="141.94"/>
    <n v="11"/>
    <n v="15"/>
    <n v="44"/>
    <n v="33"/>
    <n v="44"/>
    <n v="33"/>
    <m/>
    <n v="142.47"/>
    <n v="3.48"/>
    <n v="0.04"/>
    <n v="3.51"/>
    <n v="156.5"/>
    <n v="700.51"/>
    <n v="97.18"/>
    <x v="0"/>
    <x v="0"/>
    <x v="0"/>
    <n v="77"/>
    <n v="77"/>
    <x v="0"/>
    <x v="1"/>
  </r>
  <r>
    <x v="23"/>
    <x v="6"/>
    <x v="20"/>
    <n v="102.12"/>
    <n v="4338.84"/>
    <n v="42.49"/>
    <n v="7.69"/>
    <n v="94.43"/>
    <n v="27.75"/>
    <n v="122.18"/>
    <n v="1"/>
    <n v="7"/>
    <n v="49"/>
    <n v="44"/>
    <n v="49"/>
    <n v="44"/>
    <m/>
    <n v="139.88"/>
    <n v="9.59"/>
    <n v="0.03"/>
    <n v="9.6199999999999992"/>
    <n v="183.14"/>
    <n v="710.11"/>
    <n v="67.36"/>
    <x v="0"/>
    <x v="0"/>
    <x v="0"/>
    <n v="93"/>
    <n v="93"/>
    <x v="0"/>
    <x v="1"/>
  </r>
  <r>
    <x v="23"/>
    <x v="8"/>
    <x v="3"/>
    <n v="95.1"/>
    <n v="4294.66"/>
    <n v="45.16"/>
    <n v="6.46"/>
    <n v="83.93"/>
    <n v="0"/>
    <n v="83.93"/>
    <n v="3"/>
    <n v="9"/>
    <n v="34"/>
    <n v="36"/>
    <n v="34"/>
    <n v="36"/>
    <m/>
    <n v="143.43"/>
    <n v="11.13"/>
    <n v="4.1399999999999997"/>
    <n v="15.27"/>
    <n v="239.11"/>
    <n v="563.26"/>
    <n v="74.790000000000006"/>
    <x v="0"/>
    <x v="0"/>
    <x v="0"/>
    <n v="70"/>
    <n v="70"/>
    <x v="4"/>
    <x v="1"/>
  </r>
  <r>
    <x v="23"/>
    <x v="9"/>
    <x v="3"/>
    <n v="95.1"/>
    <n v="3804.33"/>
    <n v="42.94"/>
    <n v="7.1"/>
    <n v="61.05"/>
    <n v="0.71"/>
    <n v="61.76"/>
    <n v="5"/>
    <n v="6"/>
    <n v="50"/>
    <n v="39"/>
    <n v="50"/>
    <n v="39"/>
    <m/>
    <n v="128.22999999999999"/>
    <n v="4.7"/>
    <n v="0.35"/>
    <n v="5.0599999999999996"/>
    <n v="117.97"/>
    <n v="588.29"/>
    <n v="65.680000000000007"/>
    <x v="0"/>
    <x v="0"/>
    <x v="0"/>
    <n v="89"/>
    <n v="89"/>
    <x v="0"/>
    <x v="1"/>
  </r>
  <r>
    <x v="23"/>
    <x v="18"/>
    <x v="3"/>
    <n v="95.1"/>
    <n v="3380.88"/>
    <n v="35.549999999999997"/>
    <n v="6.13"/>
    <n v="20.41"/>
    <n v="0"/>
    <n v="20.41"/>
    <n v="3"/>
    <n v="3"/>
    <n v="32"/>
    <n v="40"/>
    <n v="32"/>
    <n v="40"/>
    <m/>
    <n v="133"/>
    <n v="9.6"/>
    <n v="5.85"/>
    <n v="15.45"/>
    <n v="231.58"/>
    <n v="504.02"/>
    <n v="54.43"/>
    <x v="0"/>
    <x v="0"/>
    <x v="0"/>
    <n v="72"/>
    <n v="72"/>
    <x v="4"/>
    <x v="1"/>
  </r>
  <r>
    <x v="23"/>
    <x v="11"/>
    <x v="20"/>
    <n v="102.12"/>
    <n v="4362.0200000000004"/>
    <n v="42.72"/>
    <n v="6.46"/>
    <n v="35.4"/>
    <n v="0"/>
    <n v="35.4"/>
    <n v="24"/>
    <n v="2"/>
    <n v="43"/>
    <n v="38"/>
    <n v="43"/>
    <n v="38"/>
    <m/>
    <n v="136.31"/>
    <n v="11.82"/>
    <n v="2.94"/>
    <n v="14.76"/>
    <n v="220.1"/>
    <n v="579.89"/>
    <n v="102.72"/>
    <x v="0"/>
    <x v="0"/>
    <x v="0"/>
    <n v="81"/>
    <n v="81"/>
    <x v="4"/>
    <x v="1"/>
  </r>
  <r>
    <x v="23"/>
    <x v="13"/>
    <x v="3"/>
    <n v="95.1"/>
    <n v="4749.71"/>
    <n v="49.94"/>
    <n v="6.89"/>
    <n v="55.66"/>
    <n v="0"/>
    <n v="55.66"/>
    <n v="5"/>
    <n v="6"/>
    <n v="39"/>
    <n v="44"/>
    <n v="39"/>
    <n v="44"/>
    <m/>
    <n v="153.38"/>
    <n v="18.600000000000001"/>
    <n v="2.38"/>
    <n v="20.98"/>
    <n v="268.07"/>
    <n v="744.86"/>
    <n v="80.34"/>
    <x v="0"/>
    <x v="0"/>
    <x v="0"/>
    <n v="83"/>
    <n v="83"/>
    <x v="0"/>
    <x v="1"/>
  </r>
  <r>
    <x v="23"/>
    <x v="14"/>
    <x v="4"/>
    <n v="95.1"/>
    <n v="4026.46"/>
    <n v="42.34"/>
    <n v="6.05"/>
    <n v="6.9"/>
    <n v="0"/>
    <n v="6.9"/>
    <n v="18"/>
    <n v="1"/>
    <n v="70"/>
    <n v="55"/>
    <n v="70"/>
    <n v="55"/>
    <m/>
    <n v="153.18"/>
    <n v="15.65"/>
    <n v="0.69"/>
    <n v="16.329999999999998"/>
    <n v="268.31"/>
    <n v="269.43"/>
    <n v="72.87"/>
    <x v="1"/>
    <x v="0"/>
    <x v="0"/>
    <n v="125"/>
    <n v="125"/>
    <x v="0"/>
    <x v="1"/>
  </r>
  <r>
    <x v="23"/>
    <x v="16"/>
    <x v="3"/>
    <n v="95.1"/>
    <n v="5070.47"/>
    <n v="53.32"/>
    <n v="6.89"/>
    <n v="163.94"/>
    <n v="0"/>
    <n v="163.94"/>
    <n v="6"/>
    <n v="18"/>
    <n v="66"/>
    <n v="51"/>
    <n v="66"/>
    <n v="51"/>
    <m/>
    <n v="150.93"/>
    <n v="9.7799999999999994"/>
    <n v="0"/>
    <n v="9.7799999999999994"/>
    <n v="171.47"/>
    <n v="996.75"/>
    <n v="91.12"/>
    <x v="0"/>
    <x v="0"/>
    <x v="0"/>
    <n v="117"/>
    <n v="117"/>
    <x v="0"/>
    <x v="1"/>
  </r>
  <r>
    <x v="23"/>
    <x v="17"/>
    <x v="20"/>
    <n v="102.12"/>
    <n v="4978.82"/>
    <n v="48.76"/>
    <n v="7.03"/>
    <n v="72.819999999999993"/>
    <n v="0.7"/>
    <n v="73.52"/>
    <n v="3"/>
    <n v="9"/>
    <n v="55"/>
    <n v="55"/>
    <n v="55"/>
    <n v="55"/>
    <m/>
    <n v="134.36000000000001"/>
    <n v="8.5500000000000007"/>
    <n v="0.89"/>
    <n v="9.44"/>
    <n v="185.91"/>
    <n v="750.13"/>
    <n v="70.78"/>
    <x v="0"/>
    <x v="0"/>
    <x v="0"/>
    <n v="110"/>
    <n v="110"/>
    <x v="0"/>
    <x v="1"/>
  </r>
  <r>
    <x v="24"/>
    <x v="1"/>
    <x v="21"/>
    <n v="125.55"/>
    <n v="11607.35"/>
    <n v="92.45"/>
    <n v="7.52"/>
    <n v="328.15"/>
    <n v="20.25"/>
    <n v="348.4"/>
    <n v="11"/>
    <n v="24"/>
    <n v="56"/>
    <n v="83"/>
    <n v="56"/>
    <n v="83"/>
    <m/>
    <n v="172.72"/>
    <n v="55.07"/>
    <n v="1.32"/>
    <n v="56.39"/>
    <n v="515.36"/>
    <n v="1637.38"/>
    <n v="172.01"/>
    <x v="0"/>
    <x v="0"/>
    <x v="4"/>
    <n v="139"/>
    <n v="139"/>
    <x v="0"/>
    <x v="1"/>
  </r>
  <r>
    <x v="24"/>
    <x v="4"/>
    <x v="21"/>
    <n v="125.55"/>
    <n v="6962.03"/>
    <n v="55.45"/>
    <n v="8.01"/>
    <n v="478.12"/>
    <n v="87.29"/>
    <n v="565.41"/>
    <n v="24"/>
    <n v="30"/>
    <n v="42"/>
    <n v="70"/>
    <n v="42"/>
    <n v="70"/>
    <m/>
    <n v="142.59"/>
    <n v="27.55"/>
    <n v="1.42"/>
    <n v="28.97"/>
    <n v="302.58999999999997"/>
    <n v="1329.75"/>
    <n v="132.16999999999999"/>
    <x v="0"/>
    <x v="0"/>
    <x v="4"/>
    <n v="112"/>
    <n v="112"/>
    <x v="3"/>
    <x v="1"/>
  </r>
  <r>
    <x v="24"/>
    <x v="5"/>
    <x v="21"/>
    <n v="125.55"/>
    <n v="6961.59"/>
    <n v="55.45"/>
    <n v="8.15"/>
    <n v="261.85000000000002"/>
    <n v="56.98"/>
    <n v="318.83"/>
    <n v="9"/>
    <n v="19"/>
    <n v="31"/>
    <n v="36"/>
    <n v="31"/>
    <n v="36"/>
    <m/>
    <n v="141.59"/>
    <n v="11.39"/>
    <n v="0.16"/>
    <n v="11.55"/>
    <n v="163.15"/>
    <n v="942.76"/>
    <n v="83.76"/>
    <x v="0"/>
    <x v="0"/>
    <x v="4"/>
    <n v="67"/>
    <n v="67"/>
    <x v="0"/>
    <x v="1"/>
  </r>
  <r>
    <x v="24"/>
    <x v="6"/>
    <x v="21"/>
    <n v="125.55"/>
    <n v="9718.75"/>
    <n v="77.849999999999994"/>
    <n v="6.9"/>
    <n v="279"/>
    <n v="0"/>
    <n v="279"/>
    <n v="12"/>
    <n v="24"/>
    <n v="63"/>
    <n v="69"/>
    <n v="63"/>
    <n v="69"/>
    <m/>
    <n v="172.22"/>
    <n v="47.98"/>
    <n v="1.23"/>
    <n v="49.21"/>
    <n v="420.49"/>
    <n v="1450.49"/>
    <n v="140.49"/>
    <x v="0"/>
    <x v="0"/>
    <x v="4"/>
    <n v="132"/>
    <n v="132"/>
    <x v="0"/>
    <x v="1"/>
  </r>
  <r>
    <x v="24"/>
    <x v="8"/>
    <x v="21"/>
    <n v="125.55"/>
    <n v="10887.5"/>
    <n v="87.17"/>
    <n v="7.04"/>
    <n v="321.62"/>
    <n v="0.7"/>
    <n v="322.32"/>
    <n v="16"/>
    <n v="23"/>
    <n v="39"/>
    <n v="67"/>
    <n v="39"/>
    <n v="67"/>
    <m/>
    <n v="170.23"/>
    <n v="47.92"/>
    <n v="22.57"/>
    <n v="70.489999999999995"/>
    <n v="637.16"/>
    <n v="1701.63"/>
    <n v="168.59"/>
    <x v="0"/>
    <x v="0"/>
    <x v="4"/>
    <n v="106"/>
    <n v="106"/>
    <x v="4"/>
    <x v="1"/>
  </r>
  <r>
    <x v="24"/>
    <x v="9"/>
    <x v="21"/>
    <n v="125.55"/>
    <n v="9464.06"/>
    <n v="75.38"/>
    <n v="9.4700000000000006"/>
    <n v="552.85"/>
    <n v="277.12"/>
    <n v="829.97"/>
    <n v="36"/>
    <n v="41"/>
    <n v="85"/>
    <n v="85"/>
    <n v="85"/>
    <n v="85"/>
    <m/>
    <n v="158.28"/>
    <n v="22.71"/>
    <n v="0"/>
    <n v="22.71"/>
    <n v="331.49"/>
    <n v="1660.24"/>
    <n v="141.68"/>
    <x v="0"/>
    <x v="0"/>
    <x v="4"/>
    <n v="170"/>
    <n v="170"/>
    <x v="0"/>
    <x v="1"/>
  </r>
  <r>
    <x v="24"/>
    <x v="18"/>
    <x v="21"/>
    <n v="125.55"/>
    <n v="2033.87"/>
    <n v="16.2"/>
    <n v="6.49"/>
    <n v="16.89"/>
    <n v="0"/>
    <n v="16.89"/>
    <n v="1"/>
    <n v="2"/>
    <n v="12"/>
    <n v="6"/>
    <n v="12"/>
    <n v="6"/>
    <m/>
    <n v="118.57"/>
    <n v="7.07"/>
    <n v="0"/>
    <n v="7.07"/>
    <n v="178.1"/>
    <n v="108.67"/>
    <n v="38.840000000000003"/>
    <x v="0"/>
    <x v="0"/>
    <x v="4"/>
    <n v="18"/>
    <n v="18"/>
    <x v="4"/>
    <x v="1"/>
  </r>
  <r>
    <x v="24"/>
    <x v="11"/>
    <x v="21"/>
    <n v="125.55"/>
    <n v="6655.64"/>
    <n v="53.01"/>
    <n v="7.53"/>
    <n v="294.41000000000003"/>
    <n v="58.15"/>
    <n v="352.56"/>
    <n v="11"/>
    <n v="21"/>
    <n v="39"/>
    <n v="48"/>
    <n v="39"/>
    <n v="48"/>
    <m/>
    <n v="135.15"/>
    <n v="16.010000000000002"/>
    <n v="1.98"/>
    <n v="17.989999999999998"/>
    <n v="252.04"/>
    <n v="1114.95"/>
    <n v="118.31"/>
    <x v="0"/>
    <x v="0"/>
    <x v="4"/>
    <n v="87"/>
    <n v="87"/>
    <x v="4"/>
    <x v="1"/>
  </r>
  <r>
    <x v="24"/>
    <x v="13"/>
    <x v="21"/>
    <n v="125.55"/>
    <n v="9233.42"/>
    <n v="73.540000000000006"/>
    <n v="7.81"/>
    <n v="215.76"/>
    <n v="42.98"/>
    <n v="258.74"/>
    <n v="4"/>
    <n v="17"/>
    <n v="35"/>
    <n v="36"/>
    <n v="35"/>
    <n v="36"/>
    <m/>
    <n v="168.94"/>
    <n v="55.8"/>
    <n v="2.57"/>
    <n v="58.36"/>
    <n v="527.30999999999995"/>
    <n v="1157.5999999999999"/>
    <n v="138.44"/>
    <x v="0"/>
    <x v="0"/>
    <x v="4"/>
    <n v="71"/>
    <n v="71"/>
    <x v="0"/>
    <x v="1"/>
  </r>
  <r>
    <x v="24"/>
    <x v="14"/>
    <x v="21"/>
    <n v="125.55"/>
    <n v="6327.02"/>
    <n v="50.39"/>
    <n v="8.01"/>
    <n v="41.22"/>
    <n v="11.07"/>
    <n v="52.29"/>
    <n v="10"/>
    <n v="4"/>
    <n v="63"/>
    <n v="67"/>
    <n v="63"/>
    <n v="67"/>
    <m/>
    <n v="151.47"/>
    <n v="17.489999999999998"/>
    <n v="0.05"/>
    <n v="17.54"/>
    <n v="329.56"/>
    <n v="453.84"/>
    <n v="90.49"/>
    <x v="1"/>
    <x v="0"/>
    <x v="4"/>
    <n v="130"/>
    <n v="130"/>
    <x v="0"/>
    <x v="1"/>
  </r>
  <r>
    <x v="24"/>
    <x v="16"/>
    <x v="21"/>
    <n v="125.55"/>
    <n v="10672.35"/>
    <n v="85"/>
    <n v="8.5299999999999994"/>
    <n v="612.25"/>
    <n v="114.12"/>
    <n v="726.37"/>
    <n v="11"/>
    <n v="41"/>
    <n v="69"/>
    <n v="92"/>
    <n v="69"/>
    <n v="92"/>
    <m/>
    <n v="163.80000000000001"/>
    <n v="26.74"/>
    <n v="3.72"/>
    <n v="30.46"/>
    <n v="280.17"/>
    <n v="2275.9699999999998"/>
    <n v="151.04"/>
    <x v="0"/>
    <x v="0"/>
    <x v="4"/>
    <n v="161"/>
    <n v="161"/>
    <x v="0"/>
    <x v="1"/>
  </r>
  <r>
    <x v="24"/>
    <x v="17"/>
    <x v="21"/>
    <n v="125.55"/>
    <n v="12420.09"/>
    <n v="99.67"/>
    <n v="8.1199999999999992"/>
    <n v="542.9"/>
    <n v="120.35"/>
    <n v="663.25"/>
    <n v="8"/>
    <n v="39"/>
    <n v="67"/>
    <n v="66"/>
    <n v="67"/>
    <n v="66"/>
    <m/>
    <n v="164.56"/>
    <n v="19.850000000000001"/>
    <n v="1.8"/>
    <n v="21.65"/>
    <n v="199.3"/>
    <n v="2075.2399999999998"/>
    <n v="151.15"/>
    <x v="0"/>
    <x v="0"/>
    <x v="4"/>
    <n v="133"/>
    <n v="133"/>
    <x v="0"/>
    <x v="1"/>
  </r>
  <r>
    <x v="25"/>
    <x v="1"/>
    <x v="3"/>
    <n v="88.94"/>
    <n v="4639.67"/>
    <n v="52.17"/>
    <n v="6.82"/>
    <n v="28.36"/>
    <n v="0"/>
    <n v="28.36"/>
    <n v="3"/>
    <n v="4"/>
    <n v="62"/>
    <n v="37"/>
    <n v="62"/>
    <n v="37"/>
    <m/>
    <n v="152.32"/>
    <n v="15.04"/>
    <n v="0"/>
    <n v="15.04"/>
    <n v="213.4"/>
    <n v="513.97"/>
    <n v="80.39"/>
    <x v="0"/>
    <x v="0"/>
    <x v="0"/>
    <n v="99"/>
    <n v="99"/>
    <x v="0"/>
    <x v="1"/>
  </r>
  <r>
    <x v="25"/>
    <x v="5"/>
    <x v="3"/>
    <n v="88.94"/>
    <n v="4536.79"/>
    <n v="51.01"/>
    <n v="7.68"/>
    <n v="78.44"/>
    <n v="7.29"/>
    <n v="85.73"/>
    <n v="7"/>
    <n v="10"/>
    <n v="49"/>
    <n v="31"/>
    <n v="49"/>
    <n v="31"/>
    <m/>
    <n v="141.66"/>
    <n v="11.23"/>
    <n v="0"/>
    <n v="11.23"/>
    <n v="172.02"/>
    <n v="590.85"/>
    <n v="73.55"/>
    <x v="0"/>
    <x v="0"/>
    <x v="0"/>
    <n v="80"/>
    <n v="80"/>
    <x v="0"/>
    <x v="1"/>
  </r>
  <r>
    <x v="25"/>
    <x v="6"/>
    <x v="3"/>
    <n v="88.94"/>
    <n v="3946.65"/>
    <n v="44.38"/>
    <n v="6.47"/>
    <n v="27.55"/>
    <n v="0"/>
    <n v="27.55"/>
    <n v="2"/>
    <n v="2"/>
    <n v="60"/>
    <n v="40"/>
    <n v="60"/>
    <n v="40"/>
    <m/>
    <n v="164.46"/>
    <n v="26.45"/>
    <n v="0.46"/>
    <n v="26.9"/>
    <n v="293.14999999999998"/>
    <n v="588.16"/>
    <n v="66.23"/>
    <x v="0"/>
    <x v="0"/>
    <x v="0"/>
    <n v="100"/>
    <n v="100"/>
    <x v="0"/>
    <x v="1"/>
  </r>
  <r>
    <x v="25"/>
    <x v="9"/>
    <x v="3"/>
    <n v="88.94"/>
    <n v="4183.42"/>
    <n v="47.31"/>
    <n v="7.18"/>
    <n v="101.75"/>
    <n v="1.42"/>
    <n v="103.17"/>
    <n v="13"/>
    <n v="13"/>
    <n v="65"/>
    <n v="42"/>
    <n v="65"/>
    <n v="42"/>
    <m/>
    <n v="126.45"/>
    <n v="1.8"/>
    <n v="0"/>
    <n v="1.8"/>
    <n v="104.81"/>
    <n v="641.01"/>
    <n v="71.430000000000007"/>
    <x v="0"/>
    <x v="0"/>
    <x v="0"/>
    <n v="107"/>
    <n v="107"/>
    <x v="0"/>
    <x v="1"/>
  </r>
  <r>
    <x v="25"/>
    <x v="18"/>
    <x v="3"/>
    <n v="88.94"/>
    <n v="4185.08"/>
    <n v="47.06"/>
    <n v="6.74"/>
    <n v="49.91"/>
    <n v="0"/>
    <n v="49.91"/>
    <n v="5"/>
    <n v="6"/>
    <n v="83"/>
    <n v="58"/>
    <n v="83"/>
    <n v="58"/>
    <m/>
    <n v="151.13"/>
    <n v="21.75"/>
    <n v="10.62"/>
    <n v="32.369999999999997"/>
    <n v="354.75"/>
    <n v="711.93"/>
    <n v="68.09"/>
    <x v="0"/>
    <x v="0"/>
    <x v="0"/>
    <n v="141"/>
    <n v="141"/>
    <x v="4"/>
    <x v="1"/>
  </r>
  <r>
    <x v="25"/>
    <x v="10"/>
    <x v="3"/>
    <n v="88.94"/>
    <n v="4438.9799999999996"/>
    <n v="49.91"/>
    <n v="6.99"/>
    <n v="56.37"/>
    <n v="0"/>
    <n v="56.37"/>
    <n v="4"/>
    <n v="9"/>
    <n v="59"/>
    <n v="27"/>
    <n v="59"/>
    <n v="27"/>
    <m/>
    <n v="146.72"/>
    <n v="18.670000000000002"/>
    <n v="1.59"/>
    <n v="20.260000000000002"/>
    <n v="257.97000000000003"/>
    <n v="642.21"/>
    <n v="75.44"/>
    <x v="0"/>
    <x v="0"/>
    <x v="0"/>
    <n v="86"/>
    <n v="86"/>
    <x v="0"/>
    <x v="1"/>
  </r>
  <r>
    <x v="25"/>
    <x v="11"/>
    <x v="3"/>
    <n v="88.94"/>
    <n v="4458.67"/>
    <n v="50.13"/>
    <n v="6.09"/>
    <n v="10.88"/>
    <n v="0"/>
    <n v="10.88"/>
    <n v="5"/>
    <n v="2"/>
    <n v="92"/>
    <n v="65"/>
    <n v="92"/>
    <n v="65"/>
    <m/>
    <n v="127.77"/>
    <n v="2.04"/>
    <n v="0"/>
    <n v="2.04"/>
    <n v="101.29"/>
    <n v="767.8"/>
    <n v="94.45"/>
    <x v="0"/>
    <x v="0"/>
    <x v="0"/>
    <n v="157"/>
    <n v="157"/>
    <x v="4"/>
    <x v="1"/>
  </r>
  <r>
    <x v="25"/>
    <x v="13"/>
    <x v="3"/>
    <n v="88.94"/>
    <n v="4335.45"/>
    <n v="48.98"/>
    <n v="6.46"/>
    <n v="21.94"/>
    <n v="0"/>
    <n v="21.94"/>
    <n v="1"/>
    <n v="3"/>
    <n v="42"/>
    <n v="19"/>
    <n v="42"/>
    <n v="19"/>
    <m/>
    <n v="157.31"/>
    <n v="19.36"/>
    <n v="1.1499999999999999"/>
    <n v="20.5"/>
    <n v="266.67"/>
    <n v="465.38"/>
    <n v="77.97"/>
    <x v="0"/>
    <x v="0"/>
    <x v="0"/>
    <n v="61"/>
    <n v="61"/>
    <x v="0"/>
    <x v="1"/>
  </r>
  <r>
    <x v="25"/>
    <x v="19"/>
    <x v="10"/>
    <n v="88.94"/>
    <n v="2864.22"/>
    <n v="32.29"/>
    <n v="5.6"/>
    <n v="0.56000000000000005"/>
    <n v="0"/>
    <n v="0.56000000000000005"/>
    <n v="10"/>
    <n v="0"/>
    <n v="53"/>
    <n v="61"/>
    <n v="53"/>
    <n v="61"/>
    <m/>
    <n v="146.02000000000001"/>
    <n v="14.4"/>
    <n v="2.11"/>
    <n v="16.510000000000002"/>
    <n v="224.75"/>
    <n v="247.54"/>
    <n v="54.53"/>
    <x v="2"/>
    <x v="0"/>
    <x v="1"/>
    <n v="114"/>
    <n v="114"/>
    <x v="0"/>
    <x v="1"/>
  </r>
  <r>
    <x v="25"/>
    <x v="14"/>
    <x v="3"/>
    <n v="88.94"/>
    <n v="2864.22"/>
    <n v="32.29"/>
    <n v="5.6"/>
    <n v="0.56000000000000005"/>
    <n v="0"/>
    <n v="0.56000000000000005"/>
    <n v="10"/>
    <n v="0"/>
    <n v="53"/>
    <n v="61"/>
    <n v="53"/>
    <n v="61"/>
    <m/>
    <n v="146.02000000000001"/>
    <n v="14.4"/>
    <n v="2.11"/>
    <n v="16.510000000000002"/>
    <n v="224.75"/>
    <n v="247.54"/>
    <n v="54.53"/>
    <x v="1"/>
    <x v="0"/>
    <x v="0"/>
    <n v="114"/>
    <n v="114"/>
    <x v="0"/>
    <x v="1"/>
  </r>
  <r>
    <x v="25"/>
    <x v="16"/>
    <x v="3"/>
    <n v="88.94"/>
    <n v="4559.1499999999996"/>
    <n v="51.41"/>
    <n v="6.98"/>
    <n v="97.55"/>
    <n v="0"/>
    <n v="97.55"/>
    <n v="6"/>
    <n v="12"/>
    <n v="60"/>
    <n v="55"/>
    <n v="60"/>
    <n v="55"/>
    <m/>
    <n v="151.07"/>
    <n v="13.2"/>
    <n v="7.0000000000000007E-2"/>
    <n v="13.27"/>
    <n v="165.43"/>
    <n v="788.15"/>
    <n v="74.39"/>
    <x v="0"/>
    <x v="0"/>
    <x v="0"/>
    <n v="115"/>
    <n v="115"/>
    <x v="0"/>
    <x v="1"/>
  </r>
  <r>
    <x v="25"/>
    <x v="17"/>
    <x v="3"/>
    <n v="88.94"/>
    <n v="4342.2299999999996"/>
    <n v="49.05"/>
    <n v="7.22"/>
    <n v="56.72"/>
    <n v="1.44"/>
    <n v="58.16"/>
    <n v="0"/>
    <n v="7"/>
    <n v="43"/>
    <n v="27"/>
    <n v="43"/>
    <n v="27"/>
    <m/>
    <n v="135.03"/>
    <n v="13.2"/>
    <n v="0.01"/>
    <n v="13.21"/>
    <n v="168.74"/>
    <n v="543.44000000000005"/>
    <n v="59.8"/>
    <x v="0"/>
    <x v="0"/>
    <x v="0"/>
    <n v="70"/>
    <n v="70"/>
    <x v="0"/>
    <x v="1"/>
  </r>
  <r>
    <x v="26"/>
    <x v="1"/>
    <x v="20"/>
    <n v="104.69"/>
    <n v="5328.22"/>
    <n v="50.9"/>
    <n v="7.12"/>
    <n v="102"/>
    <n v="0.71"/>
    <n v="102.71"/>
    <n v="2"/>
    <n v="12"/>
    <n v="84"/>
    <n v="48"/>
    <n v="84"/>
    <n v="48"/>
    <m/>
    <n v="150.44999999999999"/>
    <n v="14.72"/>
    <n v="0"/>
    <n v="14.72"/>
    <n v="232.42"/>
    <n v="661.9"/>
    <n v="89.2"/>
    <x v="0"/>
    <x v="0"/>
    <x v="0"/>
    <n v="132"/>
    <n v="132"/>
    <x v="0"/>
    <x v="1"/>
  </r>
  <r>
    <x v="26"/>
    <x v="4"/>
    <x v="3"/>
    <n v="83.52"/>
    <n v="4417.7299999999996"/>
    <n v="52.89"/>
    <n v="6.75"/>
    <n v="36.06"/>
    <n v="0"/>
    <n v="36.06"/>
    <n v="19"/>
    <n v="5"/>
    <n v="71"/>
    <n v="73"/>
    <n v="71"/>
    <n v="73"/>
    <m/>
    <n v="157.25"/>
    <n v="16.190000000000001"/>
    <n v="0"/>
    <n v="16.190000000000001"/>
    <n v="224.12"/>
    <n v="670.11"/>
    <n v="103.15"/>
    <x v="0"/>
    <x v="0"/>
    <x v="0"/>
    <n v="144"/>
    <n v="144"/>
    <x v="3"/>
    <x v="1"/>
  </r>
  <r>
    <x v="26"/>
    <x v="5"/>
    <x v="3"/>
    <n v="83.52"/>
    <n v="4518.3"/>
    <n v="54.1"/>
    <n v="6.87"/>
    <n v="38.72"/>
    <n v="0"/>
    <n v="38.72"/>
    <n v="3"/>
    <n v="4"/>
    <n v="66"/>
    <n v="32"/>
    <n v="66"/>
    <n v="32"/>
    <m/>
    <n v="151.94"/>
    <n v="3.56"/>
    <n v="0"/>
    <n v="3.56"/>
    <n v="177.66"/>
    <n v="466.53"/>
    <n v="68.19"/>
    <x v="0"/>
    <x v="0"/>
    <x v="0"/>
    <n v="98"/>
    <n v="98"/>
    <x v="0"/>
    <x v="1"/>
  </r>
  <r>
    <x v="26"/>
    <x v="6"/>
    <x v="3"/>
    <n v="83.52"/>
    <n v="2373.16"/>
    <n v="29.07"/>
    <n v="6.49"/>
    <n v="10.08"/>
    <n v="0"/>
    <n v="10.08"/>
    <n v="2"/>
    <n v="1"/>
    <n v="40"/>
    <n v="33"/>
    <n v="40"/>
    <n v="33"/>
    <m/>
    <n v="154.01"/>
    <n v="9.76"/>
    <n v="0"/>
    <n v="9.76"/>
    <n v="152.79"/>
    <n v="254.5"/>
    <n v="39.81"/>
    <x v="0"/>
    <x v="0"/>
    <x v="0"/>
    <n v="73"/>
    <n v="73"/>
    <x v="0"/>
    <x v="1"/>
  </r>
  <r>
    <x v="26"/>
    <x v="9"/>
    <x v="20"/>
    <n v="104.69"/>
    <n v="5643.86"/>
    <n v="53.91"/>
    <n v="6.33"/>
    <n v="39.6"/>
    <n v="0"/>
    <n v="39.6"/>
    <n v="9"/>
    <n v="4"/>
    <n v="90"/>
    <n v="95"/>
    <n v="90"/>
    <n v="95"/>
    <m/>
    <n v="135.27000000000001"/>
    <n v="5.43"/>
    <n v="0"/>
    <n v="5.43"/>
    <n v="143.49"/>
    <n v="1216.68"/>
    <n v="84.33"/>
    <x v="0"/>
    <x v="0"/>
    <x v="0"/>
    <n v="185"/>
    <n v="185"/>
    <x v="0"/>
    <x v="1"/>
  </r>
  <r>
    <x v="26"/>
    <x v="18"/>
    <x v="3"/>
    <n v="83.52"/>
    <n v="4234.17"/>
    <n v="50.7"/>
    <n v="6.21"/>
    <n v="15"/>
    <n v="0"/>
    <n v="15"/>
    <n v="7"/>
    <n v="2"/>
    <n v="83"/>
    <n v="52"/>
    <n v="83"/>
    <n v="52"/>
    <m/>
    <n v="149.44"/>
    <n v="24.95"/>
    <n v="1.73"/>
    <n v="26.68"/>
    <n v="304.38"/>
    <n v="558.52"/>
    <n v="83.72"/>
    <x v="0"/>
    <x v="0"/>
    <x v="0"/>
    <n v="135"/>
    <n v="135"/>
    <x v="4"/>
    <x v="1"/>
  </r>
  <r>
    <x v="26"/>
    <x v="11"/>
    <x v="20"/>
    <n v="104.69"/>
    <n v="4831.8100000000004"/>
    <n v="46.15"/>
    <n v="7.27"/>
    <n v="46.66"/>
    <n v="0.73"/>
    <n v="47.39"/>
    <n v="12"/>
    <n v="3"/>
    <n v="84"/>
    <n v="71"/>
    <n v="84"/>
    <n v="71"/>
    <m/>
    <n v="127.79"/>
    <n v="1.84"/>
    <n v="0"/>
    <n v="1.84"/>
    <n v="118.07"/>
    <n v="641.33000000000004"/>
    <n v="98.83"/>
    <x v="0"/>
    <x v="0"/>
    <x v="0"/>
    <n v="155"/>
    <n v="155"/>
    <x v="4"/>
    <x v="1"/>
  </r>
  <r>
    <x v="26"/>
    <x v="13"/>
    <x v="20"/>
    <n v="104.69"/>
    <n v="5006.8599999999997"/>
    <n v="47.83"/>
    <n v="7.36"/>
    <n v="91.14"/>
    <n v="4.3099999999999996"/>
    <n v="95.45"/>
    <n v="1"/>
    <n v="9"/>
    <n v="79"/>
    <n v="47"/>
    <n v="79"/>
    <n v="47"/>
    <m/>
    <n v="159.43"/>
    <n v="19.71"/>
    <n v="0.18"/>
    <n v="19.89"/>
    <n v="293.25"/>
    <n v="616.91"/>
    <n v="90.85"/>
    <x v="0"/>
    <x v="0"/>
    <x v="0"/>
    <n v="126"/>
    <n v="126"/>
    <x v="0"/>
    <x v="1"/>
  </r>
  <r>
    <x v="26"/>
    <x v="19"/>
    <x v="3"/>
    <n v="83.52"/>
    <n v="2638.67"/>
    <n v="33.950000000000003"/>
    <n v="6.01"/>
    <n v="2.94"/>
    <n v="0"/>
    <n v="2.94"/>
    <n v="20"/>
    <n v="0"/>
    <n v="109"/>
    <n v="79"/>
    <n v="109"/>
    <n v="79"/>
    <m/>
    <n v="0"/>
    <n v="0"/>
    <n v="0"/>
    <n v="0"/>
    <n v="0"/>
    <n v="285.79000000000002"/>
    <n v="56.15"/>
    <x v="1"/>
    <x v="0"/>
    <x v="0"/>
    <n v="188"/>
    <n v="188"/>
    <x v="0"/>
    <x v="1"/>
  </r>
  <r>
    <x v="26"/>
    <x v="16"/>
    <x v="3"/>
    <n v="83.52"/>
    <n v="4698.0600000000004"/>
    <n v="56.25"/>
    <n v="7.49"/>
    <n v="45.87"/>
    <n v="4.33"/>
    <n v="50.2"/>
    <n v="6"/>
    <n v="7"/>
    <n v="68"/>
    <n v="71"/>
    <n v="68"/>
    <n v="71"/>
    <m/>
    <n v="158.79"/>
    <n v="4.6100000000000003"/>
    <n v="0"/>
    <n v="4.6100000000000003"/>
    <n v="117.04"/>
    <n v="804.27"/>
    <n v="79"/>
    <x v="0"/>
    <x v="0"/>
    <x v="0"/>
    <n v="139"/>
    <n v="139"/>
    <x v="0"/>
    <x v="1"/>
  </r>
  <r>
    <x v="26"/>
    <x v="17"/>
    <x v="20"/>
    <n v="104.69"/>
    <n v="5426.27"/>
    <n v="51.83"/>
    <n v="7.3"/>
    <n v="114.38"/>
    <n v="4.29"/>
    <n v="118.67"/>
    <n v="2"/>
    <n v="11"/>
    <n v="95"/>
    <n v="72"/>
    <n v="95"/>
    <n v="72"/>
    <m/>
    <n v="139.38999999999999"/>
    <n v="6.97"/>
    <n v="0"/>
    <n v="6.97"/>
    <n v="203.14"/>
    <n v="708.18"/>
    <n v="78.58"/>
    <x v="0"/>
    <x v="0"/>
    <x v="0"/>
    <n v="167"/>
    <n v="167"/>
    <x v="0"/>
    <x v="1"/>
  </r>
  <r>
    <x v="27"/>
    <x v="20"/>
    <x v="3"/>
    <n v="113.64"/>
    <n v="7466.4"/>
    <n v="65.7"/>
    <n v="8.0399999999999991"/>
    <n v="345.55"/>
    <n v="90.44"/>
    <n v="435.99"/>
    <n v="15"/>
    <n v="23"/>
    <n v="96"/>
    <n v="68"/>
    <n v="96"/>
    <n v="68"/>
    <m/>
    <n v="172.87"/>
    <n v="35.44"/>
    <n v="14.54"/>
    <n v="49.98"/>
    <n v="515.99"/>
    <n v="1452.53"/>
    <n v="128.13999999999999"/>
    <x v="0"/>
    <x v="0"/>
    <x v="0"/>
    <n v="164"/>
    <n v="164"/>
    <x v="0"/>
    <x v="1"/>
  </r>
  <r>
    <x v="27"/>
    <x v="1"/>
    <x v="20"/>
    <n v="132.99"/>
    <n v="8129.65"/>
    <n v="61.13"/>
    <n v="8.06"/>
    <n v="337.92"/>
    <n v="114.23"/>
    <n v="452.15"/>
    <n v="6"/>
    <n v="20"/>
    <n v="58"/>
    <n v="35"/>
    <n v="58"/>
    <n v="35"/>
    <m/>
    <n v="146.22"/>
    <n v="21.39"/>
    <n v="0.15"/>
    <n v="21.54"/>
    <n v="296.33"/>
    <n v="1216.92"/>
    <n v="129.01"/>
    <x v="0"/>
    <x v="0"/>
    <x v="0"/>
    <n v="93"/>
    <n v="93"/>
    <x v="0"/>
    <x v="1"/>
  </r>
  <r>
    <x v="27"/>
    <x v="4"/>
    <x v="3"/>
    <n v="113.64"/>
    <n v="7331.06"/>
    <n v="64.510000000000005"/>
    <n v="8.5299999999999994"/>
    <n v="242.37"/>
    <n v="107.89"/>
    <n v="350.26"/>
    <n v="49"/>
    <n v="18"/>
    <n v="77"/>
    <n v="84"/>
    <n v="77"/>
    <n v="84"/>
    <m/>
    <n v="155.05000000000001"/>
    <n v="24.91"/>
    <n v="0"/>
    <n v="24.91"/>
    <n v="297.36"/>
    <n v="1289.4000000000001"/>
    <n v="165.85"/>
    <x v="0"/>
    <x v="0"/>
    <x v="0"/>
    <n v="161"/>
    <n v="161"/>
    <x v="3"/>
    <x v="1"/>
  </r>
  <r>
    <x v="27"/>
    <x v="7"/>
    <x v="3"/>
    <n v="113.64"/>
    <n v="7835.03"/>
    <n v="68.95"/>
    <n v="7.96"/>
    <n v="363.32"/>
    <n v="108.38"/>
    <n v="471.7"/>
    <n v="22"/>
    <n v="27"/>
    <n v="93"/>
    <n v="84"/>
    <n v="93"/>
    <n v="84"/>
    <m/>
    <n v="128.88"/>
    <n v="2.72"/>
    <n v="0"/>
    <n v="2.72"/>
    <n v="137.16999999999999"/>
    <n v="1649.18"/>
    <n v="130.75"/>
    <x v="0"/>
    <x v="0"/>
    <x v="0"/>
    <n v="177"/>
    <n v="177"/>
    <x v="3"/>
    <x v="1"/>
  </r>
  <r>
    <x v="27"/>
    <x v="8"/>
    <x v="22"/>
    <n v="113.64"/>
    <n v="2292.39"/>
    <n v="20.170000000000002"/>
    <n v="5.83"/>
    <n v="2.83"/>
    <n v="0"/>
    <n v="2.83"/>
    <n v="0"/>
    <n v="1"/>
    <n v="17"/>
    <n v="3"/>
    <n v="17"/>
    <n v="3"/>
    <m/>
    <n v="118.22"/>
    <n v="5.2"/>
    <n v="0.22"/>
    <n v="5.42"/>
    <n v="143.03"/>
    <n v="226.93"/>
    <n v="46.09"/>
    <x v="0"/>
    <x v="0"/>
    <x v="0"/>
    <n v="20"/>
    <n v="20"/>
    <x v="4"/>
    <x v="1"/>
  </r>
  <r>
    <x v="27"/>
    <x v="9"/>
    <x v="20"/>
    <n v="132.99"/>
    <n v="7596.64"/>
    <n v="59.08"/>
    <n v="8.99"/>
    <n v="803.36"/>
    <n v="216.53"/>
    <n v="1019.89"/>
    <n v="14"/>
    <n v="31"/>
    <n v="71"/>
    <n v="64"/>
    <n v="71"/>
    <n v="64"/>
    <m/>
    <n v="126.71"/>
    <n v="3.51"/>
    <n v="0"/>
    <n v="3.51"/>
    <n v="151.44"/>
    <n v="1834.77"/>
    <n v="116.33"/>
    <x v="0"/>
    <x v="0"/>
    <x v="0"/>
    <n v="135"/>
    <n v="135"/>
    <x v="0"/>
    <x v="1"/>
  </r>
  <r>
    <x v="27"/>
    <x v="18"/>
    <x v="3"/>
    <n v="113.64"/>
    <n v="6716.91"/>
    <n v="59.11"/>
    <n v="7.83"/>
    <n v="394.12"/>
    <n v="64.11"/>
    <n v="458.23"/>
    <n v="26"/>
    <n v="28"/>
    <n v="80"/>
    <n v="81"/>
    <n v="80"/>
    <n v="81"/>
    <m/>
    <n v="146.74"/>
    <n v="31.45"/>
    <n v="4.87"/>
    <n v="36.32"/>
    <n v="403.07"/>
    <n v="1314.94"/>
    <n v="123.06"/>
    <x v="0"/>
    <x v="0"/>
    <x v="0"/>
    <n v="161"/>
    <n v="161"/>
    <x v="4"/>
    <x v="1"/>
  </r>
  <r>
    <x v="27"/>
    <x v="10"/>
    <x v="3"/>
    <n v="113.64"/>
    <n v="7837.19"/>
    <n v="68.97"/>
    <n v="7.94"/>
    <n v="333.41"/>
    <n v="78.47"/>
    <n v="411.88"/>
    <n v="13"/>
    <n v="22"/>
    <n v="75"/>
    <n v="70"/>
    <n v="75"/>
    <n v="70"/>
    <m/>
    <n v="130.69999999999999"/>
    <n v="2.08"/>
    <n v="0"/>
    <n v="2.08"/>
    <n v="179.37"/>
    <n v="1560.24"/>
    <n v="122.01"/>
    <x v="0"/>
    <x v="0"/>
    <x v="0"/>
    <n v="145"/>
    <n v="145"/>
    <x v="0"/>
    <x v="1"/>
  </r>
  <r>
    <x v="27"/>
    <x v="11"/>
    <x v="3"/>
    <n v="113.64"/>
    <n v="7385.82"/>
    <n v="65"/>
    <n v="7.83"/>
    <n v="397.07"/>
    <n v="64.930000000000007"/>
    <n v="462"/>
    <n v="16"/>
    <n v="29"/>
    <n v="89"/>
    <n v="92"/>
    <n v="89"/>
    <n v="92"/>
    <m/>
    <n v="122.61"/>
    <n v="3.06"/>
    <n v="0.01"/>
    <n v="3.07"/>
    <n v="109.67"/>
    <n v="1407.11"/>
    <n v="134.94"/>
    <x v="0"/>
    <x v="0"/>
    <x v="0"/>
    <n v="181"/>
    <n v="181"/>
    <x v="4"/>
    <x v="1"/>
  </r>
  <r>
    <x v="27"/>
    <x v="13"/>
    <x v="20"/>
    <n v="132.99"/>
    <n v="7901.24"/>
    <n v="60.2"/>
    <n v="8.08"/>
    <n v="234.81"/>
    <n v="65.16"/>
    <n v="299.97000000000003"/>
    <n v="7"/>
    <n v="13"/>
    <n v="59"/>
    <n v="39"/>
    <n v="59"/>
    <n v="39"/>
    <m/>
    <n v="160.47999999999999"/>
    <n v="40.17"/>
    <n v="0.33"/>
    <n v="40.5"/>
    <n v="429.14"/>
    <n v="1112.3699999999999"/>
    <n v="129.34"/>
    <x v="0"/>
    <x v="0"/>
    <x v="0"/>
    <n v="98"/>
    <n v="98"/>
    <x v="0"/>
    <x v="1"/>
  </r>
  <r>
    <x v="27"/>
    <x v="15"/>
    <x v="23"/>
    <n v="55.55"/>
    <n v="4173.43"/>
    <n v="78.3"/>
    <n v="7.6"/>
    <n v="150.16999999999999"/>
    <n v="14.55"/>
    <n v="164.72"/>
    <n v="1"/>
    <n v="6"/>
    <n v="25"/>
    <n v="16"/>
    <n v="25"/>
    <n v="16"/>
    <m/>
    <n v="174.47"/>
    <n v="18.87"/>
    <n v="8.77"/>
    <n v="27.65"/>
    <n v="256.82"/>
    <n v="663.27"/>
    <n v="64.52"/>
    <x v="3"/>
    <x v="0"/>
    <x v="0"/>
    <n v="41"/>
    <n v="41"/>
    <x v="0"/>
    <x v="1"/>
  </r>
  <r>
    <x v="27"/>
    <x v="16"/>
    <x v="3"/>
    <n v="113.64"/>
    <n v="7898.56"/>
    <n v="69.510000000000005"/>
    <n v="8.3699999999999992"/>
    <n v="308.18"/>
    <n v="145.69"/>
    <n v="453.87"/>
    <n v="5"/>
    <n v="24"/>
    <n v="67"/>
    <n v="68"/>
    <n v="67"/>
    <n v="68"/>
    <m/>
    <n v="143.82"/>
    <n v="14.34"/>
    <n v="0.01"/>
    <n v="14.35"/>
    <n v="260.3"/>
    <n v="1452.08"/>
    <n v="118.13"/>
    <x v="0"/>
    <x v="0"/>
    <x v="0"/>
    <n v="135"/>
    <n v="135"/>
    <x v="0"/>
    <x v="1"/>
  </r>
  <r>
    <x v="27"/>
    <x v="17"/>
    <x v="20"/>
    <n v="132.99"/>
    <n v="7975.67"/>
    <n v="60.15"/>
    <n v="8.41"/>
    <n v="398.62"/>
    <n v="55.8"/>
    <n v="454.42"/>
    <n v="5"/>
    <n v="26"/>
    <n v="48"/>
    <n v="44"/>
    <n v="48"/>
    <n v="44"/>
    <m/>
    <n v="143.79"/>
    <n v="18.510000000000002"/>
    <n v="6.01"/>
    <n v="24.52"/>
    <n v="341.37"/>
    <n v="1230.97"/>
    <n v="104.94"/>
    <x v="0"/>
    <x v="0"/>
    <x v="0"/>
    <n v="92"/>
    <n v="92"/>
    <x v="0"/>
    <x v="1"/>
  </r>
  <r>
    <x v="28"/>
    <x v="20"/>
    <x v="8"/>
    <n v="69.760000000000005"/>
    <n v="3872.23"/>
    <n v="55.51"/>
    <n v="5.67"/>
    <n v="0.56999999999999995"/>
    <n v="0"/>
    <n v="0.56999999999999995"/>
    <n v="14"/>
    <n v="0"/>
    <n v="173"/>
    <n v="83"/>
    <n v="173"/>
    <n v="83"/>
    <m/>
    <n v="184.64"/>
    <n v="34.33"/>
    <n v="2.37"/>
    <n v="36.700000000000003"/>
    <n v="333.34"/>
    <n v="500.41"/>
    <n v="73.12"/>
    <x v="5"/>
    <x v="0"/>
    <x v="5"/>
    <n v="256"/>
    <n v="256"/>
    <x v="0"/>
    <x v="1"/>
  </r>
  <r>
    <x v="29"/>
    <x v="20"/>
    <x v="0"/>
    <n v="68.12"/>
    <n v="3332.45"/>
    <n v="49.99"/>
    <n v="7.29"/>
    <n v="70.8"/>
    <n v="2.86"/>
    <n v="73.66"/>
    <n v="5"/>
    <n v="9"/>
    <n v="45"/>
    <n v="41"/>
    <n v="45"/>
    <n v="41"/>
    <m/>
    <n v="156.66999999999999"/>
    <n v="12.75"/>
    <n v="0.46"/>
    <n v="13.2"/>
    <n v="170.57"/>
    <n v="468.46"/>
    <n v="55.5"/>
    <x v="0"/>
    <x v="0"/>
    <x v="6"/>
    <n v="86"/>
    <n v="86"/>
    <x v="0"/>
    <x v="1"/>
  </r>
  <r>
    <x v="29"/>
    <x v="1"/>
    <x v="10"/>
    <n v="68.12"/>
    <n v="4039.21"/>
    <n v="59.3"/>
    <n v="6.76"/>
    <n v="35.130000000000003"/>
    <n v="0"/>
    <n v="35.130000000000003"/>
    <n v="3"/>
    <n v="4"/>
    <n v="42"/>
    <n v="22"/>
    <n v="42"/>
    <n v="22"/>
    <m/>
    <n v="139.72999999999999"/>
    <n v="6.31"/>
    <n v="0"/>
    <n v="6.31"/>
    <n v="136.26"/>
    <n v="454.06"/>
    <n v="57.72"/>
    <x v="2"/>
    <x v="0"/>
    <x v="1"/>
    <n v="64"/>
    <n v="64"/>
    <x v="0"/>
    <x v="1"/>
  </r>
  <r>
    <x v="29"/>
    <x v="4"/>
    <x v="0"/>
    <n v="68.12"/>
    <n v="3891.69"/>
    <n v="57.13"/>
    <n v="7.38"/>
    <n v="83.7"/>
    <n v="2.91"/>
    <n v="86.61"/>
    <n v="18"/>
    <n v="11"/>
    <n v="51"/>
    <n v="54"/>
    <n v="51"/>
    <n v="54"/>
    <m/>
    <n v="150.08000000000001"/>
    <n v="8.68"/>
    <n v="0"/>
    <n v="8.68"/>
    <n v="154.35"/>
    <n v="517.37"/>
    <n v="92.8"/>
    <x v="0"/>
    <x v="0"/>
    <x v="6"/>
    <n v="105"/>
    <n v="105"/>
    <x v="3"/>
    <x v="1"/>
  </r>
  <r>
    <x v="29"/>
    <x v="5"/>
    <x v="0"/>
    <n v="68.12"/>
    <n v="3798.94"/>
    <n v="55.77"/>
    <n v="6.88"/>
    <n v="48.68"/>
    <n v="0"/>
    <n v="48.68"/>
    <n v="0"/>
    <n v="3"/>
    <n v="33"/>
    <n v="24"/>
    <n v="33"/>
    <n v="24"/>
    <m/>
    <n v="143.62"/>
    <n v="7.23"/>
    <n v="0"/>
    <n v="7.23"/>
    <n v="135.19999999999999"/>
    <n v="359.2"/>
    <n v="67.650000000000006"/>
    <x v="0"/>
    <x v="0"/>
    <x v="6"/>
    <n v="57"/>
    <n v="57"/>
    <x v="0"/>
    <x v="1"/>
  </r>
  <r>
    <x v="29"/>
    <x v="7"/>
    <x v="20"/>
    <n v="85.68"/>
    <n v="5195.82"/>
    <n v="60.65"/>
    <n v="8.67"/>
    <n v="684.59"/>
    <n v="57.08"/>
    <n v="741.67"/>
    <n v="12"/>
    <n v="29"/>
    <n v="59"/>
    <n v="50"/>
    <n v="59"/>
    <n v="50"/>
    <m/>
    <n v="127.96"/>
    <n v="3.61"/>
    <n v="0"/>
    <n v="3.61"/>
    <n v="113.5"/>
    <n v="1315.61"/>
    <n v="82.1"/>
    <x v="0"/>
    <x v="0"/>
    <x v="1"/>
    <n v="109"/>
    <n v="109"/>
    <x v="3"/>
    <x v="1"/>
  </r>
  <r>
    <x v="29"/>
    <x v="8"/>
    <x v="0"/>
    <n v="68.12"/>
    <n v="3266.46"/>
    <n v="47.95"/>
    <n v="5.62"/>
    <n v="1.1200000000000001"/>
    <n v="0"/>
    <n v="1.1200000000000001"/>
    <n v="0"/>
    <n v="0"/>
    <n v="18"/>
    <n v="18"/>
    <n v="18"/>
    <n v="18"/>
    <m/>
    <n v="145.77000000000001"/>
    <n v="12.21"/>
    <n v="1.53"/>
    <n v="13.74"/>
    <n v="180.98"/>
    <n v="279.45"/>
    <n v="60.99"/>
    <x v="0"/>
    <x v="0"/>
    <x v="6"/>
    <n v="36"/>
    <n v="36"/>
    <x v="4"/>
    <x v="1"/>
  </r>
  <r>
    <x v="29"/>
    <x v="9"/>
    <x v="0"/>
    <n v="68.12"/>
    <n v="3615.82"/>
    <n v="54.16"/>
    <n v="7.51"/>
    <n v="79.36"/>
    <n v="8.7200000000000006"/>
    <n v="88.08"/>
    <n v="3"/>
    <n v="8"/>
    <n v="38"/>
    <n v="41"/>
    <n v="38"/>
    <n v="41"/>
    <m/>
    <n v="129.9"/>
    <n v="0"/>
    <n v="0"/>
    <n v="0"/>
    <n v="74.180000000000007"/>
    <n v="449.33"/>
    <n v="55.71"/>
    <x v="0"/>
    <x v="0"/>
    <x v="6"/>
    <n v="79"/>
    <n v="79"/>
    <x v="0"/>
    <x v="1"/>
  </r>
  <r>
    <x v="29"/>
    <x v="18"/>
    <x v="20"/>
    <n v="85.68"/>
    <n v="4638.8"/>
    <n v="54.14"/>
    <n v="7.91"/>
    <n v="570.65"/>
    <n v="44.13"/>
    <n v="614.78"/>
    <n v="6"/>
    <n v="20"/>
    <n v="44"/>
    <n v="41"/>
    <n v="44"/>
    <n v="41"/>
    <m/>
    <n v="134.03"/>
    <n v="10.91"/>
    <n v="5.14"/>
    <n v="16.05"/>
    <n v="227.65"/>
    <n v="1087.6199999999999"/>
    <n v="70.59"/>
    <x v="0"/>
    <x v="0"/>
    <x v="1"/>
    <n v="85"/>
    <n v="85"/>
    <x v="4"/>
    <x v="1"/>
  </r>
  <r>
    <x v="29"/>
    <x v="10"/>
    <x v="20"/>
    <n v="85.68"/>
    <n v="5406.08"/>
    <n v="63.1"/>
    <n v="8.3800000000000008"/>
    <n v="555.5"/>
    <n v="33.71"/>
    <n v="589.21"/>
    <n v="10"/>
    <n v="29"/>
    <n v="60"/>
    <n v="34"/>
    <n v="60"/>
    <n v="34"/>
    <m/>
    <n v="147.84"/>
    <n v="18.75"/>
    <n v="0.31"/>
    <n v="19.059999999999999"/>
    <n v="252.5"/>
    <n v="1191.42"/>
    <n v="93.99"/>
    <x v="0"/>
    <x v="0"/>
    <x v="1"/>
    <n v="94"/>
    <n v="94"/>
    <x v="0"/>
    <x v="1"/>
  </r>
  <r>
    <x v="29"/>
    <x v="11"/>
    <x v="0"/>
    <n v="68.12"/>
    <n v="3293.31"/>
    <n v="48.35"/>
    <n v="6.7"/>
    <n v="37.36"/>
    <n v="0"/>
    <n v="37.36"/>
    <n v="2"/>
    <n v="4"/>
    <n v="33"/>
    <n v="27"/>
    <n v="33"/>
    <n v="27"/>
    <m/>
    <n v="113.39"/>
    <n v="0"/>
    <n v="0"/>
    <n v="0"/>
    <n v="39.909999999999997"/>
    <n v="326.35000000000002"/>
    <n v="56.59"/>
    <x v="0"/>
    <x v="5"/>
    <x v="6"/>
    <n v="60"/>
    <n v="60"/>
    <x v="4"/>
    <x v="1"/>
  </r>
  <r>
    <x v="29"/>
    <x v="13"/>
    <x v="0"/>
    <n v="68.12"/>
    <n v="3961.87"/>
    <n v="58.99"/>
    <n v="6.06"/>
    <n v="12.63"/>
    <n v="0"/>
    <n v="12.63"/>
    <n v="0"/>
    <n v="1"/>
    <n v="35"/>
    <n v="26"/>
    <n v="35"/>
    <n v="26"/>
    <m/>
    <n v="168.71"/>
    <n v="21.88"/>
    <n v="1.73"/>
    <n v="23.6"/>
    <n v="262.19"/>
    <n v="418.25"/>
    <n v="74.17"/>
    <x v="0"/>
    <x v="5"/>
    <x v="6"/>
    <n v="61"/>
    <n v="61"/>
    <x v="0"/>
    <x v="1"/>
  </r>
  <r>
    <x v="29"/>
    <x v="15"/>
    <x v="24"/>
    <n v="55.01"/>
    <n v="6553.75"/>
    <n v="119.14"/>
    <n v="5.86"/>
    <n v="70.84"/>
    <n v="0"/>
    <n v="70.84"/>
    <n v="7"/>
    <n v="3"/>
    <n v="36"/>
    <n v="53"/>
    <n v="36"/>
    <n v="53"/>
    <m/>
    <n v="170.32"/>
    <n v="12.36"/>
    <n v="13.94"/>
    <n v="26.3"/>
    <n v="263.74"/>
    <n v="850.99"/>
    <n v="84.78"/>
    <x v="3"/>
    <x v="0"/>
    <x v="2"/>
    <n v="89"/>
    <n v="89"/>
    <x v="0"/>
    <x v="1"/>
  </r>
  <r>
    <x v="29"/>
    <x v="16"/>
    <x v="0"/>
    <n v="68.12"/>
    <n v="4112.17"/>
    <n v="60.37"/>
    <n v="6.99"/>
    <n v="110.23"/>
    <n v="0"/>
    <n v="110.23"/>
    <n v="4"/>
    <n v="9"/>
    <n v="38"/>
    <n v="40"/>
    <n v="38"/>
    <n v="40"/>
    <m/>
    <n v="145.24"/>
    <n v="6.27"/>
    <n v="0"/>
    <n v="6.27"/>
    <n v="149.34"/>
    <n v="591.92999999999995"/>
    <n v="68.14"/>
    <x v="0"/>
    <x v="5"/>
    <x v="6"/>
    <n v="78"/>
    <n v="78"/>
    <x v="0"/>
    <x v="1"/>
  </r>
  <r>
    <x v="29"/>
    <x v="17"/>
    <x v="0"/>
    <n v="68.12"/>
    <n v="4039.21"/>
    <n v="59.3"/>
    <n v="6.76"/>
    <n v="35.130000000000003"/>
    <n v="0"/>
    <n v="35.130000000000003"/>
    <n v="3"/>
    <n v="4"/>
    <n v="42"/>
    <n v="22"/>
    <n v="42"/>
    <n v="22"/>
    <m/>
    <n v="139.72999999999999"/>
    <n v="6.31"/>
    <n v="0"/>
    <n v="6.31"/>
    <n v="136.26"/>
    <n v="454.06"/>
    <n v="57.72"/>
    <x v="0"/>
    <x v="5"/>
    <x v="6"/>
    <n v="64"/>
    <n v="64"/>
    <x v="0"/>
    <x v="1"/>
  </r>
  <r>
    <x v="30"/>
    <x v="20"/>
    <x v="25"/>
    <n v="126.92"/>
    <n v="11569.2"/>
    <n v="92.62"/>
    <n v="8.91"/>
    <n v="614.52"/>
    <n v="149.84"/>
    <n v="764.36"/>
    <n v="16"/>
    <n v="55"/>
    <n v="101"/>
    <n v="114"/>
    <n v="101"/>
    <n v="114"/>
    <m/>
    <n v="177.39"/>
    <n v="54.96"/>
    <n v="0.3"/>
    <n v="55.26"/>
    <n v="498.58"/>
    <n v="2276.5300000000002"/>
    <n v="184.51"/>
    <x v="0"/>
    <x v="0"/>
    <x v="1"/>
    <n v="215"/>
    <n v="215"/>
    <x v="0"/>
    <x v="1"/>
  </r>
  <r>
    <x v="30"/>
    <x v="1"/>
    <x v="25"/>
    <n v="126.92"/>
    <n v="10476.69"/>
    <n v="86.03"/>
    <n v="7.85"/>
    <n v="301.27"/>
    <n v="47.73"/>
    <n v="349"/>
    <n v="5"/>
    <n v="24"/>
    <n v="55"/>
    <n v="53"/>
    <n v="55"/>
    <n v="53"/>
    <m/>
    <n v="174.97"/>
    <n v="54.28"/>
    <n v="3.76"/>
    <n v="58.04"/>
    <n v="482.3"/>
    <n v="1429.63"/>
    <n v="151.5"/>
    <x v="0"/>
    <x v="0"/>
    <x v="1"/>
    <n v="108"/>
    <n v="108"/>
    <x v="0"/>
    <x v="1"/>
  </r>
  <r>
    <x v="30"/>
    <x v="4"/>
    <x v="25"/>
    <n v="126.92"/>
    <n v="10384.09"/>
    <n v="85.53"/>
    <n v="8.58"/>
    <n v="653.54999999999995"/>
    <n v="175.4"/>
    <n v="828.95"/>
    <n v="32"/>
    <n v="53"/>
    <n v="78"/>
    <n v="118"/>
    <n v="78"/>
    <n v="118"/>
    <m/>
    <n v="163.69999999999999"/>
    <n v="31.65"/>
    <n v="0"/>
    <n v="31.65"/>
    <n v="353.61"/>
    <n v="2269.86"/>
    <n v="158.77000000000001"/>
    <x v="0"/>
    <x v="0"/>
    <x v="1"/>
    <n v="196"/>
    <n v="196"/>
    <x v="3"/>
    <x v="1"/>
  </r>
  <r>
    <x v="30"/>
    <x v="5"/>
    <x v="25"/>
    <n v="126.92"/>
    <n v="10783.69"/>
    <n v="88.85"/>
    <n v="8.18"/>
    <n v="480.86"/>
    <n v="74.91"/>
    <n v="555.77"/>
    <n v="8"/>
    <n v="34"/>
    <n v="49"/>
    <n v="64"/>
    <n v="49"/>
    <n v="64"/>
    <m/>
    <n v="149.5"/>
    <n v="15.97"/>
    <n v="0"/>
    <n v="15.97"/>
    <n v="236.01"/>
    <n v="1571.73"/>
    <n v="130.02000000000001"/>
    <x v="0"/>
    <x v="0"/>
    <x v="1"/>
    <n v="113"/>
    <n v="113"/>
    <x v="0"/>
    <x v="1"/>
  </r>
  <r>
    <x v="30"/>
    <x v="8"/>
    <x v="25"/>
    <n v="126.92"/>
    <n v="2712.46"/>
    <n v="21.96"/>
    <n v="5.67"/>
    <n v="1.1299999999999999"/>
    <n v="0"/>
    <n v="1.1299999999999999"/>
    <n v="0"/>
    <n v="0"/>
    <n v="10"/>
    <n v="3"/>
    <n v="10"/>
    <n v="3"/>
    <m/>
    <n v="124.85"/>
    <n v="2.38"/>
    <n v="0"/>
    <n v="2.38"/>
    <n v="149.56"/>
    <n v="122.79"/>
    <n v="53.2"/>
    <x v="0"/>
    <x v="0"/>
    <x v="1"/>
    <n v="13"/>
    <n v="13"/>
    <x v="4"/>
    <x v="1"/>
  </r>
  <r>
    <x v="30"/>
    <x v="9"/>
    <x v="25"/>
    <n v="126.92"/>
    <n v="9751.6200000000008"/>
    <n v="81.59"/>
    <n v="9.41"/>
    <n v="604.9"/>
    <n v="297.56"/>
    <n v="902.46"/>
    <n v="30"/>
    <n v="53"/>
    <n v="84"/>
    <n v="73"/>
    <n v="84"/>
    <n v="73"/>
    <m/>
    <n v="165.64"/>
    <n v="31.72"/>
    <n v="0.15"/>
    <n v="31.88"/>
    <n v="377.53"/>
    <n v="1879.42"/>
    <n v="125.6"/>
    <x v="0"/>
    <x v="0"/>
    <x v="1"/>
    <n v="157"/>
    <n v="157"/>
    <x v="0"/>
    <x v="1"/>
  </r>
  <r>
    <x v="30"/>
    <x v="11"/>
    <x v="25"/>
    <n v="126.92"/>
    <n v="4046.53"/>
    <n v="31.88"/>
    <n v="6.92"/>
    <n v="67.12"/>
    <n v="0"/>
    <n v="67.12"/>
    <n v="3"/>
    <n v="7"/>
    <n v="23"/>
    <n v="17"/>
    <n v="23"/>
    <n v="17"/>
    <m/>
    <n v="110.06"/>
    <n v="0.96"/>
    <n v="0"/>
    <n v="0.96"/>
    <n v="80.41"/>
    <n v="408.52"/>
    <n v="74.13"/>
    <x v="0"/>
    <x v="0"/>
    <x v="1"/>
    <n v="40"/>
    <n v="40"/>
    <x v="4"/>
    <x v="1"/>
  </r>
  <r>
    <x v="30"/>
    <x v="13"/>
    <x v="25"/>
    <n v="126.92"/>
    <n v="4116.21"/>
    <n v="32.93"/>
    <n v="7.16"/>
    <n v="104.12"/>
    <n v="1.42"/>
    <n v="105.54"/>
    <n v="3"/>
    <n v="7"/>
    <n v="14"/>
    <n v="12"/>
    <n v="14"/>
    <n v="12"/>
    <m/>
    <n v="130.29"/>
    <n v="3.55"/>
    <n v="0.75"/>
    <n v="4.3099999999999996"/>
    <n v="168.52"/>
    <n v="382.03"/>
    <n v="70.02"/>
    <x v="0"/>
    <x v="0"/>
    <x v="1"/>
    <n v="26"/>
    <n v="26"/>
    <x v="0"/>
    <x v="1"/>
  </r>
  <r>
    <x v="30"/>
    <x v="14"/>
    <x v="25"/>
    <n v="126.92"/>
    <n v="1991.64"/>
    <n v="16.29"/>
    <n v="5.54"/>
    <n v="0.55000000000000004"/>
    <n v="0"/>
    <n v="0.55000000000000004"/>
    <n v="3"/>
    <n v="0"/>
    <n v="25"/>
    <n v="13"/>
    <n v="25"/>
    <n v="13"/>
    <m/>
    <n v="95.32"/>
    <n v="0.3"/>
    <n v="0"/>
    <n v="0.3"/>
    <n v="65.13"/>
    <n v="95.61"/>
    <n v="35.020000000000003"/>
    <x v="1"/>
    <x v="0"/>
    <x v="1"/>
    <n v="38"/>
    <n v="38"/>
    <x v="0"/>
    <x v="1"/>
  </r>
  <r>
    <x v="30"/>
    <x v="16"/>
    <x v="25"/>
    <n v="126.92"/>
    <n v="12301.12"/>
    <n v="101.43"/>
    <n v="7.98"/>
    <n v="494.18"/>
    <n v="58.41"/>
    <n v="552.59"/>
    <n v="12"/>
    <n v="49"/>
    <n v="93"/>
    <n v="108"/>
    <n v="93"/>
    <n v="108"/>
    <m/>
    <n v="167.78"/>
    <n v="58.84"/>
    <n v="1.51"/>
    <n v="60.35"/>
    <n v="524.20000000000005"/>
    <n v="2645.74"/>
    <n v="156.32"/>
    <x v="0"/>
    <x v="0"/>
    <x v="1"/>
    <n v="201"/>
    <n v="201"/>
    <x v="0"/>
    <x v="1"/>
  </r>
  <r>
    <x v="30"/>
    <x v="17"/>
    <x v="25"/>
    <n v="126.92"/>
    <n v="12503.48"/>
    <n v="104.86"/>
    <n v="8.07"/>
    <n v="578.07000000000005"/>
    <n v="87.17"/>
    <n v="665.24"/>
    <n v="8"/>
    <n v="45"/>
    <n v="73"/>
    <n v="64"/>
    <n v="73"/>
    <n v="64"/>
    <m/>
    <n v="168.7"/>
    <n v="57.57"/>
    <n v="8.35"/>
    <n v="65.930000000000007"/>
    <n v="563.04999999999995"/>
    <n v="2170.36"/>
    <n v="162.59"/>
    <x v="0"/>
    <x v="0"/>
    <x v="1"/>
    <n v="137"/>
    <n v="137"/>
    <x v="0"/>
    <x v="1"/>
  </r>
  <r>
    <x v="31"/>
    <x v="20"/>
    <x v="26"/>
    <n v="75.36"/>
    <n v="3716.86"/>
    <n v="49.32"/>
    <n v="6.83"/>
    <n v="58.48"/>
    <n v="2.5299999999999998"/>
    <n v="61.01"/>
    <n v="6"/>
    <n v="8"/>
    <n v="62"/>
    <n v="61"/>
    <n v="62"/>
    <n v="61"/>
    <m/>
    <n v="153.97"/>
    <n v="12"/>
    <n v="0"/>
    <n v="12"/>
    <n v="185.37"/>
    <n v="737.06"/>
    <n v="63.71"/>
    <x v="0"/>
    <x v="1"/>
    <x v="7"/>
    <n v="123"/>
    <n v="123"/>
    <x v="0"/>
    <x v="1"/>
  </r>
  <r>
    <x v="31"/>
    <x v="1"/>
    <x v="26"/>
    <n v="75.36"/>
    <n v="4066.02"/>
    <n v="53.96"/>
    <n v="6.51"/>
    <n v="31.15"/>
    <n v="0"/>
    <n v="31.15"/>
    <n v="5"/>
    <n v="3"/>
    <n v="49"/>
    <n v="56"/>
    <n v="49"/>
    <n v="56"/>
    <m/>
    <n v="146.63999999999999"/>
    <n v="8.42"/>
    <n v="0"/>
    <n v="8.42"/>
    <n v="153.68"/>
    <n v="599.47"/>
    <n v="71.16"/>
    <x v="0"/>
    <x v="1"/>
    <x v="7"/>
    <n v="105"/>
    <n v="105"/>
    <x v="0"/>
    <x v="1"/>
  </r>
  <r>
    <x v="31"/>
    <x v="4"/>
    <x v="26"/>
    <n v="75.36"/>
    <n v="3716.66"/>
    <n v="49.32"/>
    <n v="6.53"/>
    <n v="77.59"/>
    <n v="0"/>
    <n v="77.59"/>
    <n v="9"/>
    <n v="10"/>
    <n v="54"/>
    <n v="60"/>
    <n v="54"/>
    <n v="60"/>
    <m/>
    <n v="144.87"/>
    <n v="9.0299999999999994"/>
    <n v="0"/>
    <n v="9.0299999999999994"/>
    <n v="154.96"/>
    <n v="635.55999999999995"/>
    <n v="81.48"/>
    <x v="0"/>
    <x v="1"/>
    <x v="7"/>
    <n v="114"/>
    <n v="114"/>
    <x v="3"/>
    <x v="1"/>
  </r>
  <r>
    <x v="31"/>
    <x v="5"/>
    <x v="26"/>
    <n v="75.36"/>
    <n v="4039.55"/>
    <n v="53.6"/>
    <n v="7.77"/>
    <n v="79.64"/>
    <n v="5.05"/>
    <n v="84.69"/>
    <n v="7"/>
    <n v="10"/>
    <n v="45"/>
    <n v="45"/>
    <n v="45"/>
    <n v="45"/>
    <m/>
    <n v="150.18"/>
    <n v="12.17"/>
    <n v="0.19"/>
    <n v="12.36"/>
    <n v="179.66"/>
    <n v="519.15"/>
    <n v="71.819999999999993"/>
    <x v="0"/>
    <x v="1"/>
    <x v="7"/>
    <n v="90"/>
    <n v="90"/>
    <x v="0"/>
    <x v="1"/>
  </r>
  <r>
    <x v="31"/>
    <x v="7"/>
    <x v="27"/>
    <n v="99"/>
    <n v="5577.89"/>
    <n v="56.34"/>
    <n v="6.43"/>
    <n v="55.13"/>
    <n v="0"/>
    <n v="55.13"/>
    <n v="9"/>
    <n v="7"/>
    <n v="84"/>
    <n v="73"/>
    <n v="84"/>
    <n v="73"/>
    <m/>
    <n v="127.55"/>
    <n v="0.77"/>
    <n v="0"/>
    <n v="0.77"/>
    <n v="119.8"/>
    <n v="966.03"/>
    <n v="96.72"/>
    <x v="0"/>
    <x v="0"/>
    <x v="1"/>
    <n v="157"/>
    <n v="157"/>
    <x v="3"/>
    <x v="1"/>
  </r>
  <r>
    <x v="31"/>
    <x v="8"/>
    <x v="27"/>
    <n v="99"/>
    <n v="5034.25"/>
    <n v="50.85"/>
    <n v="6.39"/>
    <n v="49.23"/>
    <n v="0"/>
    <n v="49.23"/>
    <n v="8"/>
    <n v="5"/>
    <n v="62"/>
    <n v="83"/>
    <n v="62"/>
    <n v="83"/>
    <m/>
    <n v="158.59"/>
    <n v="20.38"/>
    <n v="12.1"/>
    <n v="32.479999999999997"/>
    <n v="374.89"/>
    <n v="747.79"/>
    <n v="96.94"/>
    <x v="0"/>
    <x v="0"/>
    <x v="1"/>
    <n v="145"/>
    <n v="145"/>
    <x v="4"/>
    <x v="1"/>
  </r>
  <r>
    <x v="31"/>
    <x v="9"/>
    <x v="26"/>
    <n v="75.36"/>
    <n v="3491.85"/>
    <n v="46.34"/>
    <n v="7.04"/>
    <n v="77.53"/>
    <n v="0.7"/>
    <n v="78.23"/>
    <n v="16"/>
    <n v="10"/>
    <n v="62"/>
    <n v="53"/>
    <n v="62"/>
    <n v="53"/>
    <m/>
    <n v="138.11000000000001"/>
    <n v="6.58"/>
    <n v="0.02"/>
    <n v="6.6"/>
    <n v="127.13"/>
    <n v="600.5"/>
    <n v="73.959999999999994"/>
    <x v="0"/>
    <x v="1"/>
    <x v="7"/>
    <n v="115"/>
    <n v="115"/>
    <x v="0"/>
    <x v="1"/>
  </r>
  <r>
    <x v="31"/>
    <x v="10"/>
    <x v="27"/>
    <n v="99"/>
    <n v="5321.78"/>
    <n v="53.76"/>
    <n v="6.44"/>
    <n v="35.9"/>
    <n v="0"/>
    <n v="35.9"/>
    <n v="6"/>
    <n v="5"/>
    <n v="56"/>
    <n v="69"/>
    <n v="56"/>
    <n v="69"/>
    <m/>
    <n v="139.04"/>
    <n v="3.61"/>
    <n v="0.01"/>
    <n v="3.63"/>
    <n v="187.82"/>
    <n v="798.01"/>
    <n v="91.28"/>
    <x v="0"/>
    <x v="0"/>
    <x v="1"/>
    <n v="125"/>
    <n v="125"/>
    <x v="0"/>
    <x v="1"/>
  </r>
  <r>
    <x v="31"/>
    <x v="11"/>
    <x v="27"/>
    <n v="99"/>
    <n v="5107.57"/>
    <n v="51.59"/>
    <n v="6.77"/>
    <n v="46.07"/>
    <n v="0"/>
    <n v="46.07"/>
    <n v="5"/>
    <n v="5"/>
    <n v="73"/>
    <n v="77"/>
    <n v="73"/>
    <n v="77"/>
    <m/>
    <n v="112.47"/>
    <n v="0"/>
    <n v="0"/>
    <n v="0"/>
    <n v="58.32"/>
    <n v="777.52"/>
    <n v="104.93"/>
    <x v="0"/>
    <x v="0"/>
    <x v="1"/>
    <n v="150"/>
    <n v="150"/>
    <x v="4"/>
    <x v="1"/>
  </r>
  <r>
    <x v="31"/>
    <x v="13"/>
    <x v="27"/>
    <n v="99"/>
    <n v="5307.63"/>
    <n v="54.12"/>
    <n v="7.04"/>
    <n v="78.45"/>
    <n v="0.7"/>
    <n v="79.150000000000006"/>
    <n v="5"/>
    <n v="9"/>
    <n v="67"/>
    <n v="52"/>
    <n v="67"/>
    <n v="52"/>
    <m/>
    <n v="168.68"/>
    <n v="37.26"/>
    <n v="0.89"/>
    <n v="38.15"/>
    <n v="387.45"/>
    <n v="749.73"/>
    <n v="101.3"/>
    <x v="0"/>
    <x v="0"/>
    <x v="1"/>
    <n v="119"/>
    <n v="119"/>
    <x v="0"/>
    <x v="1"/>
  </r>
  <r>
    <x v="31"/>
    <x v="14"/>
    <x v="26"/>
    <n v="75.36"/>
    <n v="3012.13"/>
    <n v="39.97"/>
    <n v="7.55"/>
    <n v="42.33"/>
    <n v="7.25"/>
    <n v="49.58"/>
    <n v="4"/>
    <n v="6"/>
    <n v="43"/>
    <n v="33"/>
    <n v="43"/>
    <n v="33"/>
    <m/>
    <n v="149.15"/>
    <n v="5.09"/>
    <n v="1.35"/>
    <n v="6.44"/>
    <n v="183.04"/>
    <n v="268.31"/>
    <n v="57.77"/>
    <x v="1"/>
    <x v="1"/>
    <x v="7"/>
    <n v="76"/>
    <n v="76"/>
    <x v="0"/>
    <x v="1"/>
  </r>
  <r>
    <x v="31"/>
    <x v="15"/>
    <x v="24"/>
    <n v="67.59"/>
    <n v="5667.11"/>
    <n v="83.85"/>
    <n v="7"/>
    <n v="467.19"/>
    <n v="0"/>
    <n v="467.19"/>
    <n v="3"/>
    <n v="17"/>
    <n v="499"/>
    <n v="507"/>
    <n v="45"/>
    <n v="41"/>
    <m/>
    <n v="169.1"/>
    <n v="21.24"/>
    <n v="0"/>
    <n v="26.49"/>
    <n v="285.54000000000002"/>
    <n v="1158.57"/>
    <n v="80.59"/>
    <x v="3"/>
    <x v="0"/>
    <x v="1"/>
    <n v="1006"/>
    <n v="86"/>
    <x v="0"/>
    <x v="1"/>
  </r>
  <r>
    <x v="31"/>
    <x v="16"/>
    <x v="26"/>
    <n v="75.36"/>
    <n v="4168.0600000000004"/>
    <n v="55.31"/>
    <n v="6.94"/>
    <n v="117.54"/>
    <n v="0"/>
    <n v="117.54"/>
    <n v="10"/>
    <n v="15"/>
    <n v="81"/>
    <n v="75"/>
    <n v="81"/>
    <n v="75"/>
    <m/>
    <n v="142.43"/>
    <n v="9.1999999999999993"/>
    <n v="0"/>
    <n v="9.1999999999999993"/>
    <n v="166.8"/>
    <n v="837.87"/>
    <n v="67.930000000000007"/>
    <x v="0"/>
    <x v="1"/>
    <x v="7"/>
    <n v="156"/>
    <n v="156"/>
    <x v="0"/>
    <x v="1"/>
  </r>
  <r>
    <x v="31"/>
    <x v="17"/>
    <x v="26"/>
    <n v="75.36"/>
    <n v="3974.72"/>
    <n v="52.74"/>
    <n v="6.69"/>
    <n v="69.400000000000006"/>
    <n v="0"/>
    <n v="69.400000000000006"/>
    <n v="3"/>
    <n v="12"/>
    <n v="42"/>
    <n v="47"/>
    <n v="42"/>
    <n v="47"/>
    <m/>
    <n v="145.09"/>
    <n v="13.28"/>
    <n v="0.53"/>
    <n v="13.8"/>
    <n v="187.41"/>
    <n v="602.41999999999996"/>
    <n v="59.75"/>
    <x v="0"/>
    <x v="1"/>
    <x v="7"/>
    <n v="89"/>
    <n v="89"/>
    <x v="0"/>
    <x v="1"/>
  </r>
  <r>
    <x v="32"/>
    <x v="20"/>
    <x v="3"/>
    <n v="103.2"/>
    <n v="4783.21"/>
    <n v="46.35"/>
    <n v="7.99"/>
    <n v="168.67"/>
    <n v="12.48"/>
    <n v="181.15"/>
    <n v="7"/>
    <n v="19"/>
    <n v="61"/>
    <n v="70"/>
    <n v="61"/>
    <n v="70"/>
    <m/>
    <n v="156.65"/>
    <n v="11.8"/>
    <n v="0"/>
    <n v="11.8"/>
    <n v="242.91"/>
    <n v="995.29"/>
    <n v="78.7"/>
    <x v="0"/>
    <x v="2"/>
    <x v="7"/>
    <n v="131"/>
    <n v="131"/>
    <x v="0"/>
    <x v="1"/>
  </r>
  <r>
    <x v="32"/>
    <x v="1"/>
    <x v="3"/>
    <n v="103.2"/>
    <n v="5036.74"/>
    <n v="48.81"/>
    <n v="6.96"/>
    <n v="157.33000000000001"/>
    <n v="0"/>
    <n v="157.33000000000001"/>
    <n v="8"/>
    <n v="13"/>
    <n v="61"/>
    <n v="62"/>
    <n v="61"/>
    <n v="62"/>
    <m/>
    <n v="153.15"/>
    <n v="14.77"/>
    <n v="0"/>
    <n v="14.77"/>
    <n v="247.92"/>
    <n v="758.5"/>
    <n v="93.65"/>
    <x v="0"/>
    <x v="2"/>
    <x v="7"/>
    <n v="123"/>
    <n v="123"/>
    <x v="0"/>
    <x v="1"/>
  </r>
  <r>
    <x v="32"/>
    <x v="4"/>
    <x v="3"/>
    <n v="103.2"/>
    <n v="4431.93"/>
    <n v="42.95"/>
    <n v="7.18"/>
    <n v="123.84"/>
    <n v="1.42"/>
    <n v="125.26"/>
    <n v="26"/>
    <n v="13"/>
    <n v="67"/>
    <n v="75"/>
    <n v="67"/>
    <n v="75"/>
    <m/>
    <n v="144.91"/>
    <n v="12.93"/>
    <n v="0"/>
    <n v="12.93"/>
    <n v="205.08"/>
    <n v="824.71"/>
    <n v="115.39"/>
    <x v="0"/>
    <x v="2"/>
    <x v="7"/>
    <n v="142"/>
    <n v="142"/>
    <x v="3"/>
    <x v="1"/>
  </r>
  <r>
    <x v="32"/>
    <x v="5"/>
    <x v="3"/>
    <n v="103.2"/>
    <n v="5165.8900000000003"/>
    <n v="50.06"/>
    <n v="7.45"/>
    <n v="166.44"/>
    <n v="7.2"/>
    <n v="173.64"/>
    <n v="7"/>
    <n v="19"/>
    <n v="56"/>
    <n v="56"/>
    <n v="56"/>
    <n v="56"/>
    <m/>
    <n v="82.37"/>
    <n v="0"/>
    <n v="0"/>
    <n v="0"/>
    <n v="17.27"/>
    <n v="788.82"/>
    <n v="89.86"/>
    <x v="0"/>
    <x v="2"/>
    <x v="7"/>
    <n v="112"/>
    <n v="112"/>
    <x v="0"/>
    <x v="1"/>
  </r>
  <r>
    <x v="32"/>
    <x v="7"/>
    <x v="3"/>
    <n v="103.2"/>
    <n v="4932.59"/>
    <n v="47.8"/>
    <n v="8.32"/>
    <n v="37.9"/>
    <n v="10.38"/>
    <n v="48.28"/>
    <n v="7"/>
    <n v="6"/>
    <n v="77"/>
    <n v="59"/>
    <n v="77"/>
    <n v="59"/>
    <m/>
    <n v="112.21"/>
    <n v="0"/>
    <n v="0"/>
    <n v="0"/>
    <n v="69.680000000000007"/>
    <n v="775.67"/>
    <n v="89.81"/>
    <x v="0"/>
    <x v="2"/>
    <x v="7"/>
    <n v="136"/>
    <n v="136"/>
    <x v="3"/>
    <x v="1"/>
  </r>
  <r>
    <x v="32"/>
    <x v="8"/>
    <x v="3"/>
    <n v="103.2"/>
    <n v="4485.72"/>
    <n v="43.47"/>
    <n v="6.87"/>
    <n v="70.61"/>
    <n v="0"/>
    <n v="70.61"/>
    <n v="5"/>
    <n v="6"/>
    <n v="43"/>
    <n v="49"/>
    <n v="43"/>
    <n v="49"/>
    <m/>
    <n v="152.1"/>
    <n v="13.98"/>
    <n v="7.86"/>
    <n v="21.84"/>
    <n v="314.45"/>
    <n v="720.74"/>
    <n v="85.19"/>
    <x v="0"/>
    <x v="2"/>
    <x v="7"/>
    <n v="92"/>
    <n v="92"/>
    <x v="4"/>
    <x v="1"/>
  </r>
  <r>
    <x v="32"/>
    <x v="9"/>
    <x v="3"/>
    <n v="103.2"/>
    <n v="4514.7299999999996"/>
    <n v="43.75"/>
    <n v="6.87"/>
    <n v="179.47"/>
    <n v="0"/>
    <n v="179.47"/>
    <n v="11"/>
    <n v="24"/>
    <n v="49"/>
    <n v="53"/>
    <n v="49"/>
    <n v="53"/>
    <m/>
    <n v="133.69999999999999"/>
    <n v="3.34"/>
    <n v="0"/>
    <n v="3.34"/>
    <n v="130.93"/>
    <n v="778.98"/>
    <n v="69.83"/>
    <x v="0"/>
    <x v="2"/>
    <x v="7"/>
    <n v="102"/>
    <n v="102"/>
    <x v="0"/>
    <x v="1"/>
  </r>
  <r>
    <x v="32"/>
    <x v="18"/>
    <x v="3"/>
    <n v="103.2"/>
    <n v="4047.32"/>
    <n v="39.22"/>
    <n v="6.55"/>
    <n v="31.27"/>
    <n v="0"/>
    <n v="31.27"/>
    <n v="4"/>
    <n v="4"/>
    <n v="62"/>
    <n v="71"/>
    <n v="62"/>
    <n v="71"/>
    <m/>
    <n v="140.77000000000001"/>
    <n v="16.66"/>
    <n v="1.76"/>
    <n v="18.420000000000002"/>
    <n v="287.89999999999998"/>
    <n v="558.63"/>
    <n v="71.400000000000006"/>
    <x v="0"/>
    <x v="2"/>
    <x v="7"/>
    <n v="133"/>
    <n v="133"/>
    <x v="4"/>
    <x v="1"/>
  </r>
  <r>
    <x v="32"/>
    <x v="10"/>
    <x v="3"/>
    <n v="103.2"/>
    <n v="4904.38"/>
    <n v="47.52"/>
    <n v="7.12"/>
    <n v="127.95"/>
    <n v="0.71"/>
    <n v="128.66"/>
    <n v="8"/>
    <n v="15"/>
    <n v="55"/>
    <n v="56"/>
    <n v="55"/>
    <n v="56"/>
    <m/>
    <n v="146.97999999999999"/>
    <n v="16.72"/>
    <n v="2.13"/>
    <n v="18.86"/>
    <n v="292.37"/>
    <n v="891.01"/>
    <n v="89.2"/>
    <x v="0"/>
    <x v="2"/>
    <x v="7"/>
    <n v="111"/>
    <n v="111"/>
    <x v="0"/>
    <x v="1"/>
  </r>
  <r>
    <x v="32"/>
    <x v="11"/>
    <x v="3"/>
    <n v="103.2"/>
    <n v="4837.3999999999996"/>
    <n v="46.87"/>
    <n v="6.47"/>
    <n v="50.34"/>
    <n v="0"/>
    <n v="50.34"/>
    <n v="6"/>
    <n v="4"/>
    <n v="64"/>
    <n v="66"/>
    <n v="64"/>
    <n v="66"/>
    <m/>
    <n v="104.13"/>
    <n v="0"/>
    <n v="0"/>
    <n v="0"/>
    <n v="40.35"/>
    <n v="730.61"/>
    <n v="98.75"/>
    <x v="0"/>
    <x v="2"/>
    <x v="7"/>
    <n v="130"/>
    <n v="130"/>
    <x v="4"/>
    <x v="1"/>
  </r>
  <r>
    <x v="32"/>
    <x v="13"/>
    <x v="3"/>
    <n v="103.2"/>
    <n v="4796.16"/>
    <n v="46.47"/>
    <n v="6.35"/>
    <n v="67.67"/>
    <n v="0"/>
    <n v="67.67"/>
    <n v="3"/>
    <n v="10"/>
    <n v="46"/>
    <n v="36"/>
    <n v="46"/>
    <n v="36"/>
    <m/>
    <n v="162.30000000000001"/>
    <n v="21.02"/>
    <n v="0"/>
    <n v="21.02"/>
    <n v="324.33"/>
    <n v="677.63"/>
    <n v="89.93"/>
    <x v="0"/>
    <x v="2"/>
    <x v="7"/>
    <n v="82"/>
    <n v="82"/>
    <x v="0"/>
    <x v="1"/>
  </r>
  <r>
    <x v="32"/>
    <x v="14"/>
    <x v="3"/>
    <n v="103.2"/>
    <n v="3965.76"/>
    <n v="38.43"/>
    <n v="4.95"/>
    <n v="0"/>
    <n v="0"/>
    <n v="0"/>
    <n v="20"/>
    <n v="0"/>
    <n v="49"/>
    <n v="49"/>
    <n v="49"/>
    <n v="49"/>
    <m/>
    <n v="148.37"/>
    <n v="12.92"/>
    <n v="0.87"/>
    <n v="13.79"/>
    <n v="256.45999999999998"/>
    <n v="162.46"/>
    <n v="78.86"/>
    <x v="1"/>
    <x v="2"/>
    <x v="7"/>
    <n v="98"/>
    <n v="98"/>
    <x v="0"/>
    <x v="1"/>
  </r>
  <r>
    <x v="32"/>
    <x v="16"/>
    <x v="3"/>
    <n v="103.2"/>
    <n v="4563.8999999999996"/>
    <n v="44.22"/>
    <n v="7.14"/>
    <n v="147.83000000000001"/>
    <n v="0.71"/>
    <n v="148.54"/>
    <n v="4"/>
    <n v="15"/>
    <n v="66"/>
    <n v="63"/>
    <n v="66"/>
    <n v="63"/>
    <m/>
    <n v="133.57"/>
    <n v="5.63"/>
    <n v="0"/>
    <n v="5.63"/>
    <n v="168.74"/>
    <n v="819.65"/>
    <n v="74.69"/>
    <x v="0"/>
    <x v="2"/>
    <x v="7"/>
    <n v="129"/>
    <n v="129"/>
    <x v="0"/>
    <x v="1"/>
  </r>
  <r>
    <x v="32"/>
    <x v="17"/>
    <x v="3"/>
    <n v="103.2"/>
    <n v="4783.34"/>
    <n v="46.35"/>
    <n v="6.81"/>
    <n v="154.44"/>
    <n v="0"/>
    <n v="154.44"/>
    <n v="9"/>
    <n v="18"/>
    <n v="78"/>
    <n v="63"/>
    <n v="78"/>
    <n v="63"/>
    <m/>
    <n v="142.69"/>
    <n v="13.91"/>
    <n v="0.01"/>
    <n v="13.92"/>
    <n v="229.9"/>
    <n v="808.74"/>
    <n v="72.44"/>
    <x v="0"/>
    <x v="2"/>
    <x v="7"/>
    <n v="141"/>
    <n v="141"/>
    <x v="0"/>
    <x v="1"/>
  </r>
  <r>
    <x v="33"/>
    <x v="20"/>
    <x v="3"/>
    <n v="101.3"/>
    <n v="8250.5400000000009"/>
    <n v="81.45"/>
    <n v="8.5"/>
    <n v="470.95"/>
    <n v="129.52000000000001"/>
    <n v="600.47"/>
    <n v="8"/>
    <n v="27"/>
    <n v="60"/>
    <n v="54"/>
    <n v="60"/>
    <n v="54"/>
    <m/>
    <n v="156.19"/>
    <n v="15.61"/>
    <n v="0"/>
    <n v="15.61"/>
    <n v="245.45"/>
    <n v="1485.31"/>
    <n v="119.08"/>
    <x v="0"/>
    <x v="3"/>
    <x v="7"/>
    <n v="114"/>
    <n v="114"/>
    <x v="0"/>
    <x v="1"/>
  </r>
  <r>
    <x v="33"/>
    <x v="1"/>
    <x v="3"/>
    <n v="101.3"/>
    <n v="7490.17"/>
    <n v="73.94"/>
    <n v="8.02"/>
    <n v="377.13"/>
    <n v="98.29"/>
    <n v="475.42"/>
    <n v="3"/>
    <n v="21"/>
    <n v="33"/>
    <n v="28"/>
    <n v="33"/>
    <n v="28"/>
    <m/>
    <n v="149.31"/>
    <n v="13.38"/>
    <n v="0"/>
    <n v="13.38"/>
    <n v="224.06"/>
    <n v="983.7"/>
    <n v="112.37"/>
    <x v="0"/>
    <x v="3"/>
    <x v="7"/>
    <n v="61"/>
    <n v="61"/>
    <x v="0"/>
    <x v="1"/>
  </r>
  <r>
    <x v="33"/>
    <x v="4"/>
    <x v="3"/>
    <n v="101.3"/>
    <n v="7693.97"/>
    <n v="75.959999999999994"/>
    <n v="8.0399999999999991"/>
    <n v="533.5"/>
    <n v="123.99"/>
    <n v="657.49"/>
    <n v="49"/>
    <n v="36"/>
    <n v="61"/>
    <n v="84"/>
    <n v="61"/>
    <n v="84"/>
    <m/>
    <n v="150.68"/>
    <n v="15.46"/>
    <n v="0"/>
    <n v="15.46"/>
    <n v="217.13"/>
    <n v="1568.76"/>
    <n v="157.35"/>
    <x v="0"/>
    <x v="3"/>
    <x v="7"/>
    <n v="145"/>
    <n v="145"/>
    <x v="3"/>
    <x v="1"/>
  </r>
  <r>
    <x v="33"/>
    <x v="5"/>
    <x v="3"/>
    <n v="101.3"/>
    <n v="8189.04"/>
    <n v="80.84"/>
    <n v="8.02"/>
    <n v="397.07"/>
    <n v="151.93"/>
    <n v="549"/>
    <n v="9"/>
    <n v="23"/>
    <n v="43"/>
    <n v="53"/>
    <n v="43"/>
    <n v="53"/>
    <m/>
    <n v="161.07"/>
    <n v="22.42"/>
    <n v="3.68"/>
    <n v="26.1"/>
    <n v="322.77"/>
    <n v="1348.03"/>
    <n v="103.75"/>
    <x v="0"/>
    <x v="3"/>
    <x v="7"/>
    <n v="96"/>
    <n v="96"/>
    <x v="0"/>
    <x v="1"/>
  </r>
  <r>
    <x v="33"/>
    <x v="7"/>
    <x v="3"/>
    <n v="101.3"/>
    <n v="8087.69"/>
    <n v="79.84"/>
    <n v="8.27"/>
    <n v="590.89"/>
    <n v="91.54"/>
    <n v="682.43"/>
    <n v="12"/>
    <n v="32"/>
    <n v="39"/>
    <n v="45"/>
    <n v="39"/>
    <n v="45"/>
    <m/>
    <n v="119.09"/>
    <n v="0"/>
    <n v="0"/>
    <n v="0"/>
    <n v="58.47"/>
    <n v="1544.04"/>
    <n v="123.33"/>
    <x v="0"/>
    <x v="3"/>
    <x v="7"/>
    <n v="84"/>
    <n v="84"/>
    <x v="3"/>
    <x v="1"/>
  </r>
  <r>
    <x v="33"/>
    <x v="8"/>
    <x v="3"/>
    <n v="101.3"/>
    <n v="7673.38"/>
    <n v="75.75"/>
    <n v="7.27"/>
    <n v="257.92"/>
    <n v="3.6"/>
    <n v="261.52"/>
    <n v="3"/>
    <n v="15"/>
    <n v="45"/>
    <n v="45"/>
    <n v="45"/>
    <n v="45"/>
    <m/>
    <n v="160.61000000000001"/>
    <n v="28.73"/>
    <n v="10.3"/>
    <n v="39.020000000000003"/>
    <n v="408.83"/>
    <n v="1122.25"/>
    <n v="121.41"/>
    <x v="0"/>
    <x v="3"/>
    <x v="7"/>
    <n v="90"/>
    <n v="90"/>
    <x v="4"/>
    <x v="1"/>
  </r>
  <r>
    <x v="33"/>
    <x v="9"/>
    <x v="3"/>
    <n v="101.3"/>
    <n v="6408.46"/>
    <n v="63.27"/>
    <n v="9.36"/>
    <n v="402.15"/>
    <n v="221.86"/>
    <n v="624.01"/>
    <n v="11"/>
    <n v="28"/>
    <n v="53"/>
    <n v="47"/>
    <n v="53"/>
    <n v="47"/>
    <m/>
    <n v="133.37"/>
    <n v="4.42"/>
    <n v="0"/>
    <n v="4.42"/>
    <n v="140.97999999999999"/>
    <n v="1147.1600000000001"/>
    <n v="91.1"/>
    <x v="0"/>
    <x v="3"/>
    <x v="7"/>
    <n v="100"/>
    <n v="100"/>
    <x v="0"/>
    <x v="1"/>
  </r>
  <r>
    <x v="33"/>
    <x v="18"/>
    <x v="3"/>
    <n v="101.3"/>
    <n v="6988.95"/>
    <n v="69"/>
    <n v="7.77"/>
    <n v="366.12"/>
    <n v="104.46"/>
    <n v="470.58"/>
    <n v="8"/>
    <n v="20"/>
    <n v="53"/>
    <n v="57"/>
    <n v="53"/>
    <n v="57"/>
    <m/>
    <n v="147.27000000000001"/>
    <n v="28.67"/>
    <n v="2.25"/>
    <n v="30.92"/>
    <n v="351.83"/>
    <n v="1123"/>
    <n v="104.67"/>
    <x v="0"/>
    <x v="3"/>
    <x v="7"/>
    <n v="110"/>
    <n v="110"/>
    <x v="4"/>
    <x v="1"/>
  </r>
  <r>
    <x v="33"/>
    <x v="10"/>
    <x v="3"/>
    <n v="101.3"/>
    <n v="8056.56"/>
    <n v="79.540000000000006"/>
    <n v="7.79"/>
    <n v="384.18"/>
    <n v="47.09"/>
    <n v="431.27"/>
    <n v="11"/>
    <n v="22"/>
    <n v="35"/>
    <n v="33"/>
    <n v="35"/>
    <n v="33"/>
    <m/>
    <n v="150.91999999999999"/>
    <n v="26.2"/>
    <n v="2.11"/>
    <n v="28.3"/>
    <n v="331.22"/>
    <n v="1217.9000000000001"/>
    <n v="114.83"/>
    <x v="0"/>
    <x v="3"/>
    <x v="7"/>
    <n v="68"/>
    <n v="68"/>
    <x v="0"/>
    <x v="1"/>
  </r>
  <r>
    <x v="33"/>
    <x v="11"/>
    <x v="3"/>
    <n v="101.3"/>
    <n v="7782.74"/>
    <n v="76.83"/>
    <n v="7.98"/>
    <n v="321.7"/>
    <n v="81.92"/>
    <n v="403.62"/>
    <n v="7"/>
    <n v="22"/>
    <n v="48"/>
    <n v="50"/>
    <n v="48"/>
    <n v="50"/>
    <m/>
    <n v="115.47"/>
    <n v="2.91"/>
    <n v="0"/>
    <n v="2.91"/>
    <n v="84.61"/>
    <n v="1149.43"/>
    <n v="132.28"/>
    <x v="0"/>
    <x v="3"/>
    <x v="7"/>
    <n v="98"/>
    <n v="98"/>
    <x v="4"/>
    <x v="1"/>
  </r>
  <r>
    <x v="33"/>
    <x v="13"/>
    <x v="3"/>
    <n v="101.3"/>
    <n v="7613.9"/>
    <n v="75.17"/>
    <n v="8.07"/>
    <n v="344.83"/>
    <n v="102.38"/>
    <n v="447.21"/>
    <n v="5"/>
    <n v="22"/>
    <n v="35"/>
    <n v="19"/>
    <n v="35"/>
    <n v="19"/>
    <m/>
    <n v="162.88999999999999"/>
    <n v="29.62"/>
    <n v="0.11"/>
    <n v="29.73"/>
    <n v="343.08"/>
    <n v="1053.24"/>
    <n v="124.5"/>
    <x v="0"/>
    <x v="3"/>
    <x v="7"/>
    <n v="54"/>
    <n v="54"/>
    <x v="0"/>
    <x v="1"/>
  </r>
  <r>
    <x v="33"/>
    <x v="19"/>
    <x v="3"/>
    <n v="101.3"/>
    <n v="4676.59"/>
    <n v="46.17"/>
    <n v="6.57"/>
    <n v="16.93"/>
    <n v="0"/>
    <n v="16.93"/>
    <n v="16"/>
    <n v="1"/>
    <n v="66"/>
    <n v="70"/>
    <n v="66"/>
    <n v="70"/>
    <m/>
    <n v="136.15"/>
    <n v="0.28000000000000003"/>
    <n v="0"/>
    <n v="0.28000000000000003"/>
    <n v="167.27"/>
    <n v="338.44"/>
    <n v="64.19"/>
    <x v="1"/>
    <x v="3"/>
    <x v="7"/>
    <n v="136"/>
    <n v="136"/>
    <x v="0"/>
    <x v="1"/>
  </r>
  <r>
    <x v="33"/>
    <x v="14"/>
    <x v="3"/>
    <n v="101.3"/>
    <n v="5447.89"/>
    <n v="53.78"/>
    <n v="7.61"/>
    <n v="79.150000000000006"/>
    <n v="28.23"/>
    <n v="107.38"/>
    <n v="13"/>
    <n v="6"/>
    <n v="41"/>
    <n v="43"/>
    <n v="41"/>
    <n v="43"/>
    <m/>
    <n v="137.97"/>
    <n v="3.92"/>
    <n v="0.01"/>
    <n v="3.93"/>
    <n v="174.45"/>
    <n v="445.7"/>
    <n v="80.040000000000006"/>
    <x v="1"/>
    <x v="3"/>
    <x v="7"/>
    <n v="84"/>
    <n v="84"/>
    <x v="0"/>
    <x v="1"/>
  </r>
  <r>
    <x v="33"/>
    <x v="15"/>
    <x v="24"/>
    <n v="96.02"/>
    <n v="6795.19"/>
    <n v="70.77"/>
    <n v="7.99"/>
    <n v="429.47"/>
    <n v="40.450000000000003"/>
    <n v="469.92"/>
    <n v="1"/>
    <n v="18"/>
    <n v="39"/>
    <n v="22"/>
    <n v="39"/>
    <n v="22"/>
    <m/>
    <n v="143.16"/>
    <n v="15.55"/>
    <n v="0"/>
    <n v="15.55"/>
    <n v="209.13"/>
    <n v="936.41"/>
    <n v="99.41"/>
    <x v="3"/>
    <x v="3"/>
    <x v="7"/>
    <n v="61"/>
    <n v="61"/>
    <x v="0"/>
    <x v="1"/>
  </r>
  <r>
    <x v="33"/>
    <x v="16"/>
    <x v="3"/>
    <n v="101.3"/>
    <n v="8161.23"/>
    <n v="80.569999999999993"/>
    <n v="8.26"/>
    <n v="558.89"/>
    <n v="111.87"/>
    <n v="670.76"/>
    <n v="14"/>
    <n v="35"/>
    <n v="54"/>
    <n v="52"/>
    <n v="54"/>
    <n v="52"/>
    <m/>
    <n v="142.49"/>
    <n v="9.48"/>
    <n v="0"/>
    <n v="9.48"/>
    <n v="218.81"/>
    <n v="1534.42"/>
    <n v="111.92"/>
    <x v="0"/>
    <x v="3"/>
    <x v="7"/>
    <n v="106"/>
    <n v="106"/>
    <x v="0"/>
    <x v="1"/>
  </r>
  <r>
    <x v="33"/>
    <x v="17"/>
    <x v="3"/>
    <n v="101.3"/>
    <n v="7860.68"/>
    <n v="77.599999999999994"/>
    <n v="8.16"/>
    <n v="510.28"/>
    <n v="146.93"/>
    <n v="657.21"/>
    <n v="7"/>
    <n v="32"/>
    <n v="36"/>
    <n v="40"/>
    <n v="36"/>
    <n v="40"/>
    <m/>
    <n v="144.78"/>
    <n v="15.26"/>
    <n v="0"/>
    <n v="15.26"/>
    <n v="240.08"/>
    <n v="1321.12"/>
    <n v="100.19"/>
    <x v="0"/>
    <x v="3"/>
    <x v="7"/>
    <n v="76"/>
    <n v="76"/>
    <x v="0"/>
    <x v="1"/>
  </r>
  <r>
    <x v="34"/>
    <x v="20"/>
    <x v="3"/>
    <n v="76.2"/>
    <n v="3922.2"/>
    <n v="51.47"/>
    <n v="7.72"/>
    <n v="138.33000000000001"/>
    <n v="23.16"/>
    <n v="161.49"/>
    <n v="8"/>
    <n v="12"/>
    <n v="61"/>
    <n v="52"/>
    <n v="61"/>
    <n v="52"/>
    <m/>
    <n v="152.86000000000001"/>
    <n v="11.94"/>
    <n v="0"/>
    <n v="11.94"/>
    <n v="174.23"/>
    <n v="792.48"/>
    <n v="62.77"/>
    <x v="0"/>
    <x v="5"/>
    <x v="7"/>
    <n v="113"/>
    <n v="113"/>
    <x v="0"/>
    <x v="1"/>
  </r>
  <r>
    <x v="34"/>
    <x v="1"/>
    <x v="3"/>
    <n v="76.2"/>
    <n v="4123.63"/>
    <n v="54.11"/>
    <n v="7.76"/>
    <n v="100.22"/>
    <n v="15.33"/>
    <n v="115.55"/>
    <n v="4"/>
    <n v="7"/>
    <n v="62"/>
    <n v="48"/>
    <n v="62"/>
    <n v="48"/>
    <m/>
    <n v="149.9"/>
    <n v="6.38"/>
    <n v="0"/>
    <n v="6.38"/>
    <n v="163.59"/>
    <n v="694.75"/>
    <n v="71.180000000000007"/>
    <x v="0"/>
    <x v="5"/>
    <x v="7"/>
    <n v="110"/>
    <n v="110"/>
    <x v="0"/>
    <x v="1"/>
  </r>
  <r>
    <x v="34"/>
    <x v="4"/>
    <x v="3"/>
    <n v="76.2"/>
    <n v="4108.1899999999996"/>
    <n v="53.91"/>
    <n v="7.44"/>
    <n v="146.32"/>
    <n v="5.03"/>
    <n v="151.35"/>
    <n v="20"/>
    <n v="16"/>
    <n v="68"/>
    <n v="52"/>
    <n v="68"/>
    <n v="52"/>
    <m/>
    <n v="145.81"/>
    <n v="6.13"/>
    <n v="0"/>
    <n v="6.13"/>
    <n v="143.83000000000001"/>
    <n v="835.17"/>
    <n v="87.82"/>
    <x v="0"/>
    <x v="5"/>
    <x v="7"/>
    <n v="120"/>
    <n v="120"/>
    <x v="3"/>
    <x v="1"/>
  </r>
  <r>
    <x v="34"/>
    <x v="5"/>
    <x v="3"/>
    <n v="76.2"/>
    <n v="4800.47"/>
    <n v="63"/>
    <n v="8.34"/>
    <n v="182.34"/>
    <n v="48.96"/>
    <n v="231.3"/>
    <n v="8"/>
    <n v="18"/>
    <n v="52"/>
    <n v="37"/>
    <n v="52"/>
    <n v="37"/>
    <m/>
    <n v="153.56"/>
    <n v="11.64"/>
    <n v="0"/>
    <n v="11.64"/>
    <n v="189.65"/>
    <n v="751.63"/>
    <n v="65.989999999999995"/>
    <x v="0"/>
    <x v="5"/>
    <x v="7"/>
    <n v="89"/>
    <n v="89"/>
    <x v="0"/>
    <x v="1"/>
  </r>
  <r>
    <x v="34"/>
    <x v="7"/>
    <x v="3"/>
    <n v="76.2"/>
    <n v="4601.03"/>
    <n v="60.38"/>
    <n v="7.7"/>
    <n v="162.26"/>
    <n v="3.62"/>
    <n v="165.88"/>
    <n v="4"/>
    <n v="17"/>
    <n v="52"/>
    <n v="50"/>
    <n v="52"/>
    <n v="50"/>
    <m/>
    <n v="131.32"/>
    <n v="4.12"/>
    <n v="0.09"/>
    <n v="4.22"/>
    <n v="115.01"/>
    <n v="792.45"/>
    <n v="76.44"/>
    <x v="0"/>
    <x v="5"/>
    <x v="7"/>
    <n v="102"/>
    <n v="102"/>
    <x v="3"/>
    <x v="1"/>
  </r>
  <r>
    <x v="34"/>
    <x v="8"/>
    <x v="3"/>
    <n v="76.2"/>
    <n v="4073.32"/>
    <n v="53.45"/>
    <n v="6.89"/>
    <n v="90.13"/>
    <n v="0"/>
    <n v="90.13"/>
    <n v="4"/>
    <n v="5"/>
    <n v="29"/>
    <n v="35"/>
    <n v="29"/>
    <n v="35"/>
    <m/>
    <n v="152.25"/>
    <n v="13.98"/>
    <n v="4.01"/>
    <n v="17.98"/>
    <n v="236.56"/>
    <n v="568.85"/>
    <n v="73.599999999999994"/>
    <x v="0"/>
    <x v="5"/>
    <x v="7"/>
    <n v="64"/>
    <n v="64"/>
    <x v="4"/>
    <x v="1"/>
  </r>
  <r>
    <x v="34"/>
    <x v="18"/>
    <x v="3"/>
    <n v="76.2"/>
    <n v="4143.7700000000004"/>
    <n v="54.38"/>
    <n v="6.42"/>
    <n v="61.82"/>
    <n v="0"/>
    <n v="61.82"/>
    <n v="4"/>
    <n v="8"/>
    <n v="39"/>
    <n v="43"/>
    <n v="39"/>
    <n v="43"/>
    <m/>
    <n v="140.38"/>
    <n v="16.690000000000001"/>
    <n v="1.69"/>
    <n v="18.38"/>
    <n v="225.48"/>
    <n v="634.80999999999995"/>
    <n v="63.89"/>
    <x v="0"/>
    <x v="5"/>
    <x v="7"/>
    <n v="82"/>
    <n v="82"/>
    <x v="4"/>
    <x v="1"/>
  </r>
  <r>
    <x v="34"/>
    <x v="10"/>
    <x v="3"/>
    <n v="76.2"/>
    <n v="4559.97"/>
    <n v="59.84"/>
    <n v="6.84"/>
    <n v="95.89"/>
    <n v="0"/>
    <n v="95.89"/>
    <n v="4"/>
    <n v="11"/>
    <n v="31"/>
    <n v="35"/>
    <n v="31"/>
    <n v="35"/>
    <m/>
    <n v="144.94999999999999"/>
    <n v="13.99"/>
    <n v="0.19"/>
    <n v="14.18"/>
    <n v="205.15"/>
    <n v="716.79"/>
    <n v="70.489999999999995"/>
    <x v="0"/>
    <x v="5"/>
    <x v="7"/>
    <n v="66"/>
    <n v="66"/>
    <x v="0"/>
    <x v="1"/>
  </r>
  <r>
    <x v="34"/>
    <x v="11"/>
    <x v="3"/>
    <n v="76.2"/>
    <n v="4496.78"/>
    <n v="59.01"/>
    <n v="7.74"/>
    <n v="91.68"/>
    <n v="10.220000000000001"/>
    <n v="101.9"/>
    <n v="4"/>
    <n v="11"/>
    <n v="44"/>
    <n v="44"/>
    <n v="44"/>
    <n v="44"/>
    <m/>
    <n v="145.13999999999999"/>
    <n v="17.29"/>
    <n v="1.02"/>
    <n v="18.309999999999999"/>
    <n v="209.49"/>
    <n v="660.62"/>
    <n v="82.85"/>
    <x v="0"/>
    <x v="5"/>
    <x v="7"/>
    <n v="88"/>
    <n v="88"/>
    <x v="4"/>
    <x v="1"/>
  </r>
  <r>
    <x v="34"/>
    <x v="13"/>
    <x v="3"/>
    <n v="76.2"/>
    <n v="4238.0600000000004"/>
    <n v="55.62"/>
    <n v="6.52"/>
    <n v="65.31"/>
    <n v="0"/>
    <n v="65.31"/>
    <n v="2"/>
    <n v="7"/>
    <n v="43"/>
    <n v="25"/>
    <n v="43"/>
    <n v="25"/>
    <m/>
    <n v="156.54"/>
    <n v="18.13"/>
    <n v="0"/>
    <n v="18.13"/>
    <n v="218.34"/>
    <n v="672.65"/>
    <n v="73.680000000000007"/>
    <x v="0"/>
    <x v="5"/>
    <x v="7"/>
    <n v="68"/>
    <n v="68"/>
    <x v="0"/>
    <x v="1"/>
  </r>
  <r>
    <x v="34"/>
    <x v="19"/>
    <x v="3"/>
    <n v="76.2"/>
    <n v="2703.55"/>
    <n v="35.479999999999997"/>
    <n v="7.94"/>
    <n v="20.9"/>
    <n v="13.33"/>
    <n v="34.229999999999997"/>
    <n v="15"/>
    <n v="1"/>
    <n v="82"/>
    <n v="64"/>
    <n v="82"/>
    <n v="64"/>
    <m/>
    <n v="137.33000000000001"/>
    <n v="2.52"/>
    <n v="0"/>
    <n v="2.52"/>
    <n v="134.15"/>
    <n v="243.3"/>
    <n v="49.35"/>
    <x v="1"/>
    <x v="5"/>
    <x v="7"/>
    <n v="146"/>
    <n v="146"/>
    <x v="0"/>
    <x v="1"/>
  </r>
  <r>
    <x v="34"/>
    <x v="14"/>
    <x v="3"/>
    <n v="76.2"/>
    <n v="3060.16"/>
    <n v="40.159999999999997"/>
    <n v="6.36"/>
    <n v="8.44"/>
    <n v="0"/>
    <n v="8.44"/>
    <n v="9"/>
    <n v="1"/>
    <n v="71"/>
    <n v="45"/>
    <n v="71"/>
    <n v="45"/>
    <m/>
    <n v="143.18"/>
    <n v="8.69"/>
    <n v="0.09"/>
    <n v="8.7899999999999991"/>
    <n v="162.33000000000001"/>
    <n v="225.11"/>
    <n v="49.07"/>
    <x v="1"/>
    <x v="5"/>
    <x v="7"/>
    <n v="116"/>
    <n v="116"/>
    <x v="0"/>
    <x v="1"/>
  </r>
  <r>
    <x v="34"/>
    <x v="15"/>
    <x v="20"/>
    <n v="98.04"/>
    <n v="5993.86"/>
    <n v="61.14"/>
    <n v="7.06"/>
    <n v="99.51"/>
    <n v="1.41"/>
    <n v="100.92"/>
    <n v="0"/>
    <n v="12"/>
    <n v="50"/>
    <n v="37"/>
    <n v="50"/>
    <n v="37"/>
    <m/>
    <n v="144.21"/>
    <n v="13.25"/>
    <n v="6.54"/>
    <n v="19.79"/>
    <n v="247.95"/>
    <n v="657.87"/>
    <n v="76.930000000000007"/>
    <x v="0"/>
    <x v="5"/>
    <x v="7"/>
    <n v="87"/>
    <n v="87"/>
    <x v="0"/>
    <x v="1"/>
  </r>
  <r>
    <x v="34"/>
    <x v="16"/>
    <x v="3"/>
    <n v="76.2"/>
    <n v="4368.8"/>
    <n v="57.33"/>
    <n v="7.49"/>
    <n v="268.14"/>
    <n v="20.05"/>
    <n v="288.19"/>
    <n v="9"/>
    <n v="25"/>
    <n v="53"/>
    <n v="51"/>
    <n v="53"/>
    <n v="51"/>
    <m/>
    <n v="144.18"/>
    <n v="6.71"/>
    <n v="0.14000000000000001"/>
    <n v="6.85"/>
    <n v="165.16"/>
    <n v="1049.3599999999999"/>
    <n v="68.94"/>
    <x v="0"/>
    <x v="5"/>
    <x v="7"/>
    <n v="104"/>
    <n v="104"/>
    <x v="0"/>
    <x v="1"/>
  </r>
  <r>
    <x v="34"/>
    <x v="17"/>
    <x v="3"/>
    <n v="76.2"/>
    <n v="4236.0600000000004"/>
    <n v="55.59"/>
    <n v="6.83"/>
    <n v="87.7"/>
    <n v="0"/>
    <n v="87.7"/>
    <n v="2"/>
    <n v="13"/>
    <n v="38"/>
    <n v="38"/>
    <n v="38"/>
    <n v="38"/>
    <m/>
    <n v="137.62"/>
    <n v="7.27"/>
    <n v="0"/>
    <n v="7.27"/>
    <n v="142.34"/>
    <n v="718.97"/>
    <n v="59.18"/>
    <x v="0"/>
    <x v="5"/>
    <x v="7"/>
    <n v="76"/>
    <n v="76"/>
    <x v="0"/>
    <x v="1"/>
  </r>
  <r>
    <x v="35"/>
    <x v="20"/>
    <x v="28"/>
    <n v="119.92"/>
    <n v="10986.8"/>
    <n v="91.62"/>
    <n v="8.31"/>
    <n v="616.29"/>
    <n v="95.9"/>
    <n v="712.19"/>
    <n v="48"/>
    <n v="53"/>
    <n v="101"/>
    <n v="83"/>
    <n v="101"/>
    <n v="83"/>
    <m/>
    <n v="172.26"/>
    <n v="35.979999999999997"/>
    <n v="0.11"/>
    <n v="36.090000000000003"/>
    <n v="422.32"/>
    <n v="2013.08"/>
    <n v="197.21"/>
    <x v="0"/>
    <x v="0"/>
    <x v="4"/>
    <n v="184"/>
    <n v="184"/>
    <x v="0"/>
    <x v="1"/>
  </r>
  <r>
    <x v="35"/>
    <x v="1"/>
    <x v="28"/>
    <n v="119.92"/>
    <n v="6586.3"/>
    <n v="68.44"/>
    <n v="7.54"/>
    <n v="157.97"/>
    <n v="12.25"/>
    <n v="170.22"/>
    <n v="5"/>
    <n v="10"/>
    <n v="44"/>
    <n v="54"/>
    <n v="44"/>
    <n v="54"/>
    <m/>
    <n v="165.2"/>
    <n v="34.49"/>
    <n v="8.5399999999999991"/>
    <n v="43.03"/>
    <n v="392.11"/>
    <n v="806.09"/>
    <n v="100.32"/>
    <x v="0"/>
    <x v="0"/>
    <x v="4"/>
    <n v="98"/>
    <n v="98"/>
    <x v="0"/>
    <x v="1"/>
  </r>
  <r>
    <x v="35"/>
    <x v="4"/>
    <x v="28"/>
    <n v="119.92"/>
    <n v="9549.26"/>
    <n v="79.63"/>
    <n v="9.01"/>
    <n v="599.25"/>
    <n v="181.11"/>
    <n v="780.36"/>
    <n v="35"/>
    <n v="44"/>
    <n v="70"/>
    <n v="107"/>
    <n v="70"/>
    <n v="107"/>
    <m/>
    <n v="169.76"/>
    <n v="51.98"/>
    <n v="1.46"/>
    <n v="53.43"/>
    <n v="474.56"/>
    <n v="2032.1"/>
    <n v="168.7"/>
    <x v="0"/>
    <x v="0"/>
    <x v="4"/>
    <n v="177"/>
    <n v="177"/>
    <x v="3"/>
    <x v="1"/>
  </r>
  <r>
    <x v="35"/>
    <x v="5"/>
    <x v="28"/>
    <n v="119.92"/>
    <n v="10311.65"/>
    <n v="85.99"/>
    <n v="8.17"/>
    <n v="735.78"/>
    <n v="97.35"/>
    <n v="833.13"/>
    <n v="21"/>
    <n v="37"/>
    <n v="57"/>
    <n v="66"/>
    <n v="57"/>
    <n v="66"/>
    <m/>
    <n v="170.65"/>
    <n v="30.69"/>
    <n v="1.65"/>
    <n v="32.340000000000003"/>
    <n v="372.6"/>
    <n v="1816.36"/>
    <n v="148.22"/>
    <x v="0"/>
    <x v="0"/>
    <x v="4"/>
    <n v="123"/>
    <n v="123"/>
    <x v="0"/>
    <x v="1"/>
  </r>
  <r>
    <x v="35"/>
    <x v="7"/>
    <x v="29"/>
    <n v="75.81"/>
    <n v="5123.3999999999996"/>
    <n v="67.58"/>
    <n v="7.61"/>
    <n v="226.61"/>
    <n v="6.52"/>
    <n v="233.13"/>
    <n v="12"/>
    <n v="19"/>
    <n v="98"/>
    <n v="63"/>
    <n v="98"/>
    <n v="63"/>
    <m/>
    <n v="142.22999999999999"/>
    <n v="8.9"/>
    <n v="0"/>
    <n v="8.9"/>
    <n v="152.66999999999999"/>
    <n v="1096.8399999999999"/>
    <n v="97.49"/>
    <x v="6"/>
    <x v="0"/>
    <x v="7"/>
    <n v="161"/>
    <n v="161"/>
    <x v="3"/>
    <x v="1"/>
  </r>
  <r>
    <x v="35"/>
    <x v="8"/>
    <x v="29"/>
    <n v="75.81"/>
    <n v="4473.9799999999996"/>
    <n v="59.02"/>
    <n v="7.08"/>
    <n v="126.19"/>
    <n v="1.41"/>
    <n v="127.6"/>
    <n v="9"/>
    <n v="13"/>
    <n v="64"/>
    <n v="34"/>
    <n v="64"/>
    <n v="34"/>
    <m/>
    <n v="171.36"/>
    <n v="17.78"/>
    <n v="19.89"/>
    <n v="37.67"/>
    <n v="390.33"/>
    <n v="765.12"/>
    <n v="89.57"/>
    <x v="6"/>
    <x v="0"/>
    <x v="7"/>
    <n v="98"/>
    <n v="98"/>
    <x v="4"/>
    <x v="1"/>
  </r>
  <r>
    <x v="35"/>
    <x v="18"/>
    <x v="29"/>
    <n v="75.81"/>
    <n v="4927.5200000000004"/>
    <n v="65"/>
    <n v="7.53"/>
    <n v="225.4"/>
    <n v="5.04"/>
    <n v="230.44"/>
    <n v="16"/>
    <n v="21"/>
    <n v="85"/>
    <n v="69"/>
    <n v="85"/>
    <n v="69"/>
    <m/>
    <n v="155.36000000000001"/>
    <n v="28.21"/>
    <n v="6.2"/>
    <n v="34.409999999999997"/>
    <n v="336.97"/>
    <n v="1009.44"/>
    <n v="84.58"/>
    <x v="6"/>
    <x v="0"/>
    <x v="7"/>
    <n v="154"/>
    <n v="154"/>
    <x v="4"/>
    <x v="1"/>
  </r>
  <r>
    <x v="35"/>
    <x v="10"/>
    <x v="29"/>
    <n v="75.81"/>
    <n v="4958.88"/>
    <n v="65.41"/>
    <n v="7.01"/>
    <n v="227.63"/>
    <n v="0.7"/>
    <n v="228.33"/>
    <n v="9"/>
    <n v="22"/>
    <n v="76"/>
    <n v="46"/>
    <n v="76"/>
    <n v="46"/>
    <m/>
    <n v="161.56"/>
    <n v="27.15"/>
    <n v="4.92"/>
    <n v="32.07"/>
    <n v="329.69"/>
    <n v="931.2"/>
    <n v="90.43"/>
    <x v="6"/>
    <x v="0"/>
    <x v="7"/>
    <n v="122"/>
    <n v="122"/>
    <x v="0"/>
    <x v="1"/>
  </r>
  <r>
    <x v="35"/>
    <x v="11"/>
    <x v="29"/>
    <n v="75.81"/>
    <n v="4934.63"/>
    <n v="65.09"/>
    <n v="7.84"/>
    <n v="226.29"/>
    <n v="2.21"/>
    <n v="228.5"/>
    <n v="9"/>
    <n v="19"/>
    <n v="89"/>
    <n v="58"/>
    <n v="89"/>
    <n v="58"/>
    <m/>
    <n v="143.91999999999999"/>
    <n v="4.9400000000000004"/>
    <n v="0.42"/>
    <n v="5.36"/>
    <n v="157.86000000000001"/>
    <n v="1009.87"/>
    <n v="105.59"/>
    <x v="6"/>
    <x v="0"/>
    <x v="7"/>
    <n v="147"/>
    <n v="147"/>
    <x v="4"/>
    <x v="1"/>
  </r>
  <r>
    <x v="35"/>
    <x v="13"/>
    <x v="28"/>
    <n v="119.92"/>
    <n v="6407.48"/>
    <n v="53.43"/>
    <n v="7.2"/>
    <n v="153.19"/>
    <n v="4.26"/>
    <n v="157.44999999999999"/>
    <n v="5"/>
    <n v="11"/>
    <n v="32"/>
    <n v="24"/>
    <n v="32"/>
    <n v="24"/>
    <m/>
    <n v="155.11000000000001"/>
    <n v="32.92"/>
    <n v="6.32"/>
    <n v="39.229999999999997"/>
    <n v="392.07"/>
    <n v="896.74"/>
    <n v="100.39"/>
    <x v="0"/>
    <x v="0"/>
    <x v="4"/>
    <n v="56"/>
    <n v="56"/>
    <x v="0"/>
    <x v="1"/>
  </r>
  <r>
    <x v="35"/>
    <x v="19"/>
    <x v="28"/>
    <n v="119.92"/>
    <n v="2374.21"/>
    <n v="46.92"/>
    <n v="5.99"/>
    <n v="4.05"/>
    <n v="0"/>
    <n v="4.05"/>
    <n v="3"/>
    <n v="1"/>
    <n v="22"/>
    <n v="10"/>
    <n v="22"/>
    <n v="10"/>
    <m/>
    <n v="141.16"/>
    <n v="0"/>
    <n v="0"/>
    <n v="0"/>
    <n v="93.17"/>
    <n v="147.16999999999999"/>
    <n v="30.36"/>
    <x v="0"/>
    <x v="0"/>
    <x v="4"/>
    <n v="32"/>
    <n v="32"/>
    <x v="0"/>
    <x v="1"/>
  </r>
  <r>
    <x v="35"/>
    <x v="14"/>
    <x v="28"/>
    <n v="119.92"/>
    <n v="3979.04"/>
    <n v="51.24"/>
    <n v="5.58"/>
    <n v="0.56000000000000005"/>
    <n v="0"/>
    <n v="0.56000000000000005"/>
    <n v="3"/>
    <n v="0"/>
    <n v="34"/>
    <n v="26"/>
    <n v="34"/>
    <n v="26"/>
    <m/>
    <n v="148.02000000000001"/>
    <n v="9.3699999999999992"/>
    <n v="0.61"/>
    <n v="9.9700000000000006"/>
    <n v="184.21"/>
    <n v="232.74"/>
    <n v="49.56"/>
    <x v="0"/>
    <x v="0"/>
    <x v="4"/>
    <n v="60"/>
    <n v="60"/>
    <x v="0"/>
    <x v="1"/>
  </r>
  <r>
    <x v="35"/>
    <x v="15"/>
    <x v="30"/>
    <n v="151.87"/>
    <n v="7197.47"/>
    <n v="47.39"/>
    <n v="7.54"/>
    <n v="347.86"/>
    <n v="15.91"/>
    <n v="363.77"/>
    <n v="7"/>
    <n v="19"/>
    <n v="45"/>
    <n v="27"/>
    <n v="45"/>
    <n v="27"/>
    <m/>
    <n v="132.01"/>
    <n v="24.17"/>
    <n v="6.08"/>
    <n v="30.25"/>
    <n v="340.03"/>
    <n v="991.83"/>
    <n v="104.44"/>
    <x v="0"/>
    <x v="0"/>
    <x v="4"/>
    <n v="72"/>
    <n v="72"/>
    <x v="0"/>
    <x v="1"/>
  </r>
  <r>
    <x v="35"/>
    <x v="16"/>
    <x v="28"/>
    <n v="119.92"/>
    <n v="12512.34"/>
    <n v="104.34"/>
    <n v="7.83"/>
    <n v="808.76"/>
    <n v="57.94"/>
    <n v="866.7"/>
    <n v="17"/>
    <n v="60"/>
    <n v="85"/>
    <n v="91"/>
    <n v="85"/>
    <n v="91"/>
    <m/>
    <n v="170.23"/>
    <n v="57.93"/>
    <n v="4.47"/>
    <n v="62.39"/>
    <n v="551.19000000000005"/>
    <n v="2735.27"/>
    <n v="160.63999999999999"/>
    <x v="0"/>
    <x v="0"/>
    <x v="4"/>
    <n v="176"/>
    <n v="176"/>
    <x v="0"/>
    <x v="1"/>
  </r>
  <r>
    <x v="35"/>
    <x v="17"/>
    <x v="28"/>
    <n v="119.92"/>
    <n v="12469.67"/>
    <n v="103.98"/>
    <n v="8.06"/>
    <n v="557.4"/>
    <n v="73.06"/>
    <n v="630.46"/>
    <n v="7"/>
    <n v="43"/>
    <n v="82"/>
    <n v="70"/>
    <n v="82"/>
    <n v="70"/>
    <m/>
    <n v="182.45"/>
    <n v="47.88"/>
    <n v="32.36"/>
    <n v="80.23"/>
    <n v="696.49"/>
    <n v="1968.16"/>
    <n v="147.79"/>
    <x v="0"/>
    <x v="0"/>
    <x v="4"/>
    <n v="152"/>
    <n v="152"/>
    <x v="0"/>
    <x v="1"/>
  </r>
  <r>
    <x v="36"/>
    <x v="4"/>
    <x v="31"/>
    <n v="59.07"/>
    <n v="3631.47"/>
    <n v="61.48"/>
    <n v="6.67"/>
    <n v="30.65"/>
    <n v="0"/>
    <n v="30.65"/>
    <n v="18"/>
    <n v="4"/>
    <n v="96"/>
    <n v="80"/>
    <n v="96"/>
    <n v="80"/>
    <m/>
    <n v="161.81"/>
    <n v="13.4"/>
    <n v="0"/>
    <n v="13.4"/>
    <n v="177.45"/>
    <n v="669.03"/>
    <n v="87.2"/>
    <x v="0"/>
    <x v="0"/>
    <x v="7"/>
    <n v="176"/>
    <n v="176"/>
    <x v="3"/>
    <x v="1"/>
  </r>
  <r>
    <x v="36"/>
    <x v="5"/>
    <x v="31"/>
    <n v="59.07"/>
    <n v="3600.66"/>
    <n v="60.96"/>
    <n v="6.57"/>
    <n v="21.96"/>
    <n v="0"/>
    <n v="21.96"/>
    <n v="8"/>
    <n v="2"/>
    <n v="65"/>
    <n v="33"/>
    <n v="65"/>
    <n v="33"/>
    <m/>
    <n v="155.33000000000001"/>
    <n v="11.29"/>
    <n v="0"/>
    <n v="11.29"/>
    <n v="153.75"/>
    <n v="469.13"/>
    <n v="61.05"/>
    <x v="0"/>
    <x v="0"/>
    <x v="7"/>
    <n v="98"/>
    <n v="98"/>
    <x v="0"/>
    <x v="1"/>
  </r>
  <r>
    <x v="36"/>
    <x v="18"/>
    <x v="20"/>
    <n v="79.3"/>
    <n v="4471.09"/>
    <n v="56.38"/>
    <n v="6.07"/>
    <n v="13.66"/>
    <n v="0"/>
    <n v="13.66"/>
    <n v="14"/>
    <n v="2"/>
    <n v="116"/>
    <n v="66"/>
    <n v="116"/>
    <n v="66"/>
    <m/>
    <n v="151.85"/>
    <n v="28.67"/>
    <n v="2.5"/>
    <n v="31.17"/>
    <n v="312.08"/>
    <n v="750.67"/>
    <n v="88.61"/>
    <x v="0"/>
    <x v="0"/>
    <x v="7"/>
    <n v="182"/>
    <n v="182"/>
    <x v="4"/>
    <x v="1"/>
  </r>
  <r>
    <x v="36"/>
    <x v="10"/>
    <x v="20"/>
    <n v="79.3"/>
    <n v="5401.93"/>
    <n v="68.12"/>
    <n v="6.17"/>
    <n v="13.77"/>
    <n v="0"/>
    <n v="13.77"/>
    <n v="6"/>
    <n v="2"/>
    <n v="74"/>
    <n v="48"/>
    <n v="74"/>
    <n v="48"/>
    <m/>
    <n v="158.4"/>
    <n v="18.09"/>
    <n v="10.039999999999999"/>
    <n v="28.13"/>
    <n v="322"/>
    <n v="802.1"/>
    <n v="90.68"/>
    <x v="0"/>
    <x v="0"/>
    <x v="7"/>
    <n v="122"/>
    <n v="122"/>
    <x v="0"/>
    <x v="1"/>
  </r>
  <r>
    <x v="36"/>
    <x v="11"/>
    <x v="20"/>
    <n v="79.3"/>
    <n v="5171.8500000000004"/>
    <n v="65.22"/>
    <n v="6.03"/>
    <n v="10.220000000000001"/>
    <n v="0"/>
    <n v="10.220000000000001"/>
    <n v="11"/>
    <n v="1"/>
    <n v="88"/>
    <n v="77"/>
    <n v="88"/>
    <n v="77"/>
    <m/>
    <n v="149.88"/>
    <n v="14.33"/>
    <n v="3.2"/>
    <n v="17.53"/>
    <n v="230.71"/>
    <n v="869.62"/>
    <n v="102.51"/>
    <x v="0"/>
    <x v="0"/>
    <x v="7"/>
    <n v="165"/>
    <n v="165"/>
    <x v="4"/>
    <x v="1"/>
  </r>
  <r>
    <x v="36"/>
    <x v="13"/>
    <x v="20"/>
    <n v="79.3"/>
    <n v="5133.8100000000004"/>
    <n v="64.739999999999995"/>
    <n v="6.54"/>
    <n v="14.21"/>
    <n v="0"/>
    <n v="14.21"/>
    <n v="6"/>
    <n v="2"/>
    <n v="69"/>
    <n v="35"/>
    <n v="69"/>
    <n v="35"/>
    <m/>
    <n v="174.15"/>
    <n v="30.99"/>
    <n v="3.76"/>
    <n v="34.75"/>
    <n v="354.53"/>
    <n v="659.39"/>
    <n v="90.17"/>
    <x v="0"/>
    <x v="0"/>
    <x v="7"/>
    <n v="104"/>
    <n v="104"/>
    <x v="0"/>
    <x v="1"/>
  </r>
  <r>
    <x v="36"/>
    <x v="19"/>
    <x v="20"/>
    <n v="79.3"/>
    <n v="3234.03"/>
    <n v="40.78"/>
    <n v="6.03"/>
    <n v="5.77"/>
    <n v="0"/>
    <n v="5.77"/>
    <n v="15"/>
    <n v="1"/>
    <n v="138"/>
    <n v="68"/>
    <n v="138"/>
    <n v="68"/>
    <m/>
    <n v="146.77000000000001"/>
    <n v="3.36"/>
    <n v="0"/>
    <n v="3.36"/>
    <n v="185.38"/>
    <n v="473.49"/>
    <n v="60.97"/>
    <x v="1"/>
    <x v="0"/>
    <x v="7"/>
    <n v="206"/>
    <n v="206"/>
    <x v="0"/>
    <x v="1"/>
  </r>
  <r>
    <x v="36"/>
    <x v="14"/>
    <x v="20"/>
    <n v="79.3"/>
    <n v="3881.88"/>
    <n v="48.95"/>
    <n v="6.51"/>
    <n v="16.23"/>
    <n v="0"/>
    <n v="16.23"/>
    <n v="10"/>
    <n v="3"/>
    <n v="103"/>
    <n v="63"/>
    <n v="103"/>
    <n v="63"/>
    <m/>
    <n v="163.19"/>
    <n v="21.31"/>
    <n v="2.02"/>
    <n v="23.33"/>
    <n v="290.17"/>
    <n v="505.5"/>
    <n v="70.459999999999994"/>
    <x v="1"/>
    <x v="0"/>
    <x v="7"/>
    <n v="166"/>
    <n v="166"/>
    <x v="0"/>
    <x v="1"/>
  </r>
  <r>
    <x v="36"/>
    <x v="15"/>
    <x v="20"/>
    <n v="79.3"/>
    <n v="5088.8900000000003"/>
    <n v="64.17"/>
    <n v="7.28"/>
    <n v="55.23"/>
    <n v="0.73"/>
    <n v="55.96"/>
    <n v="13"/>
    <n v="6"/>
    <n v="123"/>
    <n v="95"/>
    <n v="123"/>
    <n v="95"/>
    <m/>
    <n v="171.47"/>
    <n v="29.64"/>
    <n v="7.76"/>
    <n v="37.39"/>
    <n v="358.02"/>
    <n v="844.05"/>
    <n v="90.87"/>
    <x v="0"/>
    <x v="0"/>
    <x v="7"/>
    <n v="218"/>
    <n v="218"/>
    <x v="0"/>
    <x v="1"/>
  </r>
  <r>
    <x v="36"/>
    <x v="16"/>
    <x v="31"/>
    <n v="59.07"/>
    <n v="3525.16"/>
    <n v="59.68"/>
    <n v="6.71"/>
    <n v="39.01"/>
    <n v="0"/>
    <n v="39.01"/>
    <n v="7"/>
    <n v="5"/>
    <n v="89"/>
    <n v="44"/>
    <n v="89"/>
    <n v="44"/>
    <m/>
    <n v="153.9"/>
    <n v="11.74"/>
    <n v="0.83"/>
    <n v="12.57"/>
    <n v="176.79"/>
    <n v="672.73"/>
    <n v="57.31"/>
    <x v="0"/>
    <x v="0"/>
    <x v="7"/>
    <n v="133"/>
    <n v="133"/>
    <x v="0"/>
    <x v="1"/>
  </r>
  <r>
    <x v="36"/>
    <x v="17"/>
    <x v="31"/>
    <n v="59.07"/>
    <n v="3892.34"/>
    <n v="68.239999999999995"/>
    <n v="6.68"/>
    <n v="37.61"/>
    <n v="0"/>
    <n v="37.61"/>
    <n v="3"/>
    <n v="5"/>
    <n v="73"/>
    <n v="45"/>
    <n v="73"/>
    <n v="45"/>
    <m/>
    <n v="159.94"/>
    <n v="12.75"/>
    <n v="1.91"/>
    <n v="14.66"/>
    <n v="184.7"/>
    <n v="576.08000000000004"/>
    <n v="54.55"/>
    <x v="0"/>
    <x v="0"/>
    <x v="7"/>
    <n v="118"/>
    <n v="118"/>
    <x v="0"/>
    <x v="1"/>
  </r>
  <r>
    <x v="37"/>
    <x v="1"/>
    <x v="3"/>
    <n v="110.72"/>
    <n v="4647.96"/>
    <n v="41.98"/>
    <n v="5.64"/>
    <n v="1.1200000000000001"/>
    <n v="0"/>
    <n v="1.1200000000000001"/>
    <n v="3"/>
    <n v="0"/>
    <n v="54"/>
    <n v="51"/>
    <n v="54"/>
    <n v="51"/>
    <m/>
    <n v="145.52000000000001"/>
    <n v="16.32"/>
    <n v="0"/>
    <n v="16.32"/>
    <n v="235.65"/>
    <n v="542.75"/>
    <n v="80.599999999999994"/>
    <x v="0"/>
    <x v="2"/>
    <x v="7"/>
    <n v="105"/>
    <n v="105"/>
    <x v="0"/>
    <x v="1"/>
  </r>
  <r>
    <x v="37"/>
    <x v="4"/>
    <x v="3"/>
    <n v="110.72"/>
    <n v="4563.41"/>
    <n v="41.21"/>
    <n v="6.04"/>
    <n v="4.5999999999999996"/>
    <n v="0"/>
    <n v="4.5999999999999996"/>
    <n v="20"/>
    <n v="1"/>
    <n v="98"/>
    <n v="88"/>
    <n v="98"/>
    <n v="88"/>
    <m/>
    <n v="144.08000000000001"/>
    <n v="9.34"/>
    <n v="0"/>
    <n v="9.34"/>
    <n v="208.45"/>
    <n v="675.66"/>
    <n v="119.44"/>
    <x v="0"/>
    <x v="2"/>
    <x v="7"/>
    <n v="186"/>
    <n v="186"/>
    <x v="3"/>
    <x v="1"/>
  </r>
  <r>
    <x v="37"/>
    <x v="5"/>
    <x v="3"/>
    <n v="110.72"/>
    <n v="5136.3599999999997"/>
    <n v="46.39"/>
    <n v="6.46"/>
    <n v="26.1"/>
    <n v="0"/>
    <n v="26.1"/>
    <n v="5"/>
    <n v="4"/>
    <n v="74"/>
    <n v="48"/>
    <n v="74"/>
    <n v="48"/>
    <m/>
    <n v="145.36000000000001"/>
    <n v="3.35"/>
    <n v="0"/>
    <n v="3.35"/>
    <n v="176.9"/>
    <n v="534.22"/>
    <n v="78.819999999999993"/>
    <x v="0"/>
    <x v="2"/>
    <x v="7"/>
    <n v="122"/>
    <n v="122"/>
    <x v="0"/>
    <x v="1"/>
  </r>
  <r>
    <x v="37"/>
    <x v="9"/>
    <x v="3"/>
    <n v="110.72"/>
    <n v="4404.93"/>
    <n v="49.06"/>
    <n v="6.69"/>
    <n v="217.25"/>
    <n v="0"/>
    <n v="217.25"/>
    <n v="9"/>
    <n v="1"/>
    <n v="69"/>
    <n v="55"/>
    <n v="69"/>
    <n v="55"/>
    <m/>
    <n v="148.54"/>
    <n v="13.11"/>
    <n v="0"/>
    <n v="13.11"/>
    <n v="190.98"/>
    <n v="756.24"/>
    <n v="65.599999999999994"/>
    <x v="0"/>
    <x v="2"/>
    <x v="7"/>
    <n v="124"/>
    <n v="124"/>
    <x v="0"/>
    <x v="1"/>
  </r>
  <r>
    <x v="37"/>
    <x v="18"/>
    <x v="3"/>
    <n v="110.72"/>
    <n v="4688.55"/>
    <n v="42.34"/>
    <n v="5.49"/>
    <n v="0"/>
    <n v="0"/>
    <n v="0"/>
    <n v="3"/>
    <n v="0"/>
    <n v="78"/>
    <n v="73"/>
    <n v="78"/>
    <n v="73"/>
    <m/>
    <n v="134.82"/>
    <n v="12.51"/>
    <n v="0"/>
    <n v="12.51"/>
    <n v="254.29"/>
    <n v="567.08000000000004"/>
    <n v="88.48"/>
    <x v="0"/>
    <x v="2"/>
    <x v="7"/>
    <n v="151"/>
    <n v="151"/>
    <x v="4"/>
    <x v="1"/>
  </r>
  <r>
    <x v="37"/>
    <x v="11"/>
    <x v="3"/>
    <n v="110.72"/>
    <n v="5009.62"/>
    <n v="45.24"/>
    <n v="5.8"/>
    <n v="3.95"/>
    <n v="0"/>
    <n v="3.95"/>
    <n v="7"/>
    <n v="1"/>
    <n v="76"/>
    <n v="83"/>
    <n v="76"/>
    <n v="83"/>
    <m/>
    <n v="128.24"/>
    <n v="4.37"/>
    <n v="0"/>
    <n v="4.37"/>
    <n v="144.58000000000001"/>
    <n v="579.66"/>
    <n v="101.19"/>
    <x v="0"/>
    <x v="2"/>
    <x v="7"/>
    <n v="159"/>
    <n v="159"/>
    <x v="4"/>
    <x v="1"/>
  </r>
  <r>
    <x v="37"/>
    <x v="13"/>
    <x v="3"/>
    <n v="110.72"/>
    <n v="5557.62"/>
    <n v="50.19"/>
    <n v="7.01"/>
    <n v="43.76"/>
    <n v="0.7"/>
    <n v="44.46"/>
    <n v="3"/>
    <n v="4"/>
    <n v="64"/>
    <n v="44"/>
    <n v="64"/>
    <n v="44"/>
    <m/>
    <n v="166.22"/>
    <n v="29.33"/>
    <n v="1.78"/>
    <n v="31.11"/>
    <n v="342.18"/>
    <n v="638.26"/>
    <n v="98.3"/>
    <x v="0"/>
    <x v="2"/>
    <x v="7"/>
    <n v="108"/>
    <n v="108"/>
    <x v="0"/>
    <x v="1"/>
  </r>
  <r>
    <x v="37"/>
    <x v="19"/>
    <x v="10"/>
    <n v="110.72"/>
    <n v="4074.95"/>
    <n v="36.799999999999997"/>
    <n v="4.97"/>
    <n v="0"/>
    <n v="0"/>
    <n v="0"/>
    <n v="24"/>
    <n v="0"/>
    <n v="110"/>
    <n v="96"/>
    <n v="110"/>
    <n v="96"/>
    <m/>
    <n v="144.69"/>
    <n v="5.32"/>
    <n v="0"/>
    <n v="5.32"/>
    <n v="228"/>
    <n v="354.62"/>
    <n v="86.14"/>
    <x v="1"/>
    <x v="2"/>
    <x v="7"/>
    <n v="206"/>
    <n v="206"/>
    <x v="0"/>
    <x v="1"/>
  </r>
  <r>
    <x v="37"/>
    <x v="14"/>
    <x v="3"/>
    <n v="110.72"/>
    <n v="4074.95"/>
    <n v="36.799999999999997"/>
    <n v="4.97"/>
    <n v="0"/>
    <n v="0"/>
    <n v="0"/>
    <n v="24"/>
    <n v="0"/>
    <n v="110"/>
    <n v="96"/>
    <n v="110"/>
    <n v="96"/>
    <m/>
    <n v="144.69"/>
    <n v="5.32"/>
    <n v="0"/>
    <n v="5.32"/>
    <n v="228"/>
    <n v="354.62"/>
    <n v="86.14"/>
    <x v="1"/>
    <x v="2"/>
    <x v="7"/>
    <n v="206"/>
    <n v="206"/>
    <x v="0"/>
    <x v="1"/>
  </r>
  <r>
    <x v="37"/>
    <x v="15"/>
    <x v="3"/>
    <n v="110.72"/>
    <n v="4145.38"/>
    <n v="37.44"/>
    <n v="5.66"/>
    <n v="2.2599999999999998"/>
    <n v="0"/>
    <n v="2.2599999999999998"/>
    <n v="1"/>
    <n v="1"/>
    <n v="62"/>
    <n v="40"/>
    <n v="62"/>
    <n v="40"/>
    <m/>
    <n v="138.03"/>
    <n v="14.21"/>
    <n v="1.05"/>
    <n v="15.26"/>
    <n v="220.04"/>
    <n v="421.97"/>
    <n v="63.08"/>
    <x v="0"/>
    <x v="2"/>
    <x v="7"/>
    <n v="102"/>
    <n v="102"/>
    <x v="0"/>
    <x v="1"/>
  </r>
  <r>
    <x v="37"/>
    <x v="16"/>
    <x v="3"/>
    <n v="110.72"/>
    <n v="4909.75"/>
    <n v="44.34"/>
    <n v="6.19"/>
    <n v="14.26"/>
    <n v="0"/>
    <n v="14.26"/>
    <n v="3"/>
    <n v="1"/>
    <n v="93"/>
    <n v="84"/>
    <n v="93"/>
    <n v="84"/>
    <m/>
    <n v="141.91"/>
    <n v="9.43"/>
    <n v="7.0000000000000007E-2"/>
    <n v="9.49"/>
    <n v="226.98"/>
    <n v="781.1"/>
    <n v="85.19"/>
    <x v="0"/>
    <x v="2"/>
    <x v="7"/>
    <n v="177"/>
    <n v="177"/>
    <x v="0"/>
    <x v="1"/>
  </r>
  <r>
    <x v="37"/>
    <x v="17"/>
    <x v="3"/>
    <n v="110.72"/>
    <n v="5255.84"/>
    <n v="51.99"/>
    <n v="7.43"/>
    <n v="52.72"/>
    <n v="4.32"/>
    <n v="57.04"/>
    <n v="5"/>
    <n v="4"/>
    <n v="95"/>
    <n v="73"/>
    <n v="95"/>
    <n v="73"/>
    <m/>
    <n v="151.27000000000001"/>
    <n v="18.25"/>
    <n v="0.74"/>
    <n v="19"/>
    <n v="256.29000000000002"/>
    <n v="669.19"/>
    <n v="75.55"/>
    <x v="0"/>
    <x v="2"/>
    <x v="7"/>
    <n v="168"/>
    <n v="168"/>
    <x v="0"/>
    <x v="1"/>
  </r>
  <r>
    <x v="38"/>
    <x v="1"/>
    <x v="3"/>
    <n v="108.29"/>
    <n v="6894.07"/>
    <n v="63.66"/>
    <n v="7.63"/>
    <n v="216.42"/>
    <n v="46.8"/>
    <n v="263.22000000000003"/>
    <n v="7"/>
    <n v="18"/>
    <n v="53"/>
    <n v="38"/>
    <n v="53"/>
    <n v="38"/>
    <m/>
    <n v="151.44999999999999"/>
    <n v="21.31"/>
    <n v="0.18"/>
    <n v="21.49"/>
    <n v="260.87"/>
    <n v="966.03"/>
    <n v="112.35"/>
    <x v="0"/>
    <x v="3"/>
    <x v="7"/>
    <n v="91"/>
    <n v="91"/>
    <x v="0"/>
    <x v="1"/>
  </r>
  <r>
    <x v="38"/>
    <x v="2"/>
    <x v="32"/>
    <n v="29.86"/>
    <n v="3322.92"/>
    <n v="111.28"/>
    <n v="6.2"/>
    <n v="19.78"/>
    <n v="0"/>
    <n v="19.78"/>
    <n v="0"/>
    <n v="2"/>
    <n v="50"/>
    <n v="54"/>
    <n v="2"/>
    <n v="0"/>
    <m/>
    <n v="159.09"/>
    <n v="6.93"/>
    <n v="0"/>
    <n v="6.93"/>
    <n v="93.6"/>
    <n v="93.65"/>
    <n v="35.229999999999997"/>
    <x v="7"/>
    <x v="0"/>
    <x v="8"/>
    <n v="104"/>
    <n v="2"/>
    <x v="1"/>
    <x v="1"/>
  </r>
  <r>
    <x v="38"/>
    <x v="4"/>
    <x v="3"/>
    <n v="108.29"/>
    <n v="7281.52"/>
    <n v="67.239999999999995"/>
    <n v="8.0399999999999991"/>
    <n v="286.12"/>
    <n v="149.27000000000001"/>
    <n v="435.39"/>
    <n v="32"/>
    <n v="25"/>
    <n v="74"/>
    <n v="95"/>
    <n v="74"/>
    <n v="95"/>
    <m/>
    <n v="151.96"/>
    <n v="16.239999999999998"/>
    <n v="0"/>
    <n v="16.239999999999998"/>
    <n v="252.92"/>
    <n v="1395.19"/>
    <n v="158.96"/>
    <x v="0"/>
    <x v="3"/>
    <x v="7"/>
    <n v="169"/>
    <n v="169"/>
    <x v="3"/>
    <x v="1"/>
  </r>
  <r>
    <x v="38"/>
    <x v="5"/>
    <x v="3"/>
    <n v="108.29"/>
    <n v="7169.62"/>
    <n v="66.209999999999994"/>
    <n v="8.48"/>
    <n v="400.58"/>
    <n v="119.6"/>
    <n v="520.17999999999995"/>
    <n v="12"/>
    <n v="29"/>
    <n v="70"/>
    <n v="55"/>
    <n v="70"/>
    <n v="55"/>
    <m/>
    <n v="153.81"/>
    <n v="12.04"/>
    <n v="0"/>
    <n v="12.04"/>
    <n v="191.19"/>
    <n v="1283.53"/>
    <n v="103.87"/>
    <x v="0"/>
    <x v="3"/>
    <x v="7"/>
    <n v="125"/>
    <n v="125"/>
    <x v="0"/>
    <x v="1"/>
  </r>
  <r>
    <x v="38"/>
    <x v="9"/>
    <x v="20"/>
    <n v="126.43"/>
    <n v="7638.75"/>
    <n v="60.42"/>
    <n v="8.34"/>
    <n v="470.75"/>
    <n v="110.43"/>
    <n v="581.17999999999995"/>
    <n v="18"/>
    <n v="31"/>
    <n v="96"/>
    <n v="72"/>
    <n v="96"/>
    <n v="72"/>
    <m/>
    <n v="148.62"/>
    <n v="12.34"/>
    <n v="0.9"/>
    <n v="13.23"/>
    <n v="268.82"/>
    <n v="1646.92"/>
    <n v="119.72"/>
    <x v="0"/>
    <x v="3"/>
    <x v="7"/>
    <n v="168"/>
    <n v="168"/>
    <x v="0"/>
    <x v="1"/>
  </r>
  <r>
    <x v="38"/>
    <x v="18"/>
    <x v="20"/>
    <n v="126.43"/>
    <n v="6991.37"/>
    <n v="55.3"/>
    <n v="7.95"/>
    <n v="267.37"/>
    <n v="78.62"/>
    <n v="345.99"/>
    <n v="23"/>
    <n v="20"/>
    <n v="82"/>
    <n v="68"/>
    <n v="82"/>
    <n v="68"/>
    <m/>
    <n v="141.62"/>
    <n v="31.14"/>
    <n v="0.53"/>
    <n v="31.67"/>
    <n v="375.79"/>
    <n v="1251.21"/>
    <n v="120.02"/>
    <x v="0"/>
    <x v="3"/>
    <x v="7"/>
    <n v="150"/>
    <n v="150"/>
    <x v="4"/>
    <x v="1"/>
  </r>
  <r>
    <x v="38"/>
    <x v="11"/>
    <x v="20"/>
    <n v="126.43"/>
    <n v="7164.12"/>
    <n v="56.66"/>
    <n v="7.79"/>
    <n v="353.26"/>
    <n v="55.64"/>
    <n v="408.9"/>
    <n v="27"/>
    <n v="21"/>
    <n v="83"/>
    <n v="79"/>
    <n v="83"/>
    <n v="79"/>
    <m/>
    <n v="119.71"/>
    <n v="5.32"/>
    <n v="0"/>
    <n v="5.32"/>
    <n v="123.2"/>
    <n v="1188.08"/>
    <n v="134.9"/>
    <x v="0"/>
    <x v="3"/>
    <x v="7"/>
    <n v="162"/>
    <n v="162"/>
    <x v="4"/>
    <x v="1"/>
  </r>
  <r>
    <x v="38"/>
    <x v="12"/>
    <x v="32"/>
    <n v="29.86"/>
    <n v="3303.37"/>
    <n v="110.62"/>
    <n v="6.05"/>
    <n v="71.28"/>
    <n v="0"/>
    <n v="71.28"/>
    <n v="1"/>
    <n v="5"/>
    <n v="45"/>
    <n v="43"/>
    <n v="6"/>
    <n v="0"/>
    <m/>
    <n v="157.61000000000001"/>
    <n v="2.35"/>
    <n v="0"/>
    <n v="2.35"/>
    <n v="22.32"/>
    <n v="156.63"/>
    <n v="48.86"/>
    <x v="7"/>
    <x v="0"/>
    <x v="8"/>
    <n v="88"/>
    <n v="6"/>
    <x v="3"/>
    <x v="1"/>
  </r>
  <r>
    <x v="38"/>
    <x v="13"/>
    <x v="20"/>
    <n v="126.43"/>
    <n v="8141.87"/>
    <n v="64.400000000000006"/>
    <n v="8.35"/>
    <n v="277.87"/>
    <n v="144.32"/>
    <n v="422.19"/>
    <n v="5"/>
    <n v="17"/>
    <n v="57"/>
    <n v="26"/>
    <n v="57"/>
    <n v="26"/>
    <m/>
    <n v="162.21"/>
    <n v="32.86"/>
    <n v="0.01"/>
    <n v="32.869999999999997"/>
    <n v="413.36"/>
    <n v="1191.93"/>
    <n v="138.91999999999999"/>
    <x v="0"/>
    <x v="3"/>
    <x v="7"/>
    <n v="83"/>
    <n v="83"/>
    <x v="0"/>
    <x v="1"/>
  </r>
  <r>
    <x v="38"/>
    <x v="21"/>
    <x v="32"/>
    <n v="29.86"/>
    <n v="3449.99"/>
    <n v="115.53"/>
    <n v="6.12"/>
    <n v="9.73"/>
    <n v="0"/>
    <n v="9.73"/>
    <n v="0"/>
    <n v="1"/>
    <n v="54"/>
    <n v="48"/>
    <n v="3"/>
    <n v="0"/>
    <m/>
    <n v="179"/>
    <n v="10.9"/>
    <n v="4.9000000000000004"/>
    <n v="15.8"/>
    <n v="155.35"/>
    <n v="99.33"/>
    <n v="45.86"/>
    <x v="7"/>
    <x v="0"/>
    <x v="8"/>
    <n v="102"/>
    <n v="3"/>
    <x v="3"/>
    <x v="1"/>
  </r>
  <r>
    <x v="38"/>
    <x v="14"/>
    <x v="3"/>
    <n v="108.29"/>
    <n v="4160.78"/>
    <n v="44.82"/>
    <n v="6.34"/>
    <n v="20.309999999999999"/>
    <n v="0"/>
    <n v="20.309999999999999"/>
    <n v="26"/>
    <n v="3"/>
    <n v="86"/>
    <n v="90"/>
    <n v="86"/>
    <n v="90"/>
    <m/>
    <n v="141.16"/>
    <n v="1.79"/>
    <n v="0"/>
    <n v="1.79"/>
    <n v="173.18"/>
    <n v="343.33"/>
    <n v="69.53"/>
    <x v="1"/>
    <x v="3"/>
    <x v="7"/>
    <n v="176"/>
    <n v="176"/>
    <x v="0"/>
    <x v="1"/>
  </r>
  <r>
    <x v="38"/>
    <x v="15"/>
    <x v="3"/>
    <n v="108.29"/>
    <n v="6571.49"/>
    <n v="60.68"/>
    <n v="7.77"/>
    <n v="224.08"/>
    <n v="57.17"/>
    <n v="281.25"/>
    <n v="4"/>
    <n v="15"/>
    <n v="55"/>
    <n v="39"/>
    <n v="55"/>
    <n v="39"/>
    <m/>
    <n v="152.93"/>
    <n v="21.23"/>
    <n v="4.7699999999999996"/>
    <n v="26"/>
    <n v="316.48"/>
    <n v="937.44"/>
    <n v="96.87"/>
    <x v="0"/>
    <x v="3"/>
    <x v="7"/>
    <n v="94"/>
    <n v="94"/>
    <x v="0"/>
    <x v="1"/>
  </r>
  <r>
    <x v="38"/>
    <x v="16"/>
    <x v="3"/>
    <n v="108.29"/>
    <n v="7789.82"/>
    <n v="71.930000000000007"/>
    <n v="8.16"/>
    <n v="499.97"/>
    <n v="99.66"/>
    <n v="599.63"/>
    <n v="6"/>
    <n v="36"/>
    <n v="68"/>
    <n v="60"/>
    <n v="68"/>
    <n v="60"/>
    <m/>
    <n v="142.07"/>
    <n v="13.26"/>
    <n v="0"/>
    <n v="13.26"/>
    <n v="234.05"/>
    <n v="1632.4"/>
    <n v="112.99"/>
    <x v="0"/>
    <x v="3"/>
    <x v="7"/>
    <n v="128"/>
    <n v="128"/>
    <x v="0"/>
    <x v="1"/>
  </r>
  <r>
    <x v="38"/>
    <x v="17"/>
    <x v="20"/>
    <n v="126.43"/>
    <n v="8766.2900000000009"/>
    <n v="69.34"/>
    <n v="8.27"/>
    <n v="400"/>
    <n v="114.45"/>
    <n v="514.45000000000005"/>
    <n v="8"/>
    <n v="29"/>
    <n v="42"/>
    <n v="38"/>
    <n v="42"/>
    <n v="38"/>
    <m/>
    <n v="137"/>
    <n v="9.2200000000000006"/>
    <n v="0"/>
    <n v="9.2200000000000006"/>
    <n v="214.97"/>
    <n v="1238.26"/>
    <n v="116.84"/>
    <x v="0"/>
    <x v="3"/>
    <x v="7"/>
    <n v="80"/>
    <n v="80"/>
    <x v="0"/>
    <x v="1"/>
  </r>
  <r>
    <x v="39"/>
    <x v="20"/>
    <x v="3"/>
    <n v="78.040000000000006"/>
    <n v="4049.36"/>
    <n v="51.89"/>
    <n v="7.11"/>
    <n v="73.16"/>
    <n v="1.41"/>
    <n v="74.569999999999993"/>
    <n v="3"/>
    <n v="8"/>
    <n v="537"/>
    <n v="565"/>
    <n v="53"/>
    <n v="39"/>
    <m/>
    <n v="160.26"/>
    <n v="13.38"/>
    <n v="0"/>
    <n v="13.38"/>
    <n v="204.87"/>
    <n v="576.91"/>
    <n v="72.95"/>
    <x v="0"/>
    <x v="5"/>
    <x v="7"/>
    <n v="1102"/>
    <n v="92"/>
    <x v="0"/>
    <x v="1"/>
  </r>
  <r>
    <x v="39"/>
    <x v="1"/>
    <x v="3"/>
    <n v="78.040000000000006"/>
    <n v="4604.2"/>
    <n v="59"/>
    <n v="7.18"/>
    <n v="149.58000000000001"/>
    <n v="2.15"/>
    <n v="151.72999999999999"/>
    <n v="5"/>
    <n v="18"/>
    <n v="616"/>
    <n v="658"/>
    <n v="54"/>
    <n v="38"/>
    <m/>
    <n v="162.47999999999999"/>
    <n v="14.78"/>
    <n v="0.01"/>
    <n v="14.78"/>
    <n v="227.58"/>
    <n v="708.83"/>
    <n v="86.21"/>
    <x v="0"/>
    <x v="5"/>
    <x v="7"/>
    <n v="1274"/>
    <n v="92"/>
    <x v="0"/>
    <x v="1"/>
  </r>
  <r>
    <x v="39"/>
    <x v="2"/>
    <x v="32"/>
    <n v="35.07"/>
    <n v="3805.92"/>
    <n v="108.54"/>
    <n v="6.16"/>
    <n v="55.76"/>
    <n v="0"/>
    <n v="55.76"/>
    <n v="0"/>
    <n v="3"/>
    <n v="78"/>
    <n v="86"/>
    <n v="4"/>
    <n v="0"/>
    <m/>
    <n v="163.98"/>
    <n v="11.93"/>
    <n v="1.9"/>
    <n v="13.83"/>
    <n v="142.66"/>
    <n v="148.86000000000001"/>
    <n v="39.299999999999997"/>
    <x v="7"/>
    <x v="0"/>
    <x v="8"/>
    <n v="164"/>
    <n v="4"/>
    <x v="1"/>
    <x v="1"/>
  </r>
  <r>
    <x v="39"/>
    <x v="3"/>
    <x v="3"/>
    <n v="78.040000000000006"/>
    <n v="4074.14"/>
    <n v="52.21"/>
    <n v="5.93"/>
    <n v="11.92"/>
    <n v="0"/>
    <n v="11.92"/>
    <n v="10"/>
    <n v="1"/>
    <n v="669"/>
    <n v="705"/>
    <n v="96"/>
    <n v="80"/>
    <m/>
    <n v="156.49"/>
    <n v="9.61"/>
    <n v="0"/>
    <n v="9.61"/>
    <n v="208.5"/>
    <n v="449.72"/>
    <n v="67.78"/>
    <x v="1"/>
    <x v="5"/>
    <x v="7"/>
    <n v="1374"/>
    <n v="176"/>
    <x v="2"/>
    <x v="1"/>
  </r>
  <r>
    <x v="39"/>
    <x v="4"/>
    <x v="3"/>
    <n v="78.040000000000006"/>
    <n v="4813.22"/>
    <n v="61.68"/>
    <n v="7.93"/>
    <n v="181.1"/>
    <n v="21.13"/>
    <n v="202.23"/>
    <n v="15"/>
    <n v="15"/>
    <n v="557"/>
    <n v="592"/>
    <n v="56"/>
    <n v="67"/>
    <m/>
    <n v="153.6"/>
    <n v="7.68"/>
    <n v="0"/>
    <n v="7.68"/>
    <n v="173.48"/>
    <n v="870.52"/>
    <n v="108.57"/>
    <x v="0"/>
    <x v="5"/>
    <x v="7"/>
    <n v="1149"/>
    <n v="123"/>
    <x v="3"/>
    <x v="1"/>
  </r>
  <r>
    <x v="39"/>
    <x v="5"/>
    <x v="3"/>
    <n v="78.040000000000006"/>
    <n v="4869.24"/>
    <n v="62.4"/>
    <n v="7.52"/>
    <n v="249.91"/>
    <n v="21.44"/>
    <n v="271.35000000000002"/>
    <n v="7"/>
    <n v="22"/>
    <n v="515"/>
    <n v="571"/>
    <n v="54"/>
    <n v="39"/>
    <m/>
    <n v="155.83000000000001"/>
    <n v="10.35"/>
    <n v="0"/>
    <n v="10.35"/>
    <n v="189.88"/>
    <n v="782.46"/>
    <n v="71.8"/>
    <x v="0"/>
    <x v="5"/>
    <x v="7"/>
    <n v="1086"/>
    <n v="93"/>
    <x v="0"/>
    <x v="1"/>
  </r>
  <r>
    <x v="39"/>
    <x v="9"/>
    <x v="3"/>
    <n v="78.040000000000006"/>
    <n v="4107.13"/>
    <n v="52.63"/>
    <n v="7.52"/>
    <n v="204.92"/>
    <n v="4.32"/>
    <n v="209.24"/>
    <n v="8"/>
    <n v="18"/>
    <n v="450"/>
    <n v="479"/>
    <n v="72"/>
    <n v="48"/>
    <m/>
    <n v="140.74"/>
    <n v="1.66"/>
    <n v="0"/>
    <n v="1.66"/>
    <n v="119.41"/>
    <n v="716.79"/>
    <n v="64.63"/>
    <x v="0"/>
    <x v="5"/>
    <x v="7"/>
    <n v="929"/>
    <n v="120"/>
    <x v="0"/>
    <x v="1"/>
  </r>
  <r>
    <x v="39"/>
    <x v="18"/>
    <x v="3"/>
    <n v="78.040000000000006"/>
    <n v="3812.47"/>
    <n v="48.85"/>
    <n v="6.84"/>
    <n v="103.4"/>
    <n v="0"/>
    <n v="103.4"/>
    <n v="9"/>
    <n v="13"/>
    <n v="486"/>
    <n v="502"/>
    <n v="58"/>
    <n v="45"/>
    <m/>
    <n v="142.99"/>
    <n v="15.39"/>
    <n v="0.86"/>
    <n v="16.239999999999998"/>
    <n v="231.79"/>
    <n v="664.89"/>
    <n v="67.13"/>
    <x v="0"/>
    <x v="5"/>
    <x v="7"/>
    <n v="988"/>
    <n v="103"/>
    <x v="4"/>
    <x v="1"/>
  </r>
  <r>
    <x v="39"/>
    <x v="10"/>
    <x v="3"/>
    <n v="78.040000000000006"/>
    <n v="4377.97"/>
    <n v="56.1"/>
    <n v="6.53"/>
    <n v="100.3"/>
    <n v="0"/>
    <n v="100.3"/>
    <n v="3"/>
    <n v="12"/>
    <n v="430"/>
    <n v="482"/>
    <n v="39"/>
    <n v="25"/>
    <m/>
    <n v="143"/>
    <n v="9.59"/>
    <n v="0"/>
    <n v="9.59"/>
    <n v="184.49"/>
    <n v="620.73"/>
    <n v="68.78"/>
    <x v="0"/>
    <x v="5"/>
    <x v="7"/>
    <n v="912"/>
    <n v="64"/>
    <x v="0"/>
    <x v="1"/>
  </r>
  <r>
    <x v="39"/>
    <x v="11"/>
    <x v="3"/>
    <n v="78.040000000000006"/>
    <n v="3996.09"/>
    <n v="51.21"/>
    <n v="7.19"/>
    <n v="113.07"/>
    <n v="3.56"/>
    <n v="116.63"/>
    <n v="7"/>
    <n v="13"/>
    <n v="478"/>
    <n v="545"/>
    <n v="51"/>
    <n v="48"/>
    <m/>
    <n v="111.25"/>
    <n v="0"/>
    <n v="0"/>
    <n v="0"/>
    <n v="41.97"/>
    <n v="684.85"/>
    <n v="80.69"/>
    <x v="0"/>
    <x v="5"/>
    <x v="7"/>
    <n v="1023"/>
    <n v="99"/>
    <x v="4"/>
    <x v="1"/>
  </r>
  <r>
    <x v="39"/>
    <x v="12"/>
    <x v="32"/>
    <n v="35.07"/>
    <n v="3781.78"/>
    <n v="107.85"/>
    <n v="6.77"/>
    <n v="153.58000000000001"/>
    <n v="0"/>
    <n v="153.58000000000001"/>
    <n v="1"/>
    <n v="5"/>
    <n v="86"/>
    <n v="93"/>
    <n v="5"/>
    <n v="0"/>
    <m/>
    <n v="173.71"/>
    <n v="0.98"/>
    <n v="0.14000000000000001"/>
    <n v="1.1200000000000001"/>
    <n v="28.72"/>
    <n v="212.42"/>
    <n v="58.38"/>
    <x v="7"/>
    <x v="0"/>
    <x v="8"/>
    <n v="179"/>
    <n v="5"/>
    <x v="3"/>
    <x v="1"/>
  </r>
  <r>
    <x v="39"/>
    <x v="13"/>
    <x v="3"/>
    <n v="78.040000000000006"/>
    <n v="4240.53"/>
    <n v="54.34"/>
    <n v="6.87"/>
    <n v="64.72"/>
    <n v="0"/>
    <n v="64.72"/>
    <n v="3"/>
    <n v="7"/>
    <n v="519"/>
    <n v="527"/>
    <n v="30"/>
    <n v="26"/>
    <m/>
    <n v="161.47"/>
    <n v="18.739999999999998"/>
    <n v="0"/>
    <n v="18.739999999999998"/>
    <n v="250.9"/>
    <n v="547.70000000000005"/>
    <n v="80.61"/>
    <x v="0"/>
    <x v="5"/>
    <x v="7"/>
    <n v="1046"/>
    <n v="56"/>
    <x v="0"/>
    <x v="1"/>
  </r>
  <r>
    <x v="39"/>
    <x v="14"/>
    <x v="3"/>
    <n v="78.040000000000006"/>
    <n v="3624.9"/>
    <n v="46.45"/>
    <n v="5.66"/>
    <n v="1.1299999999999999"/>
    <n v="0"/>
    <n v="1.1299999999999999"/>
    <n v="9"/>
    <n v="0"/>
    <n v="640"/>
    <n v="629"/>
    <n v="62"/>
    <n v="65"/>
    <m/>
    <n v="146.46"/>
    <n v="2.76"/>
    <n v="0"/>
    <n v="2.76"/>
    <n v="164.06"/>
    <n v="287.2"/>
    <n v="54.32"/>
    <x v="1"/>
    <x v="5"/>
    <x v="7"/>
    <n v="1269"/>
    <n v="127"/>
    <x v="0"/>
    <x v="1"/>
  </r>
  <r>
    <x v="39"/>
    <x v="15"/>
    <x v="3"/>
    <n v="78.040000000000006"/>
    <n v="3988.45"/>
    <n v="51.11"/>
    <n v="7.41"/>
    <n v="157.21"/>
    <n v="12.07"/>
    <n v="169.28"/>
    <n v="5"/>
    <n v="13"/>
    <n v="519"/>
    <n v="554"/>
    <n v="56"/>
    <n v="42"/>
    <m/>
    <n v="149.25"/>
    <n v="13.36"/>
    <n v="1.67"/>
    <n v="15.03"/>
    <n v="198.4"/>
    <n v="715.07"/>
    <n v="61.41"/>
    <x v="0"/>
    <x v="5"/>
    <x v="7"/>
    <n v="1073"/>
    <n v="98"/>
    <x v="0"/>
    <x v="1"/>
  </r>
  <r>
    <x v="39"/>
    <x v="16"/>
    <x v="3"/>
    <n v="78.040000000000006"/>
    <n v="4641.6499999999996"/>
    <n v="59.48"/>
    <n v="7.8"/>
    <n v="169.65"/>
    <n v="29.19"/>
    <n v="198.84"/>
    <n v="5"/>
    <n v="18"/>
    <n v="525"/>
    <n v="552"/>
    <n v="68"/>
    <n v="41"/>
    <m/>
    <n v="146.1"/>
    <n v="4.17"/>
    <n v="0"/>
    <n v="4.17"/>
    <n v="168.6"/>
    <n v="902.2"/>
    <n v="78.41"/>
    <x v="0"/>
    <x v="5"/>
    <x v="7"/>
    <n v="1077"/>
    <n v="109"/>
    <x v="0"/>
    <x v="1"/>
  </r>
  <r>
    <x v="39"/>
    <x v="17"/>
    <x v="3"/>
    <n v="78.040000000000006"/>
    <n v="4632.92"/>
    <n v="59.37"/>
    <n v="7.18"/>
    <n v="144.51"/>
    <n v="2.83"/>
    <n v="147.34"/>
    <n v="9"/>
    <n v="11"/>
    <n v="489"/>
    <n v="546"/>
    <n v="51"/>
    <n v="40"/>
    <m/>
    <n v="148.35"/>
    <n v="13.04"/>
    <n v="0.35"/>
    <n v="13.4"/>
    <n v="203.92"/>
    <n v="666.72"/>
    <n v="83.66"/>
    <x v="0"/>
    <x v="5"/>
    <x v="7"/>
    <n v="1035"/>
    <n v="91"/>
    <x v="0"/>
    <x v="1"/>
  </r>
  <r>
    <x v="40"/>
    <x v="20"/>
    <x v="10"/>
    <n v="117.96"/>
    <n v="10456.75"/>
    <n v="95.92"/>
    <n v="8.09"/>
    <n v="716.2"/>
    <n v="127.68"/>
    <n v="843.88"/>
    <n v="25"/>
    <n v="43"/>
    <n v="676"/>
    <n v="692"/>
    <n v="64"/>
    <n v="74"/>
    <m/>
    <n v="180.78"/>
    <n v="55.89"/>
    <n v="6.81"/>
    <n v="62.7"/>
    <n v="545.34"/>
    <n v="1905.78"/>
    <n v="138.59"/>
    <x v="2"/>
    <x v="6"/>
    <x v="4"/>
    <n v="1368"/>
    <n v="138"/>
    <x v="0"/>
    <x v="1"/>
  </r>
  <r>
    <x v="40"/>
    <x v="1"/>
    <x v="33"/>
    <n v="117.96"/>
    <n v="11133.17"/>
    <n v="102"/>
    <n v="8.4600000000000009"/>
    <n v="240.34"/>
    <n v="104.55"/>
    <n v="344.89"/>
    <n v="9"/>
    <n v="17"/>
    <n v="857"/>
    <n v="888"/>
    <n v="64"/>
    <n v="84"/>
    <m/>
    <n v="163.47"/>
    <n v="14.35"/>
    <n v="1.45"/>
    <n v="15.8"/>
    <n v="163.19"/>
    <n v="1510.84"/>
    <n v="165.25"/>
    <x v="2"/>
    <x v="6"/>
    <x v="4"/>
    <n v="1745"/>
    <n v="148"/>
    <x v="0"/>
    <x v="1"/>
  </r>
  <r>
    <x v="40"/>
    <x v="3"/>
    <x v="29"/>
    <n v="64.47"/>
    <n v="3815.78"/>
    <n v="59.19"/>
    <n v="7.22"/>
    <n v="211.45"/>
    <n v="7.79"/>
    <n v="219.24"/>
    <n v="8"/>
    <n v="18"/>
    <n v="555"/>
    <n v="565"/>
    <n v="106"/>
    <n v="77"/>
    <m/>
    <n v="164.59"/>
    <n v="13.66"/>
    <n v="0"/>
    <n v="13.66"/>
    <n v="210.91"/>
    <n v="801.37"/>
    <n v="64.31"/>
    <x v="0"/>
    <x v="0"/>
    <x v="7"/>
    <n v="1120"/>
    <n v="183"/>
    <x v="2"/>
    <x v="1"/>
  </r>
  <r>
    <x v="40"/>
    <x v="4"/>
    <x v="33"/>
    <n v="117.96"/>
    <n v="4899.78"/>
    <n v="42.19"/>
    <n v="8.18"/>
    <n v="216.61"/>
    <n v="47.06"/>
    <n v="263.67"/>
    <n v="19"/>
    <n v="18"/>
    <n v="495"/>
    <n v="524"/>
    <n v="43"/>
    <n v="55"/>
    <m/>
    <n v="127.16"/>
    <n v="16.850000000000001"/>
    <n v="0.71"/>
    <n v="17.559999999999999"/>
    <n v="214.59"/>
    <n v="799.6"/>
    <n v="109.45"/>
    <x v="2"/>
    <x v="6"/>
    <x v="4"/>
    <n v="1019"/>
    <n v="98"/>
    <x v="3"/>
    <x v="1"/>
  </r>
  <r>
    <x v="40"/>
    <x v="5"/>
    <x v="33"/>
    <n v="117.96"/>
    <n v="10456.75"/>
    <n v="95.92"/>
    <n v="8.09"/>
    <n v="716.2"/>
    <n v="127.68"/>
    <n v="843.88"/>
    <n v="25"/>
    <n v="43"/>
    <n v="676"/>
    <n v="692"/>
    <n v="64"/>
    <n v="74"/>
    <m/>
    <n v="180.78"/>
    <n v="55.89"/>
    <n v="6.81"/>
    <n v="62.7"/>
    <n v="545.34"/>
    <n v="1905.78"/>
    <n v="138.59"/>
    <x v="2"/>
    <x v="6"/>
    <x v="4"/>
    <n v="1368"/>
    <n v="138"/>
    <x v="0"/>
    <x v="1"/>
  </r>
  <r>
    <x v="40"/>
    <x v="9"/>
    <x v="33"/>
    <n v="117.96"/>
    <n v="5452.66"/>
    <n v="50.1"/>
    <n v="9.32"/>
    <n v="289.91000000000003"/>
    <n v="155.75"/>
    <n v="445.66"/>
    <n v="18"/>
    <n v="27"/>
    <n v="414"/>
    <n v="456"/>
    <n v="57"/>
    <n v="44"/>
    <m/>
    <n v="133.32"/>
    <n v="12.38"/>
    <n v="0.18"/>
    <n v="12.57"/>
    <n v="191.78"/>
    <n v="1072.33"/>
    <n v="85.36"/>
    <x v="2"/>
    <x v="6"/>
    <x v="4"/>
    <n v="870"/>
    <n v="101"/>
    <x v="0"/>
    <x v="1"/>
  </r>
  <r>
    <x v="40"/>
    <x v="18"/>
    <x v="29"/>
    <n v="64.47"/>
    <n v="4033.06"/>
    <n v="62.56"/>
    <n v="7.13"/>
    <n v="221.32"/>
    <n v="2.83"/>
    <n v="224.15"/>
    <n v="13"/>
    <n v="17"/>
    <n v="445"/>
    <n v="523"/>
    <n v="83"/>
    <n v="54"/>
    <m/>
    <n v="155.27000000000001"/>
    <n v="21.53"/>
    <n v="4.5599999999999996"/>
    <n v="26.09"/>
    <n v="277.45"/>
    <n v="748.79"/>
    <n v="78.44"/>
    <x v="0"/>
    <x v="0"/>
    <x v="7"/>
    <n v="968"/>
    <n v="137"/>
    <x v="4"/>
    <x v="1"/>
  </r>
  <r>
    <x v="40"/>
    <x v="10"/>
    <x v="29"/>
    <n v="64.47"/>
    <n v="3975.63"/>
    <n v="61.67"/>
    <n v="7.05"/>
    <n v="261.44"/>
    <n v="1.41"/>
    <n v="262.85000000000002"/>
    <n v="11"/>
    <n v="21"/>
    <n v="504"/>
    <n v="541"/>
    <n v="95"/>
    <n v="65"/>
    <m/>
    <n v="146.13999999999999"/>
    <n v="3.9"/>
    <n v="0"/>
    <n v="3.9"/>
    <n v="142.86000000000001"/>
    <n v="777.03"/>
    <n v="75.16"/>
    <x v="0"/>
    <x v="0"/>
    <x v="7"/>
    <n v="1045"/>
    <n v="160"/>
    <x v="0"/>
    <x v="1"/>
  </r>
  <r>
    <x v="40"/>
    <x v="11"/>
    <x v="29"/>
    <n v="64.47"/>
    <n v="4117.67"/>
    <n v="63.87"/>
    <n v="7.37"/>
    <n v="207"/>
    <n v="2.16"/>
    <n v="209.16"/>
    <n v="10"/>
    <n v="19"/>
    <n v="525"/>
    <n v="571"/>
    <n v="89"/>
    <n v="55"/>
    <m/>
    <n v="131.65"/>
    <n v="0"/>
    <n v="0"/>
    <n v="0"/>
    <n v="61.19"/>
    <n v="832.54"/>
    <n v="87.34"/>
    <x v="0"/>
    <x v="0"/>
    <x v="7"/>
    <n v="1096"/>
    <n v="144"/>
    <x v="4"/>
    <x v="1"/>
  </r>
  <r>
    <x v="40"/>
    <x v="13"/>
    <x v="33"/>
    <n v="117.96"/>
    <n v="5867.23"/>
    <n v="53.76"/>
    <n v="7.79"/>
    <n v="101.49"/>
    <n v="42.02"/>
    <n v="143.51"/>
    <n v="5"/>
    <n v="9"/>
    <n v="491"/>
    <n v="528"/>
    <n v="35"/>
    <n v="29"/>
    <m/>
    <n v="149.72999999999999"/>
    <n v="31.17"/>
    <n v="2.67"/>
    <n v="33.840000000000003"/>
    <n v="334.59"/>
    <n v="800.96"/>
    <n v="81.96"/>
    <x v="2"/>
    <x v="6"/>
    <x v="4"/>
    <n v="1019"/>
    <n v="64"/>
    <x v="0"/>
    <x v="1"/>
  </r>
  <r>
    <x v="40"/>
    <x v="15"/>
    <x v="33"/>
    <n v="117.96"/>
    <n v="5858.26"/>
    <n v="78.28"/>
    <n v="8.23"/>
    <n v="199.59"/>
    <n v="61.2"/>
    <n v="260.79000000000002"/>
    <n v="8"/>
    <n v="17"/>
    <n v="472"/>
    <n v="453"/>
    <n v="51"/>
    <n v="56"/>
    <m/>
    <n v="171.07"/>
    <n v="28.41"/>
    <n v="13.17"/>
    <n v="41.58"/>
    <n v="369.12"/>
    <n v="966.74"/>
    <n v="81.34"/>
    <x v="2"/>
    <x v="6"/>
    <x v="4"/>
    <n v="925"/>
    <n v="107"/>
    <x v="0"/>
    <x v="1"/>
  </r>
  <r>
    <x v="40"/>
    <x v="16"/>
    <x v="33"/>
    <n v="117.96"/>
    <n v="12676"/>
    <n v="107.46"/>
    <n v="8.01"/>
    <n v="784.07"/>
    <n v="136.47999999999999"/>
    <n v="920.55"/>
    <n v="22"/>
    <n v="53"/>
    <n v="872"/>
    <n v="872"/>
    <n v="88"/>
    <n v="106"/>
    <m/>
    <n v="161.74"/>
    <n v="33.840000000000003"/>
    <n v="0.13"/>
    <n v="33.97"/>
    <n v="419.68"/>
    <n v="2919.58"/>
    <n v="171.99"/>
    <x v="2"/>
    <x v="6"/>
    <x v="4"/>
    <n v="1744"/>
    <n v="194"/>
    <x v="0"/>
    <x v="1"/>
  </r>
  <r>
    <x v="40"/>
    <x v="17"/>
    <x v="33"/>
    <n v="117.96"/>
    <n v="11900.68"/>
    <n v="100.89"/>
    <n v="8.07"/>
    <n v="427.08"/>
    <n v="104.26"/>
    <n v="531.34"/>
    <n v="12"/>
    <n v="38"/>
    <n v="770"/>
    <n v="804"/>
    <n v="79"/>
    <n v="82"/>
    <m/>
    <n v="177.04"/>
    <n v="42.46"/>
    <n v="22.12"/>
    <n v="64.58"/>
    <n v="604.25"/>
    <n v="1921.54"/>
    <n v="151.46"/>
    <x v="2"/>
    <x v="6"/>
    <x v="4"/>
    <n v="1574"/>
    <n v="161"/>
    <x v="0"/>
    <x v="1"/>
  </r>
  <r>
    <x v="41"/>
    <x v="20"/>
    <x v="3"/>
    <n v="65.12"/>
    <n v="3954.92"/>
    <n v="60.73"/>
    <n v="6.39"/>
    <n v="17.66"/>
    <n v="40"/>
    <n v="17.66"/>
    <n v="5"/>
    <n v="2"/>
    <n v="498"/>
    <n v="521"/>
    <n v="43"/>
    <n v="35"/>
    <m/>
    <n v="163.43"/>
    <n v="16.29"/>
    <n v="0"/>
    <n v="16.29"/>
    <n v="193.18"/>
    <n v="498.79"/>
    <n v="74.69"/>
    <x v="0"/>
    <x v="0"/>
    <x v="7"/>
    <n v="1019"/>
    <n v="78"/>
    <x v="0"/>
    <x v="1"/>
  </r>
  <r>
    <x v="41"/>
    <x v="1"/>
    <x v="3"/>
    <n v="65.12"/>
    <n v="4001.39"/>
    <n v="64.12"/>
    <n v="6.5"/>
    <n v="22.46"/>
    <n v="40"/>
    <n v="57.5"/>
    <n v="2"/>
    <n v="4"/>
    <n v="468"/>
    <n v="474"/>
    <n v="30"/>
    <n v="31"/>
    <m/>
    <n v="160.06"/>
    <n v="13.6"/>
    <n v="0.25"/>
    <n v="13.86"/>
    <n v="178.25"/>
    <n v="438.44"/>
    <n v="65.430000000000007"/>
    <x v="0"/>
    <x v="0"/>
    <x v="7"/>
    <n v="942"/>
    <n v="61"/>
    <x v="0"/>
    <x v="1"/>
  </r>
  <r>
    <x v="41"/>
    <x v="4"/>
    <x v="3"/>
    <n v="65.12"/>
    <n v="3750.2"/>
    <n v="58.47"/>
    <n v="6.4"/>
    <n v="9.8800000000000008"/>
    <n v="40"/>
    <n v="9.8800000000000008"/>
    <n v="13"/>
    <n v="1"/>
    <n v="478"/>
    <n v="521"/>
    <n v="34"/>
    <n v="54"/>
    <m/>
    <n v="159.19"/>
    <n v="12.25"/>
    <n v="0"/>
    <n v="12.25"/>
    <n v="173.48"/>
    <n v="485.45"/>
    <n v="88.85"/>
    <x v="0"/>
    <x v="0"/>
    <x v="7"/>
    <n v="999"/>
    <n v="88"/>
    <x v="3"/>
    <x v="1"/>
  </r>
  <r>
    <x v="41"/>
    <x v="5"/>
    <x v="3"/>
    <n v="65.12"/>
    <n v="3952.29"/>
    <n v="63.92"/>
    <n v="6.73"/>
    <n v="47.3"/>
    <n v="40"/>
    <n v="47.3"/>
    <n v="2"/>
    <n v="4"/>
    <n v="466"/>
    <n v="485"/>
    <n v="36"/>
    <n v="33"/>
    <m/>
    <n v="165.65"/>
    <n v="14.08"/>
    <n v="1.0900000000000001"/>
    <n v="15.17"/>
    <n v="187.97"/>
    <n v="369.72"/>
    <n v="59.56"/>
    <x v="0"/>
    <x v="0"/>
    <x v="7"/>
    <n v="951"/>
    <n v="69"/>
    <x v="0"/>
    <x v="1"/>
  </r>
  <r>
    <x v="41"/>
    <x v="9"/>
    <x v="3"/>
    <n v="65.12"/>
    <n v="3794.45"/>
    <n v="58.33"/>
    <n v="6.11"/>
    <n v="9.57"/>
    <n v="40"/>
    <n v="9.57"/>
    <n v="5"/>
    <n v="1"/>
    <n v="414"/>
    <n v="432"/>
    <n v="36"/>
    <n v="29"/>
    <m/>
    <n v="153.46"/>
    <n v="11.61"/>
    <n v="0"/>
    <n v="11.61"/>
    <n v="154.51"/>
    <n v="369.04"/>
    <n v="64.78"/>
    <x v="0"/>
    <x v="0"/>
    <x v="7"/>
    <n v="846"/>
    <n v="65"/>
    <x v="0"/>
    <x v="1"/>
  </r>
  <r>
    <x v="41"/>
    <x v="18"/>
    <x v="3"/>
    <n v="65.12"/>
    <n v="3348.39"/>
    <n v="51.48"/>
    <n v="6.92"/>
    <n v="33.39"/>
    <n v="40"/>
    <n v="33.39"/>
    <n v="4"/>
    <n v="3"/>
    <n v="447"/>
    <n v="453"/>
    <n v="41"/>
    <n v="34"/>
    <m/>
    <n v="144.36000000000001"/>
    <n v="14.46"/>
    <n v="1.69"/>
    <n v="16.14"/>
    <n v="208.06"/>
    <n v="418.74"/>
    <n v="56.59"/>
    <x v="0"/>
    <x v="0"/>
    <x v="7"/>
    <n v="900"/>
    <n v="75"/>
    <x v="4"/>
    <x v="1"/>
  </r>
  <r>
    <x v="41"/>
    <x v="10"/>
    <x v="3"/>
    <n v="65.12"/>
    <n v="3861.52"/>
    <n v="60.21"/>
    <n v="6.14"/>
    <n v="10.24"/>
    <n v="40"/>
    <n v="10.24"/>
    <n v="0"/>
    <n v="1"/>
    <n v="435"/>
    <n v="429"/>
    <n v="21"/>
    <n v="22"/>
    <m/>
    <n v="152.96"/>
    <n v="13.73"/>
    <n v="1.45"/>
    <n v="15.18"/>
    <n v="203.82"/>
    <n v="354.32"/>
    <n v="58.57"/>
    <x v="0"/>
    <x v="0"/>
    <x v="7"/>
    <n v="864"/>
    <n v="43"/>
    <x v="0"/>
    <x v="1"/>
  </r>
  <r>
    <x v="41"/>
    <x v="11"/>
    <x v="3"/>
    <n v="65.12"/>
    <n v="3850.11"/>
    <n v="59.12"/>
    <n v="6.05"/>
    <n v="9.66"/>
    <n v="40"/>
    <n v="9.66"/>
    <n v="4"/>
    <n v="0"/>
    <n v="501"/>
    <n v="524"/>
    <n v="32"/>
    <n v="54"/>
    <m/>
    <n v="90.7"/>
    <n v="0"/>
    <n v="0"/>
    <n v="0"/>
    <n v="1"/>
    <n v="481.79"/>
    <n v="78.73"/>
    <x v="0"/>
    <x v="0"/>
    <x v="7"/>
    <n v="1025"/>
    <n v="86"/>
    <x v="4"/>
    <x v="1"/>
  </r>
  <r>
    <x v="41"/>
    <x v="13"/>
    <x v="3"/>
    <n v="65.12"/>
    <n v="4113.87"/>
    <n v="64.150000000000006"/>
    <n v="6.17"/>
    <n v="20.96"/>
    <n v="40"/>
    <n v="20.96"/>
    <n v="3"/>
    <n v="3"/>
    <n v="463"/>
    <n v="478"/>
    <n v="29"/>
    <n v="23"/>
    <m/>
    <n v="169.07"/>
    <n v="21.74"/>
    <n v="0.89"/>
    <n v="22.63"/>
    <n v="254.06"/>
    <n v="441.39"/>
    <n v="70.709999999999994"/>
    <x v="0"/>
    <x v="0"/>
    <x v="7"/>
    <n v="941"/>
    <n v="52"/>
    <x v="0"/>
    <x v="1"/>
  </r>
  <r>
    <x v="41"/>
    <x v="19"/>
    <x v="3"/>
    <n v="65.12"/>
    <n v="2547.11"/>
    <n v="39.26"/>
    <n v="6.01"/>
    <n v="5.1100000000000003"/>
    <n v="40"/>
    <n v="5.1100000000000003"/>
    <n v="15"/>
    <n v="1"/>
    <n v="507"/>
    <n v="562"/>
    <n v="66"/>
    <n v="52"/>
    <m/>
    <n v="149.33000000000001"/>
    <n v="1.39"/>
    <n v="0"/>
    <n v="1.39"/>
    <n v="158.52000000000001"/>
    <n v="159.65"/>
    <n v="48.86"/>
    <x v="1"/>
    <x v="0"/>
    <x v="7"/>
    <n v="1069"/>
    <n v="118"/>
    <x v="0"/>
    <x v="1"/>
  </r>
  <r>
    <x v="41"/>
    <x v="15"/>
    <x v="3"/>
    <n v="65.12"/>
    <n v="3821.64"/>
    <n v="59.59"/>
    <n v="6.78"/>
    <n v="29.91"/>
    <n v="40"/>
    <n v="29.91"/>
    <n v="3"/>
    <n v="4"/>
    <n v="475"/>
    <n v="460"/>
    <n v="37"/>
    <n v="38"/>
    <m/>
    <n v="156.55000000000001"/>
    <n v="15.15"/>
    <n v="3.69"/>
    <n v="18.850000000000001"/>
    <n v="211.29"/>
    <n v="439.66"/>
    <n v="62.18"/>
    <x v="0"/>
    <x v="0"/>
    <x v="7"/>
    <n v="935"/>
    <n v="75"/>
    <x v="0"/>
    <x v="1"/>
  </r>
  <r>
    <x v="41"/>
    <x v="16"/>
    <x v="3"/>
    <n v="65.12"/>
    <n v="4160.13"/>
    <n v="66.72"/>
    <n v="6.29"/>
    <n v="49"/>
    <n v="40"/>
    <n v="49"/>
    <n v="2"/>
    <n v="5"/>
    <n v="481"/>
    <n v="494"/>
    <n v="35"/>
    <n v="50"/>
    <m/>
    <n v="147.35"/>
    <n v="8.17"/>
    <n v="0"/>
    <n v="8.17"/>
    <n v="151.37"/>
    <n v="646.24"/>
    <n v="67.03"/>
    <x v="0"/>
    <x v="0"/>
    <x v="7"/>
    <n v="975"/>
    <n v="85"/>
    <x v="0"/>
    <x v="1"/>
  </r>
  <r>
    <x v="41"/>
    <x v="17"/>
    <x v="3"/>
    <n v="65.12"/>
    <n v="4276.9399999999996"/>
    <n v="68.989999999999995"/>
    <n v="6.31"/>
    <n v="31.6"/>
    <n v="40"/>
    <n v="31.6"/>
    <n v="2"/>
    <n v="5"/>
    <n v="426"/>
    <n v="447"/>
    <n v="25"/>
    <n v="33"/>
    <m/>
    <n v="162.69"/>
    <n v="12.98"/>
    <n v="5.49"/>
    <n v="18.47"/>
    <n v="241.33"/>
    <n v="522.54999999999995"/>
    <n v="60.44"/>
    <x v="0"/>
    <x v="0"/>
    <x v="7"/>
    <n v="873"/>
    <n v="58"/>
    <x v="0"/>
    <x v="1"/>
  </r>
  <r>
    <x v="42"/>
    <x v="20"/>
    <x v="34"/>
    <n v="126.46"/>
    <n v="6115.93"/>
    <n v="48.36"/>
    <n v="8.69"/>
    <n v="225.83"/>
    <n v="61.91"/>
    <n v="287.74"/>
    <n v="10"/>
    <n v="19"/>
    <n v="725"/>
    <n v="738"/>
    <n v="66"/>
    <n v="40"/>
    <m/>
    <n v="139.07"/>
    <n v="9.73"/>
    <n v="0.89"/>
    <n v="10.62"/>
    <n v="223.18"/>
    <n v="926.26"/>
    <n v="103.42"/>
    <x v="0"/>
    <x v="6"/>
    <x v="4"/>
    <n v="1463"/>
    <n v="106"/>
    <x v="0"/>
    <x v="1"/>
  </r>
  <r>
    <x v="42"/>
    <x v="1"/>
    <x v="3"/>
    <n v="90.9"/>
    <n v="4781.2700000000004"/>
    <n v="56.17"/>
    <n v="6.63"/>
    <n v="44.47"/>
    <n v="0"/>
    <n v="44.47"/>
    <n v="7"/>
    <n v="6"/>
    <n v="799"/>
    <n v="808"/>
    <n v="84"/>
    <n v="75"/>
    <m/>
    <n v="154.99"/>
    <n v="12.43"/>
    <n v="0.01"/>
    <n v="12.44"/>
    <n v="208.37"/>
    <n v="634.26"/>
    <n v="84.08"/>
    <x v="0"/>
    <x v="2"/>
    <x v="7"/>
    <n v="1607"/>
    <n v="159"/>
    <x v="0"/>
    <x v="1"/>
  </r>
  <r>
    <x v="42"/>
    <x v="2"/>
    <x v="32"/>
    <n v="52.61"/>
    <n v="5131.5"/>
    <n v="97.78"/>
    <n v="6.71"/>
    <n v="144.35"/>
    <n v="0"/>
    <n v="144.35"/>
    <n v="4"/>
    <n v="5"/>
    <n v="206"/>
    <n v="247"/>
    <n v="22"/>
    <n v="8"/>
    <m/>
    <n v="166.1"/>
    <n v="12.66"/>
    <n v="4.09"/>
    <n v="16.75"/>
    <n v="212.33"/>
    <n v="336.84"/>
    <n v="65.17"/>
    <x v="7"/>
    <x v="0"/>
    <x v="1"/>
    <n v="453"/>
    <n v="30"/>
    <x v="1"/>
    <x v="1"/>
  </r>
  <r>
    <x v="42"/>
    <x v="3"/>
    <x v="34"/>
    <n v="126.46"/>
    <n v="5665.85"/>
    <n v="45.14"/>
    <n v="6.52"/>
    <n v="40.630000000000003"/>
    <n v="0"/>
    <n v="40.630000000000003"/>
    <n v="15"/>
    <n v="4"/>
    <n v="800"/>
    <n v="804"/>
    <n v="80"/>
    <n v="65"/>
    <m/>
    <n v="149.88"/>
    <n v="16.059999999999999"/>
    <n v="0"/>
    <n v="16.059999999999999"/>
    <n v="300.99"/>
    <n v="413.15"/>
    <n v="81.89"/>
    <x v="0"/>
    <x v="6"/>
    <x v="4"/>
    <n v="1604"/>
    <n v="145"/>
    <x v="2"/>
    <x v="1"/>
  </r>
  <r>
    <x v="42"/>
    <x v="4"/>
    <x v="34"/>
    <n v="126.46"/>
    <n v="9573.68"/>
    <n v="75.709999999999994"/>
    <n v="7.62"/>
    <n v="177.01"/>
    <n v="20.37"/>
    <n v="197.38"/>
    <n v="28"/>
    <n v="16"/>
    <n v="814"/>
    <n v="836"/>
    <n v="61"/>
    <n v="107"/>
    <m/>
    <n v="160.77000000000001"/>
    <n v="45.81"/>
    <n v="0"/>
    <n v="45.81"/>
    <n v="411.47"/>
    <n v="1484.02"/>
    <n v="180.26"/>
    <x v="0"/>
    <x v="6"/>
    <x v="4"/>
    <n v="1650"/>
    <n v="168"/>
    <x v="3"/>
    <x v="1"/>
  </r>
  <r>
    <x v="42"/>
    <x v="5"/>
    <x v="3"/>
    <n v="90.9"/>
    <n v="5335.14"/>
    <n v="58.69"/>
    <n v="7.2"/>
    <n v="81.89"/>
    <n v="1.44"/>
    <n v="83.33"/>
    <n v="14"/>
    <n v="9"/>
    <n v="671"/>
    <n v="725"/>
    <n v="90"/>
    <n v="55"/>
    <m/>
    <n v="149.66"/>
    <n v="10.43"/>
    <n v="0"/>
    <n v="10.43"/>
    <n v="195.56"/>
    <n v="685.53"/>
    <n v="101.86"/>
    <x v="0"/>
    <x v="2"/>
    <x v="7"/>
    <n v="1396"/>
    <n v="145"/>
    <x v="0"/>
    <x v="1"/>
  </r>
  <r>
    <x v="42"/>
    <x v="8"/>
    <x v="32"/>
    <n v="52.61"/>
    <n v="4205.71"/>
    <n v="82.33"/>
    <n v="6.12"/>
    <n v="37.24"/>
    <n v="0"/>
    <n v="37.24"/>
    <n v="1"/>
    <n v="2"/>
    <n v="214"/>
    <n v="238"/>
    <n v="15"/>
    <n v="4"/>
    <m/>
    <n v="162.41999999999999"/>
    <n v="7.83"/>
    <n v="9.7100000000000009"/>
    <n v="17.54"/>
    <n v="211.96"/>
    <n v="295.74"/>
    <n v="65.66"/>
    <x v="7"/>
    <x v="0"/>
    <x v="1"/>
    <n v="452"/>
    <n v="19"/>
    <x v="4"/>
    <x v="1"/>
  </r>
  <r>
    <x v="42"/>
    <x v="9"/>
    <x v="34"/>
    <n v="126.46"/>
    <n v="9944.94"/>
    <n v="79.05"/>
    <n v="9.16"/>
    <n v="575.70000000000005"/>
    <n v="285.91000000000003"/>
    <n v="861.61"/>
    <n v="17"/>
    <n v="47"/>
    <n v="750"/>
    <n v="767"/>
    <n v="88"/>
    <n v="76"/>
    <m/>
    <n v="164.27"/>
    <n v="27"/>
    <n v="0.64"/>
    <n v="27.64"/>
    <n v="381.15"/>
    <n v="1726.67"/>
    <n v="140.41"/>
    <x v="0"/>
    <x v="6"/>
    <x v="4"/>
    <n v="1517"/>
    <n v="164"/>
    <x v="0"/>
    <x v="1"/>
  </r>
  <r>
    <x v="42"/>
    <x v="18"/>
    <x v="34"/>
    <n v="126.46"/>
    <n v="11426.84"/>
    <n v="90.36"/>
    <n v="8.02"/>
    <n v="306.08999999999997"/>
    <n v="36.11"/>
    <n v="342.2"/>
    <n v="36"/>
    <n v="22"/>
    <n v="910"/>
    <n v="929"/>
    <n v="65"/>
    <n v="94"/>
    <m/>
    <n v="161.71"/>
    <n v="60.27"/>
    <n v="18.05"/>
    <n v="78.319999999999993"/>
    <n v="669.64"/>
    <n v="1809.13"/>
    <n v="205.65"/>
    <x v="0"/>
    <x v="6"/>
    <x v="4"/>
    <n v="1839"/>
    <n v="159"/>
    <x v="4"/>
    <x v="1"/>
  </r>
  <r>
    <x v="42"/>
    <x v="10"/>
    <x v="34"/>
    <n v="126.46"/>
    <n v="11801.48"/>
    <n v="94.04"/>
    <n v="8.2899999999999991"/>
    <n v="333.92"/>
    <n v="85.2"/>
    <n v="419.12"/>
    <n v="20"/>
    <n v="29"/>
    <n v="844"/>
    <n v="839"/>
    <n v="52"/>
    <n v="86"/>
    <m/>
    <n v="162.97999999999999"/>
    <n v="52.12"/>
    <n v="10.050000000000001"/>
    <n v="62.17"/>
    <n v="566.99"/>
    <n v="1712.12"/>
    <n v="174.17"/>
    <x v="0"/>
    <x v="6"/>
    <x v="4"/>
    <n v="1683"/>
    <n v="138"/>
    <x v="0"/>
    <x v="1"/>
  </r>
  <r>
    <x v="42"/>
    <x v="11"/>
    <x v="34"/>
    <n v="126.46"/>
    <n v="12074.61"/>
    <n v="95.48"/>
    <n v="7.88"/>
    <n v="325.75"/>
    <n v="30.48"/>
    <n v="356.23"/>
    <n v="8"/>
    <n v="27"/>
    <n v="998"/>
    <n v="999"/>
    <n v="67"/>
    <n v="81"/>
    <m/>
    <n v="140.18"/>
    <n v="0.19"/>
    <n v="0"/>
    <n v="0.19"/>
    <n v="92.92"/>
    <n v="1665.2"/>
    <n v="215.29"/>
    <x v="0"/>
    <x v="6"/>
    <x v="4"/>
    <n v="1997"/>
    <n v="148"/>
    <x v="4"/>
    <x v="1"/>
  </r>
  <r>
    <x v="42"/>
    <x v="12"/>
    <x v="32"/>
    <n v="52.61"/>
    <n v="4655.57"/>
    <n v="88.49"/>
    <n v="7.28"/>
    <n v="137.53"/>
    <n v="0.73"/>
    <n v="138.26"/>
    <n v="4"/>
    <n v="5"/>
    <n v="213"/>
    <n v="247"/>
    <n v="21"/>
    <n v="6"/>
    <m/>
    <n v="179.1"/>
    <n v="16"/>
    <n v="13.09"/>
    <n v="29.09"/>
    <n v="274.20999999999998"/>
    <n v="319.27999999999997"/>
    <n v="75.14"/>
    <x v="7"/>
    <x v="0"/>
    <x v="1"/>
    <n v="460"/>
    <n v="27"/>
    <x v="3"/>
    <x v="1"/>
  </r>
  <r>
    <x v="42"/>
    <x v="13"/>
    <x v="34"/>
    <n v="126.46"/>
    <n v="10206.09"/>
    <n v="102.52"/>
    <n v="8.4499999999999993"/>
    <n v="235.26"/>
    <n v="44.08"/>
    <n v="279.33999999999997"/>
    <n v="6"/>
    <n v="17"/>
    <n v="687"/>
    <n v="673"/>
    <n v="53"/>
    <n v="42"/>
    <m/>
    <n v="180.76"/>
    <n v="73.680000000000007"/>
    <n v="1.94"/>
    <n v="75.62"/>
    <n v="540.25"/>
    <n v="1414.04"/>
    <n v="154.38999999999999"/>
    <x v="0"/>
    <x v="6"/>
    <x v="4"/>
    <n v="1360"/>
    <n v="95"/>
    <x v="0"/>
    <x v="1"/>
  </r>
  <r>
    <x v="42"/>
    <x v="19"/>
    <x v="34"/>
    <n v="126.46"/>
    <n v="3304.98"/>
    <n v="33.72"/>
    <n v="5.96"/>
    <n v="6.78"/>
    <n v="0"/>
    <n v="6.78"/>
    <n v="1"/>
    <n v="1"/>
    <n v="481"/>
    <n v="531"/>
    <n v="21"/>
    <n v="20"/>
    <m/>
    <n v="123.83"/>
    <n v="0"/>
    <n v="0"/>
    <n v="0"/>
    <n v="115.29"/>
    <n v="194.24"/>
    <n v="46.11"/>
    <x v="0"/>
    <x v="6"/>
    <x v="4"/>
    <n v="1012"/>
    <n v="41"/>
    <x v="0"/>
    <x v="1"/>
  </r>
  <r>
    <x v="42"/>
    <x v="21"/>
    <x v="32"/>
    <n v="52.61"/>
    <n v="4595.3900000000003"/>
    <n v="98.49"/>
    <n v="6.98"/>
    <n v="142.13"/>
    <n v="0"/>
    <n v="142.13"/>
    <n v="1"/>
    <n v="6"/>
    <n v="189"/>
    <n v="206"/>
    <n v="17"/>
    <n v="5"/>
    <m/>
    <n v="171.44"/>
    <n v="21.95"/>
    <n v="2.78"/>
    <n v="24.73"/>
    <n v="214.24"/>
    <n v="313.82"/>
    <n v="70.17"/>
    <x v="0"/>
    <x v="6"/>
    <x v="4"/>
    <n v="395"/>
    <n v="22"/>
    <x v="3"/>
    <x v="1"/>
  </r>
  <r>
    <x v="42"/>
    <x v="15"/>
    <x v="34"/>
    <n v="126.46"/>
    <n v="7699.39"/>
    <n v="77.7"/>
    <n v="8.09"/>
    <n v="267.63"/>
    <n v="48.23"/>
    <n v="315.86"/>
    <n v="6"/>
    <n v="20"/>
    <n v="571"/>
    <n v="571"/>
    <n v="33"/>
    <n v="61"/>
    <m/>
    <n v="164.95"/>
    <n v="31.39"/>
    <n v="22.35"/>
    <n v="53.74"/>
    <n v="471.96"/>
    <n v="1182.6300000000001"/>
    <n v="103.15"/>
    <x v="7"/>
    <x v="0"/>
    <x v="1"/>
    <n v="1142"/>
    <n v="94"/>
    <x v="0"/>
    <x v="1"/>
  </r>
  <r>
    <x v="42"/>
    <x v="16"/>
    <x v="34"/>
    <n v="126.46"/>
    <n v="6484.31"/>
    <n v="51.28"/>
    <n v="8.1999999999999993"/>
    <n v="217.42"/>
    <n v="51.76"/>
    <n v="269.18"/>
    <n v="6"/>
    <n v="12"/>
    <n v="671"/>
    <n v="724"/>
    <n v="56"/>
    <n v="36"/>
    <m/>
    <n v="135.44999999999999"/>
    <n v="11.92"/>
    <n v="0.21"/>
    <n v="12.13"/>
    <n v="237.84"/>
    <n v="951.22"/>
    <n v="94.52"/>
    <x v="0"/>
    <x v="6"/>
    <x v="4"/>
    <n v="1395"/>
    <n v="92"/>
    <x v="0"/>
    <x v="1"/>
  </r>
  <r>
    <x v="42"/>
    <x v="17"/>
    <x v="3"/>
    <n v="90.9"/>
    <n v="5061.0200000000004"/>
    <n v="59.9"/>
    <n v="6.95"/>
    <n v="46.53"/>
    <n v="0"/>
    <n v="46.53"/>
    <n v="9"/>
    <n v="5"/>
    <n v="718"/>
    <n v="732"/>
    <n v="91"/>
    <n v="80"/>
    <m/>
    <n v="152.54"/>
    <n v="7.81"/>
    <n v="0.01"/>
    <n v="7.82"/>
    <n v="208.29"/>
    <n v="668.47"/>
    <n v="83.71"/>
    <x v="0"/>
    <x v="2"/>
    <x v="7"/>
    <n v="1450"/>
    <n v="171"/>
    <x v="0"/>
    <x v="1"/>
  </r>
  <r>
    <x v="43"/>
    <x v="0"/>
    <x v="3"/>
    <n v="87.28"/>
    <n v="4087.8"/>
    <n v="46.84"/>
    <n v="7.3"/>
    <n v="77.39"/>
    <n v="2.15"/>
    <n v="79.540000000000006"/>
    <n v="4"/>
    <n v="6"/>
    <n v="563"/>
    <n v="613"/>
    <n v="43"/>
    <n v="28"/>
    <m/>
    <n v="148.97999999999999"/>
    <n v="18.079999999999998"/>
    <n v="1.7"/>
    <n v="19.78"/>
    <n v="257.69"/>
    <n v="560.86"/>
    <n v="66.959999999999994"/>
    <x v="0"/>
    <x v="5"/>
    <x v="7"/>
    <n v="1176"/>
    <n v="71"/>
    <x v="0"/>
    <x v="1"/>
  </r>
  <r>
    <x v="43"/>
    <x v="20"/>
    <x v="3"/>
    <n v="87.28"/>
    <n v="4724.24"/>
    <n v="54.13"/>
    <n v="8.08"/>
    <n v="244.37"/>
    <n v="35.68"/>
    <n v="280.05"/>
    <n v="8"/>
    <n v="23"/>
    <n v="530"/>
    <n v="547"/>
    <n v="74"/>
    <n v="45"/>
    <m/>
    <n v="144.08000000000001"/>
    <n v="10.24"/>
    <n v="0"/>
    <n v="10.24"/>
    <n v="153.71"/>
    <n v="937.18"/>
    <n v="79.34"/>
    <x v="0"/>
    <x v="5"/>
    <x v="7"/>
    <n v="1077"/>
    <n v="119"/>
    <x v="0"/>
    <x v="1"/>
  </r>
  <r>
    <x v="43"/>
    <x v="1"/>
    <x v="3"/>
    <n v="87.28"/>
    <n v="5406.94"/>
    <n v="61.95"/>
    <n v="6.93"/>
    <n v="66.86"/>
    <n v="0"/>
    <n v="66.86"/>
    <n v="1"/>
    <n v="5"/>
    <n v="563"/>
    <n v="672"/>
    <n v="52"/>
    <n v="38"/>
    <m/>
    <n v="153.66999999999999"/>
    <n v="13.88"/>
    <n v="3.26"/>
    <n v="17.14"/>
    <n v="236.21"/>
    <n v="732.3"/>
    <n v="88.97"/>
    <x v="0"/>
    <x v="5"/>
    <x v="7"/>
    <n v="1235"/>
    <n v="90"/>
    <x v="0"/>
    <x v="1"/>
  </r>
  <r>
    <x v="43"/>
    <x v="2"/>
    <x v="32"/>
    <n v="14.11"/>
    <n v="982.99"/>
    <n v="69.7"/>
    <n v="8.23"/>
    <n v="112.37"/>
    <n v="23.24"/>
    <n v="135.61000000000001"/>
    <n v="4"/>
    <n v="13"/>
    <n v="57"/>
    <n v="73"/>
    <n v="13"/>
    <n v="5"/>
    <m/>
    <n v="157.30000000000001"/>
    <n v="3.2"/>
    <n v="0"/>
    <n v="3.2"/>
    <n v="43.72"/>
    <n v="184.21"/>
    <n v="13.97"/>
    <x v="7"/>
    <x v="0"/>
    <x v="8"/>
    <n v="130"/>
    <n v="18"/>
    <x v="1"/>
    <x v="1"/>
  </r>
  <r>
    <x v="43"/>
    <x v="3"/>
    <x v="3"/>
    <n v="87.28"/>
    <n v="3562.01"/>
    <n v="40.81"/>
    <n v="5.77"/>
    <n v="6.19"/>
    <n v="0"/>
    <n v="6.19"/>
    <n v="17"/>
    <n v="0"/>
    <n v="781"/>
    <n v="758"/>
    <n v="124"/>
    <n v="103"/>
    <m/>
    <n v="163.92"/>
    <n v="15.39"/>
    <n v="0"/>
    <n v="15.39"/>
    <n v="272.37"/>
    <n v="417.21"/>
    <n v="74.069999999999993"/>
    <x v="1"/>
    <x v="5"/>
    <x v="7"/>
    <n v="1539"/>
    <n v="227"/>
    <x v="2"/>
    <x v="1"/>
  </r>
  <r>
    <x v="43"/>
    <x v="4"/>
    <x v="3"/>
    <n v="87.28"/>
    <n v="4672.93"/>
    <n v="61.16"/>
    <n v="7.49"/>
    <n v="144.72999999999999"/>
    <n v="1.46"/>
    <n v="146.19"/>
    <n v="13"/>
    <n v="13"/>
    <n v="510"/>
    <n v="549"/>
    <n v="64"/>
    <n v="54"/>
    <m/>
    <n v="156.49"/>
    <n v="14.7"/>
    <n v="0.53"/>
    <n v="15.23"/>
    <n v="205.5"/>
    <n v="856.64"/>
    <n v="103.57"/>
    <x v="0"/>
    <x v="5"/>
    <x v="7"/>
    <n v="1059"/>
    <n v="118"/>
    <x v="3"/>
    <x v="1"/>
  </r>
  <r>
    <x v="43"/>
    <x v="5"/>
    <x v="3"/>
    <n v="87.28"/>
    <n v="5161.46"/>
    <n v="59.14"/>
    <n v="7.47"/>
    <n v="184.51"/>
    <n v="5.07"/>
    <n v="189.58"/>
    <n v="7"/>
    <n v="14"/>
    <n v="515"/>
    <n v="569"/>
    <n v="58"/>
    <n v="40"/>
    <m/>
    <n v="138.83000000000001"/>
    <n v="12.56"/>
    <n v="0.68"/>
    <n v="13.23"/>
    <n v="174.9"/>
    <n v="779.19"/>
    <n v="83.16"/>
    <x v="0"/>
    <x v="5"/>
    <x v="7"/>
    <n v="1084"/>
    <n v="98"/>
    <x v="0"/>
    <x v="1"/>
  </r>
  <r>
    <x v="43"/>
    <x v="7"/>
    <x v="3"/>
    <n v="87.28"/>
    <n v="4158.09"/>
    <n v="49.09"/>
    <n v="7.07"/>
    <n v="48.57"/>
    <n v="0.71"/>
    <n v="49.28"/>
    <n v="3"/>
    <n v="5"/>
    <n v="472"/>
    <n v="485"/>
    <n v="57"/>
    <n v="28"/>
    <m/>
    <n v="148"/>
    <n v="15.29"/>
    <n v="0.13"/>
    <n v="15.42"/>
    <n v="218.16"/>
    <n v="556.09"/>
    <n v="66.56"/>
    <x v="0"/>
    <x v="5"/>
    <x v="7"/>
    <n v="957"/>
    <n v="85"/>
    <x v="3"/>
    <x v="1"/>
  </r>
  <r>
    <x v="43"/>
    <x v="8"/>
    <x v="32"/>
    <n v="14.11"/>
    <n v="898.3"/>
    <n v="63.69"/>
    <n v="7.3"/>
    <n v="84.11"/>
    <n v="4.3"/>
    <n v="88.41"/>
    <n v="5"/>
    <n v="9"/>
    <n v="66"/>
    <n v="90"/>
    <n v="11"/>
    <n v="6"/>
    <m/>
    <n v="152.18"/>
    <n v="3.02"/>
    <n v="0.51"/>
    <n v="3.53"/>
    <n v="42.22"/>
    <n v="160.88"/>
    <n v="15.35"/>
    <x v="7"/>
    <x v="0"/>
    <x v="8"/>
    <n v="156"/>
    <n v="17"/>
    <x v="4"/>
    <x v="1"/>
  </r>
  <r>
    <x v="43"/>
    <x v="9"/>
    <x v="3"/>
    <n v="87.28"/>
    <n v="4062.38"/>
    <n v="46.54"/>
    <n v="7.32"/>
    <n v="72.88"/>
    <n v="2.1800000000000002"/>
    <n v="75.06"/>
    <n v="3"/>
    <n v="9"/>
    <n v="413"/>
    <n v="435"/>
    <n v="44"/>
    <n v="26"/>
    <m/>
    <n v="121.92"/>
    <n v="0.03"/>
    <n v="0"/>
    <n v="0.03"/>
    <n v="73.599999999999994"/>
    <n v="457.12"/>
    <n v="61.73"/>
    <x v="0"/>
    <x v="5"/>
    <x v="7"/>
    <n v="848"/>
    <n v="70"/>
    <x v="0"/>
    <x v="1"/>
  </r>
  <r>
    <x v="43"/>
    <x v="18"/>
    <x v="3"/>
    <n v="87.28"/>
    <n v="4009.91"/>
    <n v="45.94"/>
    <n v="7.09"/>
    <n v="88.68"/>
    <n v="0.71"/>
    <n v="89.39"/>
    <n v="9"/>
    <n v="5"/>
    <n v="453"/>
    <n v="498"/>
    <n v="55"/>
    <n v="42"/>
    <m/>
    <n v="134.25"/>
    <n v="13.5"/>
    <n v="4.55"/>
    <n v="18.05"/>
    <n v="235.88"/>
    <n v="609.35"/>
    <n v="75.959999999999994"/>
    <x v="0"/>
    <x v="5"/>
    <x v="7"/>
    <n v="951"/>
    <n v="97"/>
    <x v="4"/>
    <x v="1"/>
  </r>
  <r>
    <x v="43"/>
    <x v="10"/>
    <x v="3"/>
    <n v="87.28"/>
    <n v="4600.6400000000003"/>
    <n v="52.71"/>
    <n v="7.4"/>
    <n v="77.38"/>
    <n v="4.33"/>
    <n v="81.709999999999994"/>
    <n v="4"/>
    <n v="8"/>
    <n v="406"/>
    <n v="410"/>
    <n v="30"/>
    <n v="39"/>
    <m/>
    <n v="139.65"/>
    <n v="11.28"/>
    <n v="4.6399999999999997"/>
    <n v="15.92"/>
    <n v="223.93"/>
    <n v="685.02"/>
    <n v="70.400000000000006"/>
    <x v="0"/>
    <x v="5"/>
    <x v="7"/>
    <n v="816"/>
    <n v="69"/>
    <x v="0"/>
    <x v="1"/>
  </r>
  <r>
    <x v="43"/>
    <x v="11"/>
    <x v="3"/>
    <n v="87.28"/>
    <n v="4212.38"/>
    <n v="48.26"/>
    <n v="7.95"/>
    <n v="182.42"/>
    <n v="30.03"/>
    <n v="212.45"/>
    <n v="12"/>
    <n v="11"/>
    <n v="550"/>
    <n v="586"/>
    <n v="50"/>
    <n v="39"/>
    <m/>
    <n v="87.62"/>
    <n v="0"/>
    <n v="0"/>
    <n v="0"/>
    <n v="13.31"/>
    <n v="723.29"/>
    <n v="78.62"/>
    <x v="0"/>
    <x v="5"/>
    <x v="7"/>
    <n v="1136"/>
    <n v="89"/>
    <x v="4"/>
    <x v="1"/>
  </r>
  <r>
    <x v="43"/>
    <x v="12"/>
    <x v="32"/>
    <n v="14.11"/>
    <n v="986.04"/>
    <n v="69.92"/>
    <n v="7.51"/>
    <n v="83.79"/>
    <n v="16.559999999999999"/>
    <n v="100.35"/>
    <n v="3"/>
    <n v="9"/>
    <n v="69"/>
    <n v="89"/>
    <n v="11"/>
    <n v="5"/>
    <m/>
    <n v="175.56"/>
    <n v="5.36"/>
    <n v="0.84"/>
    <n v="6.2"/>
    <n v="63.97"/>
    <n v="173.9"/>
    <n v="15.98"/>
    <x v="7"/>
    <x v="0"/>
    <x v="8"/>
    <n v="158"/>
    <n v="16"/>
    <x v="3"/>
    <x v="1"/>
  </r>
  <r>
    <x v="43"/>
    <x v="13"/>
    <x v="3"/>
    <n v="87.28"/>
    <n v="4527.8999999999996"/>
    <n v="51.88"/>
    <n v="6.61"/>
    <n v="11.56"/>
    <n v="0"/>
    <n v="11.56"/>
    <n v="1"/>
    <n v="1"/>
    <n v="482"/>
    <n v="534"/>
    <n v="57"/>
    <n v="22"/>
    <m/>
    <n v="155.97999999999999"/>
    <n v="18.02"/>
    <n v="0.76"/>
    <n v="18.78"/>
    <n v="259.43"/>
    <n v="542.39"/>
    <n v="76.78"/>
    <x v="0"/>
    <x v="5"/>
    <x v="7"/>
    <n v="1016"/>
    <n v="79"/>
    <x v="0"/>
    <x v="1"/>
  </r>
  <r>
    <x v="43"/>
    <x v="19"/>
    <x v="3"/>
    <n v="87.28"/>
    <n v="3311.59"/>
    <n v="37.94"/>
    <n v="6.77"/>
    <n v="24.05"/>
    <n v="0"/>
    <n v="24.05"/>
    <n v="16"/>
    <n v="2"/>
    <n v="628"/>
    <n v="699"/>
    <n v="97"/>
    <n v="88"/>
    <m/>
    <n v="149.19999999999999"/>
    <n v="7.19"/>
    <n v="0"/>
    <n v="7.19"/>
    <n v="219.65"/>
    <n v="314.8"/>
    <n v="66.849999999999994"/>
    <x v="1"/>
    <x v="5"/>
    <x v="7"/>
    <n v="1327"/>
    <n v="185"/>
    <x v="0"/>
    <x v="1"/>
  </r>
  <r>
    <x v="43"/>
    <x v="15"/>
    <x v="3"/>
    <n v="87.28"/>
    <n v="4389.2700000000004"/>
    <n v="50.29"/>
    <n v="7.48"/>
    <n v="80.14"/>
    <n v="5.74"/>
    <n v="85.88"/>
    <n v="6"/>
    <n v="10"/>
    <n v="449"/>
    <n v="492"/>
    <n v="62"/>
    <n v="47"/>
    <m/>
    <n v="136.01"/>
    <n v="9.49"/>
    <n v="1.4"/>
    <n v="10.89"/>
    <n v="168.33"/>
    <n v="605.73"/>
    <n v="59.01"/>
    <x v="0"/>
    <x v="5"/>
    <x v="7"/>
    <n v="941"/>
    <n v="109"/>
    <x v="0"/>
    <x v="1"/>
  </r>
  <r>
    <x v="43"/>
    <x v="16"/>
    <x v="3"/>
    <n v="87.28"/>
    <n v="5207.1000000000004"/>
    <n v="59.66"/>
    <n v="7.41"/>
    <n v="164.06"/>
    <n v="13.62"/>
    <n v="177.68"/>
    <n v="8"/>
    <n v="16"/>
    <n v="529"/>
    <n v="559"/>
    <n v="75"/>
    <n v="53"/>
    <m/>
    <n v="130.07"/>
    <n v="9.61"/>
    <n v="0"/>
    <n v="9.61"/>
    <n v="147.08000000000001"/>
    <n v="1091.3599999999999"/>
    <n v="79.92"/>
    <x v="0"/>
    <x v="5"/>
    <x v="7"/>
    <n v="1088"/>
    <n v="128"/>
    <x v="0"/>
    <x v="1"/>
  </r>
  <r>
    <x v="43"/>
    <x v="17"/>
    <x v="3"/>
    <n v="87.28"/>
    <n v="4762.83"/>
    <n v="54.57"/>
    <n v="8.1"/>
    <n v="71.12"/>
    <n v="10.86"/>
    <n v="81.98"/>
    <n v="5"/>
    <n v="5"/>
    <n v="462"/>
    <n v="510"/>
    <n v="50"/>
    <n v="42"/>
    <m/>
    <n v="133.59"/>
    <n v="9.83"/>
    <n v="0.14000000000000001"/>
    <n v="9.9700000000000006"/>
    <n v="150.22999999999999"/>
    <n v="614.76"/>
    <n v="67.87"/>
    <x v="0"/>
    <x v="5"/>
    <x v="7"/>
    <n v="972"/>
    <n v="92"/>
    <x v="0"/>
    <x v="1"/>
  </r>
  <r>
    <x v="44"/>
    <x v="0"/>
    <x v="35"/>
    <n v="51.18"/>
    <n v="3025.06"/>
    <n v="59.11"/>
    <n v="6.61"/>
    <n v="635.54"/>
    <n v="0"/>
    <n v="635.54"/>
    <n v="4"/>
    <n v="13"/>
    <n v="120"/>
    <n v="125"/>
    <n v="13"/>
    <n v="9"/>
    <m/>
    <n v="133.65"/>
    <n v="7.51"/>
    <n v="0"/>
    <n v="7.51"/>
    <n v="106.13"/>
    <n v="750.83"/>
    <n v="42.34"/>
    <x v="6"/>
    <x v="0"/>
    <x v="2"/>
    <n v="245"/>
    <n v="22"/>
    <x v="0"/>
    <x v="1"/>
  </r>
  <r>
    <x v="44"/>
    <x v="20"/>
    <x v="36"/>
    <n v="112.89"/>
    <n v="8241.14"/>
    <n v="73"/>
    <n v="8.25"/>
    <n v="294.72000000000003"/>
    <n v="98.86"/>
    <n v="393.58"/>
    <n v="18"/>
    <n v="24"/>
    <n v="601"/>
    <n v="621"/>
    <n v="70"/>
    <n v="86"/>
    <m/>
    <n v="158.80000000000001"/>
    <n v="20.329999999999998"/>
    <n v="0"/>
    <n v="20.329999999999998"/>
    <n v="293.91000000000003"/>
    <n v="1473"/>
    <n v="124.38"/>
    <x v="0"/>
    <x v="6"/>
    <x v="4"/>
    <n v="1222"/>
    <n v="156"/>
    <x v="0"/>
    <x v="1"/>
  </r>
  <r>
    <x v="44"/>
    <x v="1"/>
    <x v="36"/>
    <n v="112.89"/>
    <n v="10722.68"/>
    <n v="97.55"/>
    <n v="7.56"/>
    <n v="285.56"/>
    <n v="26.75"/>
    <n v="312.31"/>
    <n v="9"/>
    <n v="16"/>
    <n v="760"/>
    <n v="753"/>
    <n v="34"/>
    <n v="64"/>
    <m/>
    <n v="161.94"/>
    <n v="5.95"/>
    <n v="1.36"/>
    <n v="7.31"/>
    <n v="96.95"/>
    <n v="1317.85"/>
    <n v="154.18"/>
    <x v="0"/>
    <x v="6"/>
    <x v="4"/>
    <n v="1513"/>
    <n v="98"/>
    <x v="0"/>
    <x v="1"/>
  </r>
  <r>
    <x v="44"/>
    <x v="2"/>
    <x v="35"/>
    <n v="51.18"/>
    <n v="3725.9"/>
    <n v="72.8"/>
    <n v="6.76"/>
    <n v="753.23"/>
    <n v="0"/>
    <n v="753.23"/>
    <n v="6"/>
    <n v="27"/>
    <n v="162"/>
    <n v="197"/>
    <n v="49"/>
    <n v="34"/>
    <m/>
    <n v="155.18"/>
    <n v="12.13"/>
    <n v="0.05"/>
    <n v="12.18"/>
    <n v="159.34"/>
    <n v="1377.29"/>
    <n v="55.01"/>
    <x v="6"/>
    <x v="0"/>
    <x v="2"/>
    <n v="359"/>
    <n v="83"/>
    <x v="1"/>
    <x v="1"/>
  </r>
  <r>
    <x v="44"/>
    <x v="3"/>
    <x v="36"/>
    <n v="112.89"/>
    <n v="1824.52"/>
    <n v="16.39"/>
    <n v="5.33"/>
    <n v="0"/>
    <n v="0"/>
    <n v="0"/>
    <n v="4"/>
    <n v="0"/>
    <n v="274"/>
    <n v="290"/>
    <n v="17"/>
    <n v="22"/>
    <m/>
    <n v="118.14"/>
    <n v="1.73"/>
    <n v="0"/>
    <n v="1.73"/>
    <n v="110.66"/>
    <n v="66.09"/>
    <n v="29.75"/>
    <x v="0"/>
    <x v="6"/>
    <x v="4"/>
    <n v="564"/>
    <n v="39"/>
    <x v="2"/>
    <x v="1"/>
  </r>
  <r>
    <x v="44"/>
    <x v="4"/>
    <x v="36"/>
    <n v="112.89"/>
    <n v="4790.08"/>
    <n v="42.43"/>
    <n v="7.1"/>
    <n v="135.24"/>
    <n v="0.71"/>
    <n v="135.94999999999999"/>
    <n v="10"/>
    <n v="15"/>
    <n v="469"/>
    <n v="468"/>
    <n v="30"/>
    <n v="37"/>
    <m/>
    <n v="128.03"/>
    <n v="18.22"/>
    <n v="0.01"/>
    <n v="18.23"/>
    <n v="205.98"/>
    <n v="722.03"/>
    <n v="82.76"/>
    <x v="0"/>
    <x v="6"/>
    <x v="4"/>
    <n v="937"/>
    <n v="67"/>
    <x v="3"/>
    <x v="1"/>
  </r>
  <r>
    <x v="44"/>
    <x v="5"/>
    <x v="36"/>
    <n v="112.89"/>
    <n v="10263.64"/>
    <n v="90.92"/>
    <n v="8.48"/>
    <n v="535.13"/>
    <n v="134.75"/>
    <n v="669.88"/>
    <n v="16"/>
    <n v="36"/>
    <n v="649"/>
    <n v="674"/>
    <n v="62"/>
    <n v="72"/>
    <m/>
    <n v="180.13"/>
    <n v="54.81"/>
    <n v="8.61"/>
    <n v="63.42"/>
    <n v="558.91"/>
    <n v="1749.23"/>
    <n v="132.16999999999999"/>
    <x v="0"/>
    <x v="6"/>
    <x v="4"/>
    <n v="1323"/>
    <n v="134"/>
    <x v="0"/>
    <x v="1"/>
  </r>
  <r>
    <x v="44"/>
    <x v="9"/>
    <x v="36"/>
    <n v="112.89"/>
    <n v="5928.27"/>
    <n v="52.52"/>
    <n v="7.97"/>
    <n v="431.74"/>
    <n v="135.01"/>
    <n v="566.75"/>
    <n v="15"/>
    <n v="36"/>
    <n v="427"/>
    <n v="486"/>
    <n v="39"/>
    <n v="53"/>
    <m/>
    <n v="133.88"/>
    <n v="20.27"/>
    <n v="3.06"/>
    <n v="23.32"/>
    <n v="236.22"/>
    <n v="1082.95"/>
    <n v="88.73"/>
    <x v="0"/>
    <x v="6"/>
    <x v="4"/>
    <n v="913"/>
    <n v="92"/>
    <x v="0"/>
    <x v="1"/>
  </r>
  <r>
    <x v="44"/>
    <x v="18"/>
    <x v="35"/>
    <n v="51.18"/>
    <n v="4292.12"/>
    <n v="83.87"/>
    <n v="6.72"/>
    <n v="876.19"/>
    <n v="0"/>
    <n v="876.19"/>
    <n v="10"/>
    <n v="28"/>
    <n v="183"/>
    <n v="213"/>
    <n v="63"/>
    <n v="66"/>
    <m/>
    <n v="151.94999999999999"/>
    <n v="8.76"/>
    <n v="12.5"/>
    <n v="21.25"/>
    <n v="226.32"/>
    <n v="1635.31"/>
    <n v="69.3"/>
    <x v="6"/>
    <x v="0"/>
    <x v="2"/>
    <n v="396"/>
    <n v="129"/>
    <x v="4"/>
    <x v="1"/>
  </r>
  <r>
    <x v="44"/>
    <x v="10"/>
    <x v="35"/>
    <n v="51.18"/>
    <n v="4354.83"/>
    <n v="85.09"/>
    <n v="6.8"/>
    <n v="745.6"/>
    <n v="0"/>
    <n v="745.6"/>
    <n v="7"/>
    <n v="30"/>
    <n v="224"/>
    <n v="235"/>
    <n v="65"/>
    <n v="63"/>
    <m/>
    <n v="147.82"/>
    <n v="9.1"/>
    <n v="0.11"/>
    <n v="9.2100000000000009"/>
    <n v="133.53"/>
    <n v="1533.77"/>
    <n v="76.69"/>
    <x v="6"/>
    <x v="0"/>
    <x v="2"/>
    <n v="459"/>
    <n v="128"/>
    <x v="0"/>
    <x v="1"/>
  </r>
  <r>
    <x v="44"/>
    <x v="11"/>
    <x v="35"/>
    <n v="51.18"/>
    <n v="4526.1400000000003"/>
    <n v="88.44"/>
    <n v="7.43"/>
    <n v="906.13"/>
    <n v="3.6"/>
    <n v="909.73"/>
    <n v="13"/>
    <n v="29"/>
    <n v="232"/>
    <n v="265"/>
    <n v="62"/>
    <n v="65"/>
    <m/>
    <n v="152.61000000000001"/>
    <n v="10.44"/>
    <n v="4.99"/>
    <n v="15.43"/>
    <n v="142.96"/>
    <n v="1721.22"/>
    <n v="78.67"/>
    <x v="6"/>
    <x v="0"/>
    <x v="2"/>
    <n v="497"/>
    <n v="127"/>
    <x v="4"/>
    <x v="1"/>
  </r>
  <r>
    <x v="44"/>
    <x v="12"/>
    <x v="35"/>
    <n v="51.18"/>
    <n v="3638.87"/>
    <n v="71.099999999999994"/>
    <n v="6.64"/>
    <n v="491.07"/>
    <n v="0"/>
    <n v="491.07"/>
    <n v="9"/>
    <n v="21"/>
    <n v="187"/>
    <n v="211"/>
    <n v="41"/>
    <n v="31"/>
    <m/>
    <n v="175.66"/>
    <n v="8.19"/>
    <n v="17.170000000000002"/>
    <n v="25.36"/>
    <n v="255.92"/>
    <n v="1162.54"/>
    <n v="60.11"/>
    <x v="6"/>
    <x v="0"/>
    <x v="2"/>
    <n v="398"/>
    <n v="72"/>
    <x v="3"/>
    <x v="1"/>
  </r>
  <r>
    <x v="44"/>
    <x v="13"/>
    <x v="36"/>
    <n v="112.89"/>
    <n v="4145.63"/>
    <n v="36.950000000000003"/>
    <n v="7.46"/>
    <n v="157.68"/>
    <n v="5.81"/>
    <n v="163.49"/>
    <n v="2"/>
    <n v="14"/>
    <n v="317"/>
    <n v="338"/>
    <n v="25"/>
    <n v="20"/>
    <m/>
    <n v="139.35"/>
    <n v="10.94"/>
    <n v="5.46"/>
    <n v="16.39"/>
    <n v="241.23"/>
    <n v="647.76"/>
    <n v="66.69"/>
    <x v="0"/>
    <x v="6"/>
    <x v="4"/>
    <n v="655"/>
    <n v="45"/>
    <x v="0"/>
    <x v="1"/>
  </r>
  <r>
    <x v="44"/>
    <x v="19"/>
    <x v="36"/>
    <n v="112.89"/>
    <n v="5265.45"/>
    <n v="46.64"/>
    <n v="6.73"/>
    <n v="18.75"/>
    <n v="0"/>
    <n v="18.75"/>
    <n v="8"/>
    <n v="2"/>
    <n v="743"/>
    <n v="775"/>
    <n v="58"/>
    <n v="70"/>
    <m/>
    <n v="82"/>
    <n v="0"/>
    <n v="0"/>
    <n v="0"/>
    <n v="24.79"/>
    <n v="374.06"/>
    <n v="63.9"/>
    <x v="0"/>
    <x v="6"/>
    <x v="4"/>
    <n v="1518"/>
    <n v="128"/>
    <x v="0"/>
    <x v="1"/>
  </r>
  <r>
    <x v="44"/>
    <x v="15"/>
    <x v="36"/>
    <n v="112.89"/>
    <n v="6071.72"/>
    <n v="54.01"/>
    <n v="7.55"/>
    <n v="141.29"/>
    <n v="13.02"/>
    <n v="154.31"/>
    <n v="12"/>
    <n v="15"/>
    <n v="507"/>
    <n v="509"/>
    <n v="47"/>
    <n v="44"/>
    <m/>
    <n v="141.56"/>
    <n v="17.45"/>
    <n v="15.24"/>
    <n v="32.69"/>
    <n v="342.09"/>
    <n v="798.81"/>
    <n v="93.1"/>
    <x v="0"/>
    <x v="6"/>
    <x v="4"/>
    <n v="1016"/>
    <n v="91"/>
    <x v="0"/>
    <x v="1"/>
  </r>
  <r>
    <x v="44"/>
    <x v="16"/>
    <x v="36"/>
    <n v="112.89"/>
    <n v="12365.07"/>
    <n v="109.54"/>
    <n v="8.5399999999999991"/>
    <n v="489.7"/>
    <n v="139.82"/>
    <n v="629.52"/>
    <n v="14"/>
    <n v="34"/>
    <n v="814"/>
    <n v="822"/>
    <n v="88"/>
    <n v="96"/>
    <m/>
    <n v="169.4"/>
    <n v="53.14"/>
    <n v="1.1100000000000001"/>
    <n v="54.25"/>
    <n v="497.64"/>
    <n v="2487.5700000000002"/>
    <n v="162.77000000000001"/>
    <x v="0"/>
    <x v="6"/>
    <x v="4"/>
    <n v="1636"/>
    <n v="184"/>
    <x v="0"/>
    <x v="1"/>
  </r>
  <r>
    <x v="44"/>
    <x v="17"/>
    <x v="36"/>
    <n v="112.89"/>
    <n v="9718.59"/>
    <n v="87.58"/>
    <n v="7.83"/>
    <n v="426.37"/>
    <n v="60.29"/>
    <n v="486.66"/>
    <n v="9"/>
    <n v="33"/>
    <n v="566"/>
    <n v="572"/>
    <n v="54"/>
    <n v="58"/>
    <m/>
    <n v="166.1"/>
    <n v="14.83"/>
    <n v="4.41"/>
    <n v="19.239999999999998"/>
    <n v="188.82"/>
    <n v="1663.53"/>
    <n v="125.11"/>
    <x v="0"/>
    <x v="6"/>
    <x v="4"/>
    <n v="1138"/>
    <n v="112"/>
    <x v="0"/>
    <x v="1"/>
  </r>
  <r>
    <x v="45"/>
    <x v="20"/>
    <x v="3"/>
    <n v="87.54"/>
    <n v="5524.08"/>
    <n v="63.11"/>
    <n v="6.89"/>
    <n v="84.13"/>
    <n v="0"/>
    <n v="84.13"/>
    <n v="9"/>
    <n v="12"/>
    <n v="654"/>
    <n v="690"/>
    <n v="121"/>
    <n v="72"/>
    <m/>
    <n v="160.44999999999999"/>
    <n v="15.55"/>
    <n v="0.4"/>
    <n v="15.94"/>
    <n v="237.89"/>
    <n v="1025.71"/>
    <n v="95.83"/>
    <x v="0"/>
    <x v="7"/>
    <x v="7"/>
    <n v="1344"/>
    <n v="193"/>
    <x v="0"/>
    <x v="1"/>
  </r>
  <r>
    <x v="45"/>
    <x v="1"/>
    <x v="37"/>
    <n v="63.06"/>
    <n v="3661.1"/>
    <n v="58.06"/>
    <n v="7.05"/>
    <n v="60.7"/>
    <n v="0.7"/>
    <n v="61.4"/>
    <n v="3"/>
    <n v="6"/>
    <n v="425"/>
    <n v="454"/>
    <n v="71"/>
    <n v="41"/>
    <m/>
    <n v="159.44999999999999"/>
    <n v="14.22"/>
    <n v="0.08"/>
    <n v="14.3"/>
    <n v="186.06"/>
    <n v="575.77"/>
    <n v="59.19"/>
    <x v="0"/>
    <x v="7"/>
    <x v="7"/>
    <n v="879"/>
    <n v="112"/>
    <x v="0"/>
    <x v="1"/>
  </r>
  <r>
    <x v="45"/>
    <x v="2"/>
    <x v="37"/>
    <n v="63.06"/>
    <n v="3687.48"/>
    <n v="58.48"/>
    <n v="5.98"/>
    <n v="7.42"/>
    <n v="0"/>
    <n v="7.42"/>
    <n v="4"/>
    <n v="2"/>
    <n v="408"/>
    <n v="428"/>
    <n v="58"/>
    <n v="30"/>
    <m/>
    <n v="166.39"/>
    <n v="22.38"/>
    <n v="0.35"/>
    <n v="22.73"/>
    <n v="245.93"/>
    <n v="421.55"/>
    <n v="53.5"/>
    <x v="0"/>
    <x v="7"/>
    <x v="7"/>
    <n v="836"/>
    <n v="88"/>
    <x v="1"/>
    <x v="1"/>
  </r>
  <r>
    <x v="45"/>
    <x v="3"/>
    <x v="3"/>
    <n v="87.54"/>
    <n v="3670.52"/>
    <n v="41.93"/>
    <n v="5.5"/>
    <n v="0.55000000000000004"/>
    <n v="0"/>
    <n v="0.55000000000000004"/>
    <n v="10"/>
    <n v="0"/>
    <n v="769"/>
    <n v="738"/>
    <n v="72"/>
    <n v="82"/>
    <m/>
    <n v="158.96"/>
    <n v="5.18"/>
    <n v="0"/>
    <n v="5.18"/>
    <n v="235.36"/>
    <n v="326.52"/>
    <n v="66.27"/>
    <x v="1"/>
    <x v="7"/>
    <x v="7"/>
    <n v="1507"/>
    <n v="154"/>
    <x v="2"/>
    <x v="1"/>
  </r>
  <r>
    <x v="45"/>
    <x v="4"/>
    <x v="3"/>
    <n v="87.54"/>
    <n v="5570.81"/>
    <n v="63.64"/>
    <n v="7.06"/>
    <n v="88.47"/>
    <n v="0.71"/>
    <n v="89.18"/>
    <n v="29"/>
    <n v="11"/>
    <n v="710"/>
    <n v="749"/>
    <n v="83"/>
    <n v="107"/>
    <m/>
    <n v="168"/>
    <n v="28.39"/>
    <n v="0.04"/>
    <n v="28.43"/>
    <n v="305.02"/>
    <n v="970.29"/>
    <n v="127.4"/>
    <x v="0"/>
    <x v="7"/>
    <x v="7"/>
    <n v="1459"/>
    <n v="190"/>
    <x v="3"/>
    <x v="1"/>
  </r>
  <r>
    <x v="45"/>
    <x v="5"/>
    <x v="37"/>
    <n v="63.06"/>
    <n v="3864.18"/>
    <n v="61.28"/>
    <n v="6.42"/>
    <n v="17.28"/>
    <n v="0"/>
    <n v="17.28"/>
    <n v="3"/>
    <n v="3"/>
    <n v="426"/>
    <n v="440"/>
    <n v="64"/>
    <n v="26"/>
    <m/>
    <n v="153.74"/>
    <n v="11.16"/>
    <n v="0"/>
    <n v="11.16"/>
    <n v="158.91"/>
    <n v="534.34"/>
    <n v="65.209999999999994"/>
    <x v="0"/>
    <x v="7"/>
    <x v="7"/>
    <n v="866"/>
    <n v="90"/>
    <x v="0"/>
    <x v="1"/>
  </r>
  <r>
    <x v="45"/>
    <x v="7"/>
    <x v="3"/>
    <n v="87.54"/>
    <n v="5360.29"/>
    <n v="61.24"/>
    <n v="7.43"/>
    <n v="59.2"/>
    <n v="3.6"/>
    <n v="62.8"/>
    <n v="10"/>
    <n v="6"/>
    <n v="684"/>
    <n v="717"/>
    <n v="79"/>
    <n v="69"/>
    <m/>
    <n v="133.80000000000001"/>
    <n v="2.23"/>
    <n v="0.05"/>
    <n v="2.2799999999999998"/>
    <n v="124.96"/>
    <n v="845.47"/>
    <n v="84.25"/>
    <x v="0"/>
    <x v="7"/>
    <x v="7"/>
    <n v="1401"/>
    <n v="148"/>
    <x v="3"/>
    <x v="1"/>
  </r>
  <r>
    <x v="45"/>
    <x v="8"/>
    <x v="37"/>
    <n v="63.06"/>
    <n v="3558.2"/>
    <n v="56.43"/>
    <n v="6.82"/>
    <n v="25.1"/>
    <n v="0"/>
    <n v="25.1"/>
    <n v="2"/>
    <n v="3"/>
    <n v="427"/>
    <n v="474"/>
    <n v="59"/>
    <n v="34"/>
    <m/>
    <n v="174.97"/>
    <n v="16.7"/>
    <n v="17.59"/>
    <n v="34.29"/>
    <n v="340.36"/>
    <n v="525.69000000000005"/>
    <n v="62.06"/>
    <x v="0"/>
    <x v="7"/>
    <x v="7"/>
    <n v="901"/>
    <n v="93"/>
    <x v="4"/>
    <x v="1"/>
  </r>
  <r>
    <x v="45"/>
    <x v="18"/>
    <x v="3"/>
    <n v="87.54"/>
    <n v="4962.37"/>
    <n v="56.69"/>
    <n v="6.5"/>
    <n v="22.07"/>
    <n v="0"/>
    <n v="22.07"/>
    <n v="16"/>
    <n v="2"/>
    <n v="596"/>
    <n v="606"/>
    <n v="89"/>
    <n v="88"/>
    <m/>
    <n v="148.72999999999999"/>
    <n v="22.85"/>
    <n v="5.14"/>
    <n v="27.98"/>
    <n v="322.97000000000003"/>
    <n v="909.01"/>
    <n v="91.04"/>
    <x v="0"/>
    <x v="7"/>
    <x v="7"/>
    <n v="1202"/>
    <n v="177"/>
    <x v="4"/>
    <x v="1"/>
  </r>
  <r>
    <x v="45"/>
    <x v="10"/>
    <x v="3"/>
    <n v="87.54"/>
    <n v="5754.75"/>
    <n v="65.739999999999995"/>
    <n v="6.16"/>
    <n v="24.63"/>
    <n v="0"/>
    <n v="24.63"/>
    <n v="10"/>
    <n v="1"/>
    <n v="592"/>
    <n v="630"/>
    <n v="75"/>
    <n v="65"/>
    <m/>
    <n v="155.38"/>
    <n v="24.08"/>
    <n v="3.09"/>
    <n v="27.17"/>
    <n v="316.39999999999998"/>
    <n v="837.46"/>
    <n v="98.86"/>
    <x v="0"/>
    <x v="7"/>
    <x v="7"/>
    <n v="1222"/>
    <n v="140"/>
    <x v="0"/>
    <x v="1"/>
  </r>
  <r>
    <x v="45"/>
    <x v="12"/>
    <x v="37"/>
    <n v="63.06"/>
    <n v="3435.73"/>
    <n v="54.49"/>
    <n v="6.02"/>
    <n v="19.309999999999999"/>
    <n v="0"/>
    <n v="19.309999999999999"/>
    <n v="2"/>
    <n v="1"/>
    <n v="400"/>
    <n v="425"/>
    <n v="53"/>
    <n v="33"/>
    <m/>
    <n v="190.92"/>
    <n v="13.4"/>
    <n v="27.03"/>
    <n v="40.43"/>
    <n v="405.35"/>
    <n v="467.84"/>
    <n v="59.79"/>
    <x v="0"/>
    <x v="7"/>
    <x v="7"/>
    <n v="825"/>
    <n v="86"/>
    <x v="3"/>
    <x v="1"/>
  </r>
  <r>
    <x v="45"/>
    <x v="13"/>
    <x v="3"/>
    <n v="87.54"/>
    <n v="5423.27"/>
    <n v="61.96"/>
    <n v="6.72"/>
    <n v="15.78"/>
    <n v="0"/>
    <n v="15.78"/>
    <n v="2"/>
    <n v="2"/>
    <n v="613"/>
    <n v="636"/>
    <n v="66"/>
    <n v="46"/>
    <m/>
    <n v="164.53"/>
    <n v="29.9"/>
    <n v="0.32"/>
    <n v="30.23"/>
    <n v="322.47000000000003"/>
    <n v="706.8"/>
    <n v="94.93"/>
    <x v="0"/>
    <x v="7"/>
    <x v="7"/>
    <n v="1249"/>
    <n v="112"/>
    <x v="0"/>
    <x v="1"/>
  </r>
  <r>
    <x v="45"/>
    <x v="19"/>
    <x v="3"/>
    <n v="87.54"/>
    <n v="2060.3000000000002"/>
    <n v="23.54"/>
    <n v="6.16"/>
    <n v="1.18"/>
    <n v="0"/>
    <n v="1.18"/>
    <n v="7"/>
    <n v="0"/>
    <n v="338"/>
    <n v="344"/>
    <n v="21"/>
    <n v="25"/>
    <m/>
    <n v="143.11000000000001"/>
    <n v="1.66"/>
    <n v="0"/>
    <n v="1.66"/>
    <n v="101.25"/>
    <n v="103.01"/>
    <n v="36.82"/>
    <x v="1"/>
    <x v="7"/>
    <x v="7"/>
    <n v="682"/>
    <n v="46"/>
    <x v="0"/>
    <x v="1"/>
  </r>
  <r>
    <x v="45"/>
    <x v="21"/>
    <x v="38"/>
    <n v="37.51"/>
    <n v="4123.54"/>
    <n v="109.92"/>
    <n v="8.36"/>
    <n v="83.06"/>
    <n v="73.930000000000007"/>
    <n v="156.99"/>
    <n v="5"/>
    <n v="6"/>
    <n v="167"/>
    <n v="198"/>
    <n v="11"/>
    <n v="7"/>
    <m/>
    <n v="128.99"/>
    <n v="0"/>
    <n v="0"/>
    <n v="0"/>
    <n v="2.83"/>
    <n v="303.27999999999997"/>
    <n v="64.680000000000007"/>
    <x v="7"/>
    <x v="0"/>
    <x v="8"/>
    <n v="365"/>
    <n v="18"/>
    <x v="3"/>
    <x v="1"/>
  </r>
  <r>
    <x v="45"/>
    <x v="14"/>
    <x v="3"/>
    <n v="87.54"/>
    <n v="3778.52"/>
    <n v="43.17"/>
    <n v="5.72"/>
    <n v="0.56999999999999995"/>
    <n v="0"/>
    <n v="0.56999999999999995"/>
    <n v="16"/>
    <n v="0"/>
    <n v="705"/>
    <n v="718"/>
    <n v="85"/>
    <n v="80"/>
    <m/>
    <n v="161.09"/>
    <n v="22.47"/>
    <n v="1.2"/>
    <n v="23.67"/>
    <n v="306.83999999999997"/>
    <n v="306.68"/>
    <n v="75.239999999999995"/>
    <x v="1"/>
    <x v="7"/>
    <x v="7"/>
    <n v="1423"/>
    <n v="165"/>
    <x v="0"/>
    <x v="1"/>
  </r>
  <r>
    <x v="45"/>
    <x v="15"/>
    <x v="37"/>
    <n v="63.06"/>
    <n v="3594.21"/>
    <n v="57"/>
    <n v="5.96"/>
    <n v="3.37"/>
    <n v="0"/>
    <n v="3.37"/>
    <n v="1"/>
    <n v="0"/>
    <n v="421"/>
    <n v="454"/>
    <n v="62"/>
    <n v="34"/>
    <m/>
    <n v="157.03"/>
    <n v="12.18"/>
    <n v="3.02"/>
    <n v="15.2"/>
    <n v="201.19"/>
    <n v="431.39"/>
    <n v="51.96"/>
    <x v="0"/>
    <x v="7"/>
    <x v="7"/>
    <n v="875"/>
    <n v="96"/>
    <x v="0"/>
    <x v="1"/>
  </r>
  <r>
    <x v="45"/>
    <x v="16"/>
    <x v="37"/>
    <n v="63.06"/>
    <n v="3670.76"/>
    <n v="58.21"/>
    <n v="6.49"/>
    <n v="43.66"/>
    <n v="0"/>
    <n v="43.66"/>
    <n v="6"/>
    <n v="4"/>
    <n v="457"/>
    <n v="496"/>
    <n v="55"/>
    <n v="50"/>
    <m/>
    <n v="144.72"/>
    <n v="7.47"/>
    <n v="0"/>
    <n v="7.47"/>
    <n v="142.37"/>
    <n v="678.92"/>
    <n v="59.11"/>
    <x v="0"/>
    <x v="7"/>
    <x v="7"/>
    <n v="953"/>
    <n v="105"/>
    <x v="0"/>
    <x v="1"/>
  </r>
  <r>
    <x v="46"/>
    <x v="1"/>
    <x v="3"/>
    <n v="94.64"/>
    <n v="6005.44"/>
    <n v="63.45"/>
    <n v="7.55"/>
    <n v="81.900000000000006"/>
    <n v="8.66"/>
    <n v="90.56"/>
    <n v="3"/>
    <n v="7"/>
    <n v="631"/>
    <n v="632"/>
    <n v="61"/>
    <n v="47"/>
    <m/>
    <n v="146.72"/>
    <n v="15.24"/>
    <n v="0.17"/>
    <n v="15.41"/>
    <n v="213.9"/>
    <n v="753.83"/>
    <n v="93.74"/>
    <x v="0"/>
    <x v="5"/>
    <x v="7"/>
    <n v="1263"/>
    <n v="108"/>
    <x v="0"/>
    <x v="1"/>
  </r>
  <r>
    <x v="46"/>
    <x v="2"/>
    <x v="3"/>
    <n v="94.64"/>
    <n v="5712.86"/>
    <n v="60.36"/>
    <n v="7.88"/>
    <n v="279.08999999999997"/>
    <n v="67.819999999999993"/>
    <n v="346.91"/>
    <n v="8"/>
    <n v="22"/>
    <n v="490"/>
    <n v="498"/>
    <n v="81"/>
    <n v="48"/>
    <m/>
    <n v="155.30000000000001"/>
    <n v="12"/>
    <n v="0.02"/>
    <n v="12.02"/>
    <n v="262.77999999999997"/>
    <n v="1134.98"/>
    <n v="79.989999999999995"/>
    <x v="0"/>
    <x v="5"/>
    <x v="7"/>
    <n v="988"/>
    <n v="129"/>
    <x v="1"/>
    <x v="1"/>
  </r>
  <r>
    <x v="46"/>
    <x v="4"/>
    <x v="3"/>
    <n v="94.64"/>
    <n v="5754.38"/>
    <n v="62.66"/>
    <n v="7.5"/>
    <n v="323.02999999999997"/>
    <n v="4.34"/>
    <n v="327.37"/>
    <n v="33"/>
    <n v="29"/>
    <n v="496"/>
    <n v="518"/>
    <n v="70"/>
    <n v="66"/>
    <m/>
    <n v="139.29"/>
    <n v="3.23"/>
    <n v="0"/>
    <n v="3.23"/>
    <n v="153.02000000000001"/>
    <n v="1214.57"/>
    <n v="118.23"/>
    <x v="0"/>
    <x v="5"/>
    <x v="7"/>
    <n v="1014"/>
    <n v="136"/>
    <x v="3"/>
    <x v="1"/>
  </r>
  <r>
    <x v="46"/>
    <x v="5"/>
    <x v="3"/>
    <n v="94.64"/>
    <n v="6279.29"/>
    <n v="66.349999999999994"/>
    <n v="7.4"/>
    <n v="211.6"/>
    <n v="10.75"/>
    <n v="222.35"/>
    <n v="15"/>
    <n v="23"/>
    <n v="516"/>
    <n v="512"/>
    <n v="49"/>
    <n v="59"/>
    <m/>
    <n v="140.1"/>
    <n v="9.6300000000000008"/>
    <n v="0"/>
    <n v="9.6300000000000008"/>
    <n v="177.15"/>
    <n v="977.59"/>
    <n v="99.62"/>
    <x v="0"/>
    <x v="5"/>
    <x v="7"/>
    <n v="1028"/>
    <n v="108"/>
    <x v="0"/>
    <x v="1"/>
  </r>
  <r>
    <x v="46"/>
    <x v="7"/>
    <x v="3"/>
    <n v="94.64"/>
    <n v="6390.6"/>
    <n v="71.86"/>
    <n v="7.6"/>
    <n v="252.22"/>
    <n v="17.95"/>
    <n v="270.17"/>
    <n v="17"/>
    <n v="20"/>
    <n v="571"/>
    <n v="571"/>
    <n v="74"/>
    <n v="94"/>
    <m/>
    <n v="138.91999999999999"/>
    <n v="5.75"/>
    <n v="0"/>
    <n v="5.75"/>
    <n v="121.87"/>
    <n v="1352.09"/>
    <n v="95.04"/>
    <x v="0"/>
    <x v="5"/>
    <x v="7"/>
    <n v="1142"/>
    <n v="168"/>
    <x v="3"/>
    <x v="1"/>
  </r>
  <r>
    <x v="46"/>
    <x v="8"/>
    <x v="3"/>
    <n v="94.64"/>
    <n v="6287.78"/>
    <n v="66.44"/>
    <n v="6.82"/>
    <n v="146.81"/>
    <n v="0"/>
    <n v="146.81"/>
    <n v="13"/>
    <n v="16"/>
    <n v="554"/>
    <n v="575"/>
    <n v="47"/>
    <n v="68"/>
    <m/>
    <n v="168.94"/>
    <n v="12.67"/>
    <n v="26.81"/>
    <n v="39.479999999999997"/>
    <n v="453.4"/>
    <n v="1042.78"/>
    <n v="100.87"/>
    <x v="0"/>
    <x v="5"/>
    <x v="7"/>
    <n v="1129"/>
    <n v="115"/>
    <x v="4"/>
    <x v="1"/>
  </r>
  <r>
    <x v="46"/>
    <x v="9"/>
    <x v="3"/>
    <n v="94.64"/>
    <n v="5030.67"/>
    <n v="53.35"/>
    <n v="7.81"/>
    <n v="221.09"/>
    <n v="29.2"/>
    <n v="250.29"/>
    <n v="26"/>
    <n v="17"/>
    <n v="576"/>
    <n v="597"/>
    <n v="44"/>
    <n v="52"/>
    <m/>
    <n v="138.74"/>
    <n v="2.02"/>
    <n v="0"/>
    <n v="2.02"/>
    <n v="138.88"/>
    <n v="732.28"/>
    <n v="94.38"/>
    <x v="0"/>
    <x v="5"/>
    <x v="7"/>
    <n v="1173"/>
    <n v="96"/>
    <x v="0"/>
    <x v="1"/>
  </r>
  <r>
    <x v="46"/>
    <x v="18"/>
    <x v="3"/>
    <n v="94.64"/>
    <n v="5802.07"/>
    <n v="61.3"/>
    <n v="7.93"/>
    <n v="120.89"/>
    <n v="16.940000000000001"/>
    <n v="137.83000000000001"/>
    <n v="15"/>
    <n v="11"/>
    <n v="550"/>
    <n v="572"/>
    <n v="50"/>
    <n v="81"/>
    <m/>
    <n v="143.29"/>
    <n v="26.1"/>
    <n v="0.47"/>
    <n v="26.57"/>
    <n v="294.95"/>
    <n v="1026.25"/>
    <n v="92.56"/>
    <x v="0"/>
    <x v="5"/>
    <x v="7"/>
    <n v="1122"/>
    <n v="131"/>
    <x v="4"/>
    <x v="1"/>
  </r>
  <r>
    <x v="46"/>
    <x v="10"/>
    <x v="3"/>
    <n v="94.64"/>
    <n v="6471.28"/>
    <n v="68.38"/>
    <n v="6.51"/>
    <n v="71.16"/>
    <n v="0"/>
    <n v="71.16"/>
    <n v="10"/>
    <n v="10"/>
    <n v="452"/>
    <n v="491"/>
    <n v="60"/>
    <n v="59"/>
    <m/>
    <n v="146.04"/>
    <n v="25.19"/>
    <n v="0"/>
    <n v="25.19"/>
    <n v="272.3"/>
    <n v="1125.3900000000001"/>
    <n v="97.28"/>
    <x v="0"/>
    <x v="5"/>
    <x v="7"/>
    <n v="943"/>
    <n v="119"/>
    <x v="0"/>
    <x v="1"/>
  </r>
  <r>
    <x v="46"/>
    <x v="11"/>
    <x v="3"/>
    <n v="94.64"/>
    <n v="6084.12"/>
    <n v="64.28"/>
    <n v="7.7"/>
    <n v="155.85"/>
    <n v="24.16"/>
    <n v="180.01"/>
    <n v="19"/>
    <n v="17"/>
    <n v="616"/>
    <n v="614"/>
    <n v="65"/>
    <n v="72"/>
    <m/>
    <n v="140.12"/>
    <n v="4.74"/>
    <n v="0"/>
    <n v="4.74"/>
    <n v="179.06"/>
    <n v="1001.68"/>
    <n v="117.29"/>
    <x v="0"/>
    <x v="5"/>
    <x v="7"/>
    <n v="1230"/>
    <n v="137"/>
    <x v="4"/>
    <x v="1"/>
  </r>
  <r>
    <x v="46"/>
    <x v="13"/>
    <x v="3"/>
    <n v="94.64"/>
    <n v="6208.4"/>
    <n v="65.599999999999994"/>
    <n v="6.46"/>
    <n v="59.44"/>
    <n v="0"/>
    <n v="59.44"/>
    <n v="3"/>
    <n v="4"/>
    <n v="491"/>
    <n v="533"/>
    <n v="54"/>
    <n v="36"/>
    <m/>
    <n v="156.26"/>
    <n v="25.3"/>
    <n v="0.06"/>
    <n v="25.35"/>
    <n v="283.89999999999998"/>
    <n v="882.49"/>
    <n v="100.16"/>
    <x v="0"/>
    <x v="5"/>
    <x v="7"/>
    <n v="1024"/>
    <n v="90"/>
    <x v="0"/>
    <x v="1"/>
  </r>
  <r>
    <x v="46"/>
    <x v="14"/>
    <x v="3"/>
    <n v="94.64"/>
    <n v="3409.62"/>
    <n v="36.03"/>
    <m/>
    <n v="17.350000000000001"/>
    <n v="7.04"/>
    <n v="24.39"/>
    <n v="4"/>
    <n v="3"/>
    <n v="464"/>
    <n v="479"/>
    <n v="13"/>
    <n v="13"/>
    <m/>
    <n v="118.05"/>
    <n v="0.52"/>
    <n v="0"/>
    <n v="0.52"/>
    <n v="83.74"/>
    <n v="154.12"/>
    <n v="50.2"/>
    <x v="1"/>
    <x v="5"/>
    <x v="7"/>
    <n v="943"/>
    <n v="26"/>
    <x v="0"/>
    <x v="1"/>
  </r>
  <r>
    <x v="46"/>
    <x v="15"/>
    <x v="3"/>
    <n v="94.64"/>
    <n v="5721.92"/>
    <n v="60.46"/>
    <n v="8.17"/>
    <n v="121.38"/>
    <n v="35.43"/>
    <n v="156.81"/>
    <n v="3"/>
    <n v="10"/>
    <n v="484"/>
    <n v="495"/>
    <n v="61"/>
    <n v="32"/>
    <m/>
    <n v="138.80000000000001"/>
    <n v="16.239999999999998"/>
    <n v="0.37"/>
    <n v="16.61"/>
    <n v="202.3"/>
    <n v="768.22"/>
    <n v="81.13"/>
    <x v="0"/>
    <x v="5"/>
    <x v="7"/>
    <n v="979"/>
    <n v="93"/>
    <x v="0"/>
    <x v="1"/>
  </r>
  <r>
    <x v="46"/>
    <x v="16"/>
    <x v="3"/>
    <n v="94.64"/>
    <n v="6456.32"/>
    <n v="68.22"/>
    <n v="7.62"/>
    <n v="402.69"/>
    <n v="27.24"/>
    <n v="429.93"/>
    <n v="13"/>
    <n v="29"/>
    <n v="520"/>
    <n v="553"/>
    <n v="80"/>
    <n v="58"/>
    <m/>
    <n v="139.11000000000001"/>
    <n v="10.81"/>
    <n v="7.0000000000000007E-2"/>
    <n v="10.88"/>
    <n v="198.22"/>
    <n v="1423.64"/>
    <n v="95.25"/>
    <x v="0"/>
    <x v="5"/>
    <x v="7"/>
    <n v="1073"/>
    <n v="138"/>
    <x v="0"/>
    <x v="1"/>
  </r>
  <r>
    <x v="47"/>
    <x v="1"/>
    <x v="39"/>
    <n v="132.13"/>
    <n v="11702.7"/>
    <n v="92.14"/>
    <n v="7.93"/>
    <n v="221.19"/>
    <n v="57.55"/>
    <n v="278.74"/>
    <n v="6"/>
    <n v="15"/>
    <n v="887"/>
    <n v="869"/>
    <n v="67"/>
    <n v="81"/>
    <m/>
    <n v="154.76"/>
    <n v="17.73"/>
    <n v="1.36"/>
    <n v="19.09"/>
    <n v="323.48"/>
    <n v="1606.78"/>
    <n v="170.02"/>
    <x v="0"/>
    <x v="6"/>
    <x v="4"/>
    <n v="1756"/>
    <n v="148"/>
    <x v="0"/>
    <x v="1"/>
  </r>
  <r>
    <x v="47"/>
    <x v="3"/>
    <x v="39"/>
    <n v="132.13"/>
    <n v="3322.31"/>
    <n v="25.15"/>
    <n v="7.18"/>
    <n v="90.62"/>
    <n v="2.83"/>
    <n v="93.45"/>
    <n v="5"/>
    <n v="7"/>
    <n v="503"/>
    <n v="540"/>
    <n v="48"/>
    <n v="50"/>
    <m/>
    <n v="117.96"/>
    <n v="0"/>
    <n v="0"/>
    <n v="0"/>
    <n v="128.1"/>
    <n v="316.83999999999997"/>
    <n v="58.21"/>
    <x v="0"/>
    <x v="6"/>
    <x v="4"/>
    <n v="1043"/>
    <n v="98"/>
    <x v="2"/>
    <x v="1"/>
  </r>
  <r>
    <x v="47"/>
    <x v="4"/>
    <x v="39"/>
    <n v="132.13"/>
    <n v="11632.3"/>
    <n v="92.02"/>
    <n v="8.74"/>
    <n v="640.82000000000005"/>
    <n v="159.54"/>
    <n v="800.36"/>
    <n v="28"/>
    <n v="48"/>
    <n v="916"/>
    <n v="921"/>
    <n v="84"/>
    <n v="139"/>
    <m/>
    <n v="162.35"/>
    <n v="37.28"/>
    <n v="0"/>
    <n v="37.28"/>
    <n v="395.34"/>
    <n v="2314.2199999999998"/>
    <n v="181.71"/>
    <x v="0"/>
    <x v="6"/>
    <x v="4"/>
    <n v="1837"/>
    <n v="223"/>
    <x v="3"/>
    <x v="1"/>
  </r>
  <r>
    <x v="47"/>
    <x v="5"/>
    <x v="39"/>
    <n v="132.13"/>
    <n v="11958.04"/>
    <n v="94.28"/>
    <n v="8.2899999999999991"/>
    <n v="552.97"/>
    <n v="195.81"/>
    <n v="748.78"/>
    <n v="22"/>
    <n v="42"/>
    <n v="733"/>
    <n v="776"/>
    <n v="76"/>
    <n v="80"/>
    <m/>
    <n v="168.28"/>
    <n v="49.23"/>
    <n v="0"/>
    <n v="49.23"/>
    <n v="469.99"/>
    <n v="2171.64"/>
    <n v="156.75"/>
    <x v="0"/>
    <x v="6"/>
    <x v="4"/>
    <n v="1509"/>
    <n v="156"/>
    <x v="0"/>
    <x v="1"/>
  </r>
  <r>
    <x v="47"/>
    <x v="7"/>
    <x v="39"/>
    <n v="132.13"/>
    <n v="3217.17"/>
    <n v="24.56"/>
    <n v="7.39"/>
    <n v="155.19999999999999"/>
    <n v="10.050000000000001"/>
    <n v="165.25"/>
    <n v="6"/>
    <n v="15"/>
    <n v="357"/>
    <n v="389"/>
    <n v="32"/>
    <n v="16"/>
    <m/>
    <n v="107.71"/>
    <n v="0.05"/>
    <n v="0"/>
    <n v="0.05"/>
    <n v="72.63"/>
    <n v="436.62"/>
    <n v="57.81"/>
    <x v="0"/>
    <x v="6"/>
    <x v="4"/>
    <n v="746"/>
    <n v="48"/>
    <x v="3"/>
    <x v="1"/>
  </r>
  <r>
    <x v="47"/>
    <x v="9"/>
    <x v="39"/>
    <n v="132.13"/>
    <n v="10200.32"/>
    <n v="77.2"/>
    <n v="9.08"/>
    <n v="601.66999999999996"/>
    <n v="266.08999999999997"/>
    <n v="867.76"/>
    <n v="27"/>
    <n v="53"/>
    <n v="775"/>
    <n v="784"/>
    <n v="93"/>
    <n v="97"/>
    <m/>
    <n v="161.53"/>
    <n v="31.95"/>
    <n v="0.76"/>
    <n v="32.71"/>
    <n v="375.33"/>
    <n v="1883.37"/>
    <n v="152.83000000000001"/>
    <x v="0"/>
    <x v="6"/>
    <x v="4"/>
    <n v="1559"/>
    <n v="190"/>
    <x v="0"/>
    <x v="1"/>
  </r>
  <r>
    <x v="47"/>
    <x v="18"/>
    <x v="39"/>
    <n v="132.13"/>
    <n v="3187.32"/>
    <n v="24.92"/>
    <n v="7.54"/>
    <n v="96.78"/>
    <n v="7.92"/>
    <n v="104.7"/>
    <n v="9"/>
    <n v="8"/>
    <n v="361"/>
    <n v="376"/>
    <n v="27"/>
    <n v="20"/>
    <m/>
    <n v="107.05"/>
    <n v="5.05"/>
    <n v="0"/>
    <n v="5.05"/>
    <n v="146.69999999999999"/>
    <n v="347.21"/>
    <n v="64.88"/>
    <x v="0"/>
    <x v="6"/>
    <x v="4"/>
    <n v="737"/>
    <n v="47"/>
    <x v="4"/>
    <x v="1"/>
  </r>
  <r>
    <x v="47"/>
    <x v="11"/>
    <x v="39"/>
    <n v="132.13"/>
    <n v="11431.12"/>
    <n v="86.52"/>
    <n v="8.57"/>
    <n v="344.6"/>
    <n v="56.78"/>
    <n v="401.38"/>
    <n v="21"/>
    <n v="23"/>
    <n v="997"/>
    <n v="1007"/>
    <n v="63"/>
    <n v="96"/>
    <m/>
    <n v="136.25"/>
    <n v="15.17"/>
    <n v="0.19"/>
    <n v="15.36"/>
    <n v="251.22"/>
    <n v="1794.11"/>
    <n v="201.14"/>
    <x v="0"/>
    <x v="6"/>
    <x v="4"/>
    <n v="2004"/>
    <n v="159"/>
    <x v="4"/>
    <x v="1"/>
  </r>
  <r>
    <x v="47"/>
    <x v="13"/>
    <x v="39"/>
    <n v="132.13"/>
    <n v="11847.87"/>
    <n v="89.67"/>
    <n v="7.79"/>
    <n v="319.45999999999998"/>
    <n v="42.42"/>
    <n v="361.88"/>
    <n v="7"/>
    <n v="23"/>
    <n v="943"/>
    <n v="911"/>
    <n v="56"/>
    <n v="52"/>
    <m/>
    <n v="167.64"/>
    <n v="64.510000000000005"/>
    <n v="0.88"/>
    <n v="65.39"/>
    <n v="551.44000000000005"/>
    <n v="1673.52"/>
    <n v="184.79"/>
    <x v="0"/>
    <x v="6"/>
    <x v="4"/>
    <n v="1854"/>
    <n v="108"/>
    <x v="0"/>
    <x v="1"/>
  </r>
  <r>
    <x v="47"/>
    <x v="21"/>
    <x v="38"/>
    <n v="41.54"/>
    <n v="4162.49"/>
    <n v="100.22"/>
    <n v="6.54"/>
    <n v="245.1"/>
    <n v="0"/>
    <n v="245.1"/>
    <n v="7"/>
    <n v="16"/>
    <n v="97"/>
    <n v="138"/>
    <n v="29"/>
    <n v="6"/>
    <m/>
    <n v="169.59"/>
    <n v="14.08"/>
    <n v="6.3"/>
    <n v="20.38"/>
    <n v="187.46"/>
    <n v="502.99"/>
    <n v="64.069999999999993"/>
    <x v="7"/>
    <x v="0"/>
    <x v="8"/>
    <n v="235"/>
    <n v="35"/>
    <x v="3"/>
    <x v="1"/>
  </r>
  <r>
    <x v="47"/>
    <x v="14"/>
    <x v="39"/>
    <n v="132.13"/>
    <n v="7276.76"/>
    <n v="55.07"/>
    <n v="6.9"/>
    <n v="42.39"/>
    <n v="0"/>
    <n v="42.39"/>
    <n v="6"/>
    <n v="3"/>
    <n v="797"/>
    <n v="872"/>
    <n v="80"/>
    <n v="59"/>
    <m/>
    <n v="147.59"/>
    <n v="10.88"/>
    <n v="0"/>
    <n v="10.88"/>
    <n v="306.7"/>
    <n v="674"/>
    <n v="95.9"/>
    <x v="0"/>
    <x v="6"/>
    <x v="4"/>
    <n v="1669"/>
    <n v="139"/>
    <x v="0"/>
    <x v="1"/>
  </r>
  <r>
    <x v="47"/>
    <x v="15"/>
    <x v="39"/>
    <n v="132.13"/>
    <n v="10970.27"/>
    <n v="83.03"/>
    <n v="7.83"/>
    <n v="392.33"/>
    <n v="83.75"/>
    <n v="476.08"/>
    <n v="13"/>
    <n v="32"/>
    <n v="924"/>
    <n v="974"/>
    <n v="105"/>
    <n v="81"/>
    <m/>
    <n v="167.18"/>
    <n v="49.28"/>
    <n v="14.56"/>
    <n v="63.84"/>
    <n v="583.62"/>
    <n v="1911.75"/>
    <n v="153.75"/>
    <x v="0"/>
    <x v="6"/>
    <x v="4"/>
    <n v="1898"/>
    <n v="186"/>
    <x v="0"/>
    <x v="1"/>
  </r>
  <r>
    <x v="47"/>
    <x v="16"/>
    <x v="39"/>
    <n v="132.13"/>
    <n v="13460.91"/>
    <n v="101.88"/>
    <n v="8.31"/>
    <n v="627.66"/>
    <n v="139.71"/>
    <n v="767.37"/>
    <n v="21"/>
    <n v="44"/>
    <n v="973"/>
    <n v="974"/>
    <n v="105"/>
    <n v="108"/>
    <m/>
    <n v="160.72999999999999"/>
    <n v="52.43"/>
    <n v="0.01"/>
    <n v="52.44"/>
    <n v="486.87"/>
    <n v="2763.51"/>
    <n v="184.46"/>
    <x v="0"/>
    <x v="6"/>
    <x v="4"/>
    <n v="1947"/>
    <n v="213"/>
    <x v="0"/>
    <x v="1"/>
  </r>
  <r>
    <x v="48"/>
    <x v="1"/>
    <x v="3"/>
    <n v="83.03"/>
    <n v="6221"/>
    <n v="74.92"/>
    <n v="7.09"/>
    <n v="100.27"/>
    <n v="1.41"/>
    <n v="101.68"/>
    <n v="3"/>
    <n v="7"/>
    <n v="670"/>
    <n v="698"/>
    <n v="104"/>
    <n v="54"/>
    <m/>
    <n v="153.1"/>
    <n v="6.58"/>
    <n v="0"/>
    <n v="6.58"/>
    <n v="183.86"/>
    <n v="832.34"/>
    <n v="102.28"/>
    <x v="0"/>
    <x v="1"/>
    <x v="7"/>
    <n v="1368"/>
    <n v="158"/>
    <x v="0"/>
    <x v="1"/>
  </r>
  <r>
    <x v="48"/>
    <x v="2"/>
    <x v="3"/>
    <n v="83.03"/>
    <n v="5166.21"/>
    <n v="62.22"/>
    <n v="7.78"/>
    <n v="123.13"/>
    <n v="22.56"/>
    <n v="145.69"/>
    <n v="3"/>
    <n v="13"/>
    <n v="576"/>
    <n v="637"/>
    <n v="104"/>
    <n v="56"/>
    <m/>
    <n v="157.1"/>
    <n v="23.13"/>
    <n v="7.0000000000000007E-2"/>
    <n v="23.2"/>
    <n v="259.45999999999998"/>
    <n v="861.38"/>
    <n v="80.989999999999995"/>
    <x v="0"/>
    <x v="1"/>
    <x v="7"/>
    <n v="1213"/>
    <n v="160"/>
    <x v="1"/>
    <x v="1"/>
  </r>
  <r>
    <x v="48"/>
    <x v="3"/>
    <x v="3"/>
    <n v="83.03"/>
    <n v="4378.66"/>
    <n v="56.37"/>
    <n v="5.62"/>
    <n v="1.1200000000000001"/>
    <n v="0"/>
    <n v="1.1200000000000001"/>
    <n v="19"/>
    <n v="0"/>
    <n v="614"/>
    <n v="632"/>
    <n v="76"/>
    <n v="104"/>
    <m/>
    <n v="152.76"/>
    <n v="4.17"/>
    <n v="0"/>
    <n v="4.17"/>
    <n v="185.47"/>
    <n v="452.49"/>
    <n v="73.66"/>
    <x v="1"/>
    <x v="1"/>
    <x v="7"/>
    <n v="1246"/>
    <n v="180"/>
    <x v="2"/>
    <x v="1"/>
  </r>
  <r>
    <x v="48"/>
    <x v="4"/>
    <x v="3"/>
    <n v="83.03"/>
    <n v="5628.35"/>
    <n v="75.739999999999995"/>
    <n v="7.93"/>
    <n v="174.28"/>
    <n v="21.71"/>
    <n v="195.99"/>
    <n v="26"/>
    <n v="15"/>
    <n v="597"/>
    <n v="680"/>
    <n v="126"/>
    <n v="89"/>
    <m/>
    <n v="172.13"/>
    <n v="29.78"/>
    <n v="0"/>
    <n v="29.78"/>
    <n v="289.5"/>
    <n v="1079.55"/>
    <n v="129.69"/>
    <x v="0"/>
    <x v="1"/>
    <x v="7"/>
    <n v="1277"/>
    <n v="215"/>
    <x v="3"/>
    <x v="1"/>
  </r>
  <r>
    <x v="48"/>
    <x v="5"/>
    <x v="3"/>
    <n v="83.03"/>
    <n v="5632.48"/>
    <n v="69.7"/>
    <n v="7.49"/>
    <n v="103.66"/>
    <n v="4.33"/>
    <n v="107.99"/>
    <n v="12"/>
    <n v="12"/>
    <n v="583"/>
    <n v="624"/>
    <n v="70"/>
    <n v="45"/>
    <m/>
    <n v="161.62"/>
    <n v="23.94"/>
    <n v="0.59"/>
    <n v="24.53"/>
    <n v="262.68"/>
    <n v="769.35"/>
    <n v="102.54"/>
    <x v="0"/>
    <x v="1"/>
    <x v="7"/>
    <n v="1207"/>
    <n v="115"/>
    <x v="0"/>
    <x v="1"/>
  </r>
  <r>
    <x v="48"/>
    <x v="8"/>
    <x v="3"/>
    <n v="83.03"/>
    <n v="5217.83"/>
    <n v="70.12"/>
    <n v="7.84"/>
    <n v="47.39"/>
    <n v="3.75"/>
    <n v="51.14"/>
    <n v="7"/>
    <n v="4"/>
    <n v="561"/>
    <n v="604"/>
    <n v="76"/>
    <n v="50"/>
    <m/>
    <n v="180.3"/>
    <n v="17.13"/>
    <n v="29.96"/>
    <n v="47.09"/>
    <n v="461.01"/>
    <n v="790.45"/>
    <n v="90.36"/>
    <x v="0"/>
    <x v="1"/>
    <x v="7"/>
    <n v="1165"/>
    <n v="126"/>
    <x v="4"/>
    <x v="1"/>
  </r>
  <r>
    <x v="48"/>
    <x v="9"/>
    <x v="40"/>
    <n v="94.86"/>
    <n v="6177.77"/>
    <n v="65.12"/>
    <n v="8.0399999999999991"/>
    <n v="305.89"/>
    <n v="19.2"/>
    <n v="325.08999999999997"/>
    <n v="10"/>
    <n v="24"/>
    <n v="592"/>
    <n v="656"/>
    <n v="102"/>
    <n v="63"/>
    <m/>
    <n v="157.16999999999999"/>
    <n v="19"/>
    <n v="1.07"/>
    <n v="20.079999999999998"/>
    <n v="258.2"/>
    <n v="1189.49"/>
    <n v="97.79"/>
    <x v="0"/>
    <x v="1"/>
    <x v="7"/>
    <n v="1248"/>
    <n v="165"/>
    <x v="0"/>
    <x v="1"/>
  </r>
  <r>
    <x v="48"/>
    <x v="10"/>
    <x v="3"/>
    <n v="83.03"/>
    <n v="5818.67"/>
    <n v="78.3"/>
    <n v="7.35"/>
    <n v="152.30000000000001"/>
    <n v="8.59"/>
    <n v="160.88999999999999"/>
    <n v="11"/>
    <n v="14"/>
    <n v="537"/>
    <n v="589"/>
    <n v="90"/>
    <n v="50"/>
    <m/>
    <n v="164.25"/>
    <n v="19.95"/>
    <n v="14.6"/>
    <n v="34.549999999999997"/>
    <n v="358.46"/>
    <n v="999.1"/>
    <n v="96.01"/>
    <x v="0"/>
    <x v="1"/>
    <x v="7"/>
    <n v="1126"/>
    <n v="140"/>
    <x v="0"/>
    <x v="1"/>
  </r>
  <r>
    <x v="48"/>
    <x v="22"/>
    <x v="3"/>
    <n v="83.03"/>
    <n v="4887.5200000000004"/>
    <n v="58.86"/>
    <n v="7.67"/>
    <n v="38.25"/>
    <n v="6.61"/>
    <n v="44.86"/>
    <n v="4"/>
    <n v="3"/>
    <n v="572"/>
    <n v="611"/>
    <n v="90"/>
    <n v="52"/>
    <m/>
    <n v="183.87"/>
    <n v="44.03"/>
    <n v="11.51"/>
    <n v="55.54"/>
    <n v="478.48"/>
    <n v="664.94"/>
    <n v="81.400000000000006"/>
    <x v="0"/>
    <x v="1"/>
    <x v="7"/>
    <n v="1183"/>
    <n v="142"/>
    <x v="3"/>
    <x v="1"/>
  </r>
  <r>
    <x v="48"/>
    <x v="11"/>
    <x v="3"/>
    <n v="83.03"/>
    <n v="5222.43"/>
    <n v="64.63"/>
    <n v="7.39"/>
    <n v="76.81"/>
    <n v="5.0599999999999996"/>
    <n v="81.87"/>
    <n v="14"/>
    <n v="10"/>
    <n v="649"/>
    <n v="705"/>
    <n v="113"/>
    <n v="67"/>
    <m/>
    <n v="136.12"/>
    <n v="7.73"/>
    <n v="0"/>
    <n v="7.73"/>
    <n v="145.26"/>
    <n v="781.85"/>
    <n v="105.94"/>
    <x v="0"/>
    <x v="1"/>
    <x v="7"/>
    <n v="1354"/>
    <n v="180"/>
    <x v="4"/>
    <x v="1"/>
  </r>
  <r>
    <x v="48"/>
    <x v="13"/>
    <x v="3"/>
    <n v="83.03"/>
    <n v="5433.61"/>
    <n v="67.239999999999995"/>
    <n v="7.52"/>
    <n v="58.29"/>
    <n v="2.91"/>
    <n v="61.2"/>
    <n v="2"/>
    <n v="6"/>
    <n v="650"/>
    <n v="675"/>
    <n v="63"/>
    <n v="30"/>
    <m/>
    <n v="174.15"/>
    <n v="38.61"/>
    <n v="3.66"/>
    <n v="42.27"/>
    <n v="379.89"/>
    <n v="698.5"/>
    <n v="96.69"/>
    <x v="0"/>
    <x v="1"/>
    <x v="7"/>
    <n v="1325"/>
    <n v="93"/>
    <x v="0"/>
    <x v="1"/>
  </r>
  <r>
    <x v="48"/>
    <x v="21"/>
    <x v="38"/>
    <n v="50.04"/>
    <n v="4056.91"/>
    <n v="81.08"/>
    <n v="8.02"/>
    <n v="233.44"/>
    <n v="32.299999999999997"/>
    <n v="265.74"/>
    <n v="5"/>
    <n v="19"/>
    <n v="347"/>
    <n v="392"/>
    <n v="33"/>
    <n v="9"/>
    <m/>
    <n v="171.78"/>
    <n v="23.44"/>
    <n v="3.08"/>
    <n v="26.52"/>
    <n v="224.27"/>
    <n v="596.64"/>
    <n v="72.42"/>
    <x v="7"/>
    <x v="0"/>
    <x v="8"/>
    <n v="739"/>
    <n v="42"/>
    <x v="3"/>
    <x v="1"/>
  </r>
  <r>
    <x v="48"/>
    <x v="15"/>
    <x v="3"/>
    <n v="83.03"/>
    <n v="5086.12"/>
    <n v="69.38"/>
    <n v="7.08"/>
    <n v="94.72"/>
    <n v="0.71"/>
    <n v="95.43"/>
    <n v="10"/>
    <n v="5"/>
    <n v="578"/>
    <n v="608"/>
    <n v="137"/>
    <n v="86"/>
    <m/>
    <n v="163.66"/>
    <n v="26.27"/>
    <n v="3.27"/>
    <n v="29.53"/>
    <n v="282.70999999999998"/>
    <n v="881.08"/>
    <n v="87.3"/>
    <x v="0"/>
    <x v="1"/>
    <x v="7"/>
    <n v="1186"/>
    <n v="223"/>
    <x v="0"/>
    <x v="1"/>
  </r>
  <r>
    <x v="48"/>
    <x v="16"/>
    <x v="3"/>
    <n v="83.03"/>
    <n v="6279.35"/>
    <n v="75.63"/>
    <n v="7.56"/>
    <n v="199.82"/>
    <n v="17.239999999999998"/>
    <n v="217.06"/>
    <n v="13"/>
    <n v="15"/>
    <n v="657"/>
    <n v="712"/>
    <n v="115"/>
    <n v="78"/>
    <m/>
    <n v="152.04"/>
    <n v="19.62"/>
    <n v="0.24"/>
    <n v="19.86"/>
    <n v="246.7"/>
    <n v="1254.05"/>
    <n v="98.03"/>
    <x v="0"/>
    <x v="1"/>
    <x v="7"/>
    <n v="1369"/>
    <n v="193"/>
    <x v="0"/>
    <x v="1"/>
  </r>
  <r>
    <x v="49"/>
    <x v="2"/>
    <x v="29"/>
    <n v="86.26"/>
    <n v="6164.4"/>
    <n v="71.459999999999994"/>
    <n v="8.31"/>
    <n v="264.8"/>
    <n v="162.04"/>
    <n v="426.84"/>
    <n v="6"/>
    <n v="23"/>
    <n v="437"/>
    <n v="434"/>
    <n v="42"/>
    <n v="56"/>
    <m/>
    <n v="157.02000000000001"/>
    <n v="17.25"/>
    <n v="0.04"/>
    <n v="17.29"/>
    <n v="264.06"/>
    <n v="1125.3599999999999"/>
    <n v="76.540000000000006"/>
    <x v="6"/>
    <x v="0"/>
    <x v="1"/>
    <n v="871"/>
    <n v="98"/>
    <x v="1"/>
    <x v="1"/>
  </r>
  <r>
    <x v="49"/>
    <x v="3"/>
    <x v="29"/>
    <n v="86.26"/>
    <n v="4824.34"/>
    <n v="55.93"/>
    <n v="6.19"/>
    <n v="7.01"/>
    <n v="0"/>
    <n v="7.01"/>
    <n v="5"/>
    <n v="1"/>
    <n v="549"/>
    <n v="576"/>
    <n v="33"/>
    <n v="31"/>
    <m/>
    <n v="144.94"/>
    <n v="1.94"/>
    <n v="0"/>
    <n v="1.94"/>
    <n v="162.27000000000001"/>
    <n v="278.45"/>
    <n v="62.84"/>
    <x v="1"/>
    <x v="0"/>
    <x v="1"/>
    <n v="1125"/>
    <n v="64"/>
    <x v="2"/>
    <x v="1"/>
  </r>
  <r>
    <x v="49"/>
    <x v="7"/>
    <x v="10"/>
    <n v="86.26"/>
    <n v="6973.03"/>
    <n v="80.83"/>
    <n v="8.1199999999999992"/>
    <n v="302.26"/>
    <n v="42.19"/>
    <n v="344.45"/>
    <n v="16"/>
    <n v="25"/>
    <n v="502"/>
    <n v="485"/>
    <n v="35"/>
    <n v="50"/>
    <m/>
    <n v="155.01"/>
    <n v="12.27"/>
    <n v="2.11"/>
    <n v="14.38"/>
    <n v="147.9"/>
    <n v="1217.56"/>
    <n v="98.9"/>
    <x v="8"/>
    <x v="0"/>
    <x v="1"/>
    <n v="987"/>
    <n v="85"/>
    <x v="3"/>
    <x v="1"/>
  </r>
  <r>
    <x v="49"/>
    <x v="8"/>
    <x v="29"/>
    <n v="86.26"/>
    <n v="6510.53"/>
    <n v="75.47"/>
    <n v="7.54"/>
    <n v="193.52"/>
    <n v="14.54"/>
    <n v="208.06"/>
    <n v="11"/>
    <n v="14"/>
    <n v="488"/>
    <n v="522"/>
    <n v="35"/>
    <n v="41"/>
    <m/>
    <n v="116.63"/>
    <n v="0.65"/>
    <n v="0"/>
    <n v="0.65"/>
    <n v="4.78"/>
    <n v="968.5"/>
    <n v="102.79"/>
    <x v="6"/>
    <x v="2"/>
    <x v="7"/>
    <n v="1010"/>
    <n v="76"/>
    <x v="4"/>
    <x v="1"/>
  </r>
  <r>
    <x v="49"/>
    <x v="18"/>
    <x v="29"/>
    <n v="86.26"/>
    <n v="6562.08"/>
    <n v="76.069999999999993"/>
    <n v="7.53"/>
    <n v="181.47"/>
    <n v="18.75"/>
    <n v="200.22"/>
    <n v="12"/>
    <n v="13"/>
    <n v="527"/>
    <n v="539"/>
    <n v="43"/>
    <n v="61"/>
    <m/>
    <n v="151.78"/>
    <n v="32.46"/>
    <n v="7.47"/>
    <n v="39.93"/>
    <n v="372.75"/>
    <n v="1038.9000000000001"/>
    <n v="95.71"/>
    <x v="6"/>
    <x v="2"/>
    <x v="7"/>
    <n v="1066"/>
    <n v="104"/>
    <x v="4"/>
    <x v="1"/>
  </r>
  <r>
    <x v="49"/>
    <x v="10"/>
    <x v="29"/>
    <n v="86.26"/>
    <n v="6973.03"/>
    <n v="80.83"/>
    <n v="8.1199999999999992"/>
    <n v="302.26"/>
    <n v="42.19"/>
    <n v="344.45"/>
    <n v="16"/>
    <n v="25"/>
    <n v="502"/>
    <n v="485"/>
    <n v="35"/>
    <n v="50"/>
    <m/>
    <n v="155.01"/>
    <n v="12.27"/>
    <n v="2.11"/>
    <n v="14.38"/>
    <n v="147.9"/>
    <n v="1217.56"/>
    <n v="98.9"/>
    <x v="6"/>
    <x v="2"/>
    <x v="7"/>
    <n v="987"/>
    <n v="85"/>
    <x v="0"/>
    <x v="1"/>
  </r>
  <r>
    <x v="49"/>
    <x v="22"/>
    <x v="29"/>
    <n v="74.17"/>
    <n v="5223.8900000000003"/>
    <n v="70.430000000000007"/>
    <n v="8.4600000000000009"/>
    <n v="164.08"/>
    <n v="40.65"/>
    <n v="204.73"/>
    <n v="2"/>
    <n v="14"/>
    <n v="520"/>
    <n v="526"/>
    <n v="31"/>
    <n v="47"/>
    <m/>
    <n v="175.64"/>
    <n v="34.67"/>
    <n v="2.81"/>
    <n v="37.479999999999997"/>
    <n v="347.36"/>
    <n v="870.65"/>
    <n v="76.39"/>
    <x v="6"/>
    <x v="0"/>
    <x v="1"/>
    <n v="1046"/>
    <n v="78"/>
    <x v="3"/>
    <x v="1"/>
  </r>
  <r>
    <x v="49"/>
    <x v="11"/>
    <x v="29"/>
    <n v="86.26"/>
    <n v="6556.21"/>
    <n v="76"/>
    <n v="7.35"/>
    <n v="148.83000000000001"/>
    <n v="10.66"/>
    <n v="159.49"/>
    <n v="12"/>
    <n v="17"/>
    <n v="556"/>
    <n v="550"/>
    <n v="43"/>
    <n v="49"/>
    <m/>
    <n v="116.65"/>
    <n v="0"/>
    <n v="0"/>
    <n v="0"/>
    <n v="71.260000000000005"/>
    <n v="957.49"/>
    <n v="104.33"/>
    <x v="6"/>
    <x v="2"/>
    <x v="7"/>
    <n v="1106"/>
    <n v="92"/>
    <x v="4"/>
    <x v="1"/>
  </r>
  <r>
    <x v="49"/>
    <x v="13"/>
    <x v="3"/>
    <n v="75.680000000000007"/>
    <n v="3227.75"/>
    <n v="42.65"/>
    <n v="6.17"/>
    <n v="17.28"/>
    <n v="0"/>
    <n v="17.28"/>
    <n v="1"/>
    <n v="2"/>
    <n v="528"/>
    <n v="555"/>
    <n v="41"/>
    <n v="14"/>
    <m/>
    <n v="155.52000000000001"/>
    <n v="7.63"/>
    <n v="0"/>
    <n v="7.63"/>
    <n v="192.8"/>
    <n v="324.93"/>
    <n v="63.05"/>
    <x v="0"/>
    <x v="0"/>
    <x v="7"/>
    <n v="1083"/>
    <n v="55"/>
    <x v="0"/>
    <x v="1"/>
  </r>
  <r>
    <x v="49"/>
    <x v="15"/>
    <x v="3"/>
    <n v="75.680000000000007"/>
    <n v="3140.29"/>
    <n v="41.49"/>
    <n v="6.78"/>
    <n v="59.78"/>
    <n v="0"/>
    <n v="59.78"/>
    <n v="5"/>
    <n v="9"/>
    <n v="515"/>
    <n v="551"/>
    <n v="58"/>
    <n v="27"/>
    <m/>
    <n v="141.07"/>
    <n v="3.21"/>
    <n v="0"/>
    <n v="3.21"/>
    <n v="135.88999999999999"/>
    <n v="332.04"/>
    <n v="51.14"/>
    <x v="0"/>
    <x v="0"/>
    <x v="7"/>
    <n v="1066"/>
    <n v="85"/>
    <x v="0"/>
    <x v="1"/>
  </r>
  <r>
    <x v="50"/>
    <x v="0"/>
    <x v="32"/>
    <n v="34.28"/>
    <n v="2913.68"/>
    <n v="151.11000000000001"/>
    <n v="6.2"/>
    <n v="42.94"/>
    <n v="0"/>
    <n v="42.94"/>
    <n v="0"/>
    <n v="1"/>
    <n v="40"/>
    <n v="42"/>
    <n v="4"/>
    <n v="1"/>
    <m/>
    <n v="166.49"/>
    <n v="10.69"/>
    <n v="0.3"/>
    <n v="10.99"/>
    <n v="89.07"/>
    <n v="109"/>
    <n v="50.24"/>
    <x v="7"/>
    <x v="0"/>
    <x v="8"/>
    <n v="82"/>
    <n v="5"/>
    <x v="0"/>
    <x v="1"/>
  </r>
  <r>
    <x v="50"/>
    <x v="1"/>
    <x v="3"/>
    <n v="88.22"/>
    <n v="5816.66"/>
    <n v="65.94"/>
    <n v="6.27"/>
    <n v="28.17"/>
    <n v="0"/>
    <n v="28.17"/>
    <n v="6"/>
    <n v="1"/>
    <n v="640"/>
    <n v="712"/>
    <n v="89"/>
    <n v="66"/>
    <m/>
    <n v="173.65"/>
    <n v="34.840000000000003"/>
    <n v="0.62"/>
    <n v="35.46"/>
    <n v="353.6"/>
    <n v="776.81"/>
    <n v="102.13"/>
    <x v="0"/>
    <x v="1"/>
    <x v="7"/>
    <n v="1352"/>
    <n v="155"/>
    <x v="0"/>
    <x v="1"/>
  </r>
  <r>
    <x v="50"/>
    <x v="5"/>
    <x v="3"/>
    <n v="88.22"/>
    <n v="6017.15"/>
    <n v="68.209999999999994"/>
    <n v="6.82"/>
    <n v="35.9"/>
    <n v="0"/>
    <n v="35.9"/>
    <n v="10"/>
    <n v="5"/>
    <n v="588"/>
    <n v="634"/>
    <n v="88"/>
    <n v="68"/>
    <m/>
    <n v="164.77"/>
    <n v="22.4"/>
    <n v="0.71"/>
    <n v="23.11"/>
    <n v="288.14"/>
    <n v="803.35"/>
    <n v="91.94"/>
    <x v="0"/>
    <x v="1"/>
    <x v="7"/>
    <n v="1222"/>
    <n v="156"/>
    <x v="0"/>
    <x v="1"/>
  </r>
  <r>
    <x v="50"/>
    <x v="9"/>
    <x v="3"/>
    <n v="88.22"/>
    <n v="4514.47"/>
    <n v="51.18"/>
    <n v="6.23"/>
    <n v="33.049999999999997"/>
    <n v="0"/>
    <n v="33.049999999999997"/>
    <n v="11"/>
    <n v="5"/>
    <n v="561"/>
    <n v="578"/>
    <n v="65"/>
    <n v="43"/>
    <m/>
    <n v="143.09"/>
    <n v="4.32"/>
    <n v="0"/>
    <n v="4.32"/>
    <n v="146.61000000000001"/>
    <n v="536.66999999999996"/>
    <n v="84.45"/>
    <x v="0"/>
    <x v="1"/>
    <x v="7"/>
    <n v="1139"/>
    <n v="108"/>
    <x v="0"/>
    <x v="1"/>
  </r>
  <r>
    <x v="50"/>
    <x v="13"/>
    <x v="3"/>
    <n v="88.22"/>
    <n v="4742.5"/>
    <n v="53.76"/>
    <n v="6.56"/>
    <n v="18.14"/>
    <n v="0"/>
    <n v="18.14"/>
    <n v="2"/>
    <n v="2"/>
    <n v="537"/>
    <n v="583"/>
    <n v="73"/>
    <n v="31"/>
    <m/>
    <n v="163.16999999999999"/>
    <n v="25.92"/>
    <n v="0"/>
    <n v="25.92"/>
    <n v="292.76"/>
    <n v="544.11"/>
    <n v="84.53"/>
    <x v="0"/>
    <x v="1"/>
    <x v="7"/>
    <n v="1120"/>
    <n v="104"/>
    <x v="0"/>
    <x v="1"/>
  </r>
  <r>
    <x v="50"/>
    <x v="21"/>
    <x v="32"/>
    <n v="34.28"/>
    <n v="3773.36"/>
    <n v="110.09"/>
    <n v="6.52"/>
    <n v="40.340000000000003"/>
    <n v="0"/>
    <n v="40.340000000000003"/>
    <n v="2"/>
    <n v="4"/>
    <n v="167"/>
    <n v="172"/>
    <n v="23"/>
    <n v="13"/>
    <m/>
    <n v="176.47"/>
    <n v="11.76"/>
    <n v="5.21"/>
    <n v="16.97"/>
    <n v="167.1"/>
    <n v="202.72"/>
    <n v="58.91"/>
    <x v="7"/>
    <x v="0"/>
    <x v="8"/>
    <n v="339"/>
    <n v="36"/>
    <x v="3"/>
    <x v="1"/>
  </r>
  <r>
    <x v="50"/>
    <x v="14"/>
    <x v="3"/>
    <n v="88.22"/>
    <n v="3853.23"/>
    <n v="43.68"/>
    <n v="5.84"/>
    <n v="1.71"/>
    <n v="0"/>
    <n v="1.71"/>
    <n v="10"/>
    <n v="0"/>
    <n v="647"/>
    <n v="697"/>
    <n v="82"/>
    <n v="71"/>
    <m/>
    <n v="154.69"/>
    <n v="19.97"/>
    <n v="0.48"/>
    <n v="20.440000000000001"/>
    <n v="258.67"/>
    <n v="360.33"/>
    <n v="73.12"/>
    <x v="1"/>
    <x v="1"/>
    <x v="7"/>
    <n v="1344"/>
    <n v="153"/>
    <x v="0"/>
    <x v="1"/>
  </r>
  <r>
    <x v="50"/>
    <x v="15"/>
    <x v="3"/>
    <n v="88.22"/>
    <n v="5460.22"/>
    <n v="61.9"/>
    <n v="7.2"/>
    <n v="43.3"/>
    <n v="0.72"/>
    <n v="44.02"/>
    <n v="18"/>
    <n v="7"/>
    <n v="570"/>
    <n v="668"/>
    <n v="100"/>
    <n v="60"/>
    <m/>
    <n v="157.72999999999999"/>
    <n v="18.690000000000001"/>
    <n v="2.57"/>
    <n v="21.26"/>
    <n v="274.39999999999998"/>
    <n v="803.77"/>
    <n v="97.21"/>
    <x v="0"/>
    <x v="1"/>
    <x v="7"/>
    <n v="1238"/>
    <n v="160"/>
    <x v="0"/>
    <x v="1"/>
  </r>
  <r>
    <x v="50"/>
    <x v="16"/>
    <x v="3"/>
    <n v="88.22"/>
    <n v="5623.55"/>
    <n v="63.75"/>
    <n v="7.08"/>
    <n v="57.62"/>
    <n v="1.42"/>
    <n v="59.04"/>
    <n v="3"/>
    <n v="5"/>
    <n v="607"/>
    <n v="657"/>
    <n v="87"/>
    <n v="54"/>
    <m/>
    <n v="152.63999999999999"/>
    <n v="11.26"/>
    <n v="0"/>
    <n v="11.26"/>
    <n v="237.6"/>
    <n v="844.97"/>
    <n v="88.52"/>
    <x v="0"/>
    <x v="1"/>
    <x v="7"/>
    <n v="1264"/>
    <n v="141"/>
    <x v="0"/>
    <x v="1"/>
  </r>
  <r>
    <x v="51"/>
    <x v="1"/>
    <x v="3"/>
    <n v="87.73"/>
    <n v="4964.3999999999996"/>
    <n v="56.59"/>
    <n v="6.42"/>
    <n v="36.5"/>
    <n v="0"/>
    <n v="36.5"/>
    <n v="3"/>
    <n v="5"/>
    <n v="643"/>
    <n v="736"/>
    <n v="69"/>
    <n v="54"/>
    <m/>
    <n v="155.26"/>
    <n v="15.25"/>
    <n v="0.61"/>
    <n v="15.86"/>
    <n v="226.01"/>
    <n v="710.47"/>
    <n v="84.55"/>
    <x v="0"/>
    <x v="2"/>
    <x v="7"/>
    <n v="1379"/>
    <n v="123"/>
    <x v="0"/>
    <x v="1"/>
  </r>
  <r>
    <x v="51"/>
    <x v="2"/>
    <x v="29"/>
    <n v="78.91"/>
    <n v="5204.1499999999996"/>
    <n v="65.95"/>
    <n v="8.31"/>
    <n v="167.02"/>
    <n v="39.72"/>
    <n v="206.74"/>
    <n v="6"/>
    <n v="17"/>
    <n v="499"/>
    <n v="509"/>
    <n v="75"/>
    <n v="46"/>
    <m/>
    <n v="162.18"/>
    <n v="30.34"/>
    <n v="0"/>
    <n v="30.34"/>
    <n v="282.2"/>
    <n v="831.2"/>
    <n v="75.209999999999994"/>
    <x v="6"/>
    <x v="2"/>
    <x v="7"/>
    <n v="1008"/>
    <n v="121"/>
    <x v="1"/>
    <x v="1"/>
  </r>
  <r>
    <x v="51"/>
    <x v="3"/>
    <x v="41"/>
    <n v="78.91"/>
    <n v="4167.71"/>
    <n v="52.82"/>
    <n v="6.72"/>
    <n v="14.86"/>
    <n v="0"/>
    <n v="14.86"/>
    <n v="6"/>
    <n v="1"/>
    <n v="593"/>
    <n v="590"/>
    <n v="69"/>
    <n v="47"/>
    <m/>
    <n v="156.16999999999999"/>
    <n v="4.17"/>
    <n v="0"/>
    <n v="4.17"/>
    <n v="197.32"/>
    <n v="354.78"/>
    <n v="64.3"/>
    <x v="6"/>
    <x v="2"/>
    <x v="7"/>
    <n v="1183"/>
    <n v="116"/>
    <x v="2"/>
    <x v="1"/>
  </r>
  <r>
    <x v="51"/>
    <x v="4"/>
    <x v="29"/>
    <n v="78.91"/>
    <n v="5927.34"/>
    <n v="75.12"/>
    <n v="7.79"/>
    <n v="117.78"/>
    <n v="6.49"/>
    <n v="124.27"/>
    <n v="12"/>
    <n v="12"/>
    <n v="584"/>
    <n v="671"/>
    <n v="99"/>
    <n v="89"/>
    <m/>
    <n v="169.94"/>
    <n v="29.39"/>
    <n v="0"/>
    <n v="29.39"/>
    <n v="286.17"/>
    <n v="1112.8499999999999"/>
    <n v="101.66"/>
    <x v="6"/>
    <x v="2"/>
    <x v="7"/>
    <n v="1255"/>
    <n v="188"/>
    <x v="3"/>
    <x v="1"/>
  </r>
  <r>
    <x v="51"/>
    <x v="5"/>
    <x v="3"/>
    <n v="87.73"/>
    <n v="5027.09"/>
    <n v="57.3"/>
    <n v="6.55"/>
    <n v="99.61"/>
    <n v="0"/>
    <n v="99.61"/>
    <n v="7"/>
    <n v="9"/>
    <n v="544"/>
    <n v="636"/>
    <n v="89"/>
    <n v="72"/>
    <m/>
    <n v="150.16"/>
    <n v="9.74"/>
    <n v="0.01"/>
    <n v="9.75"/>
    <n v="189.96"/>
    <n v="796.06"/>
    <n v="77.63"/>
    <x v="0"/>
    <x v="2"/>
    <x v="7"/>
    <n v="1180"/>
    <n v="161"/>
    <x v="0"/>
    <x v="1"/>
  </r>
  <r>
    <x v="51"/>
    <x v="7"/>
    <x v="42"/>
    <n v="91.86"/>
    <n v="6168.67"/>
    <n v="67.150000000000006"/>
    <n v="8.56"/>
    <n v="90.8"/>
    <n v="49.76"/>
    <n v="140.56"/>
    <n v="8"/>
    <n v="10"/>
    <n v="697"/>
    <n v="803"/>
    <n v="92"/>
    <n v="57"/>
    <m/>
    <n v="82"/>
    <n v="0"/>
    <n v="0"/>
    <n v="0"/>
    <n v="22.24"/>
    <n v="850.24"/>
    <n v="101.71"/>
    <x v="6"/>
    <x v="2"/>
    <x v="7"/>
    <n v="1500"/>
    <n v="149"/>
    <x v="3"/>
    <x v="1"/>
  </r>
  <r>
    <x v="51"/>
    <x v="8"/>
    <x v="29"/>
    <n v="78.91"/>
    <n v="5012.41"/>
    <n v="63.52"/>
    <n v="6.98"/>
    <n v="63.31"/>
    <n v="0"/>
    <n v="63.31"/>
    <n v="9"/>
    <n v="4"/>
    <n v="475"/>
    <n v="521"/>
    <n v="58"/>
    <n v="42"/>
    <m/>
    <n v="172.77"/>
    <n v="24.64"/>
    <n v="16.600000000000001"/>
    <n v="41.24"/>
    <n v="387.81"/>
    <n v="740.53"/>
    <n v="83.55"/>
    <x v="6"/>
    <x v="2"/>
    <x v="7"/>
    <n v="996"/>
    <n v="100"/>
    <x v="4"/>
    <x v="1"/>
  </r>
  <r>
    <x v="51"/>
    <x v="9"/>
    <x v="43"/>
    <n v="99.62"/>
    <n v="4882.04"/>
    <n v="49.01"/>
    <n v="6.85"/>
    <n v="314.52"/>
    <n v="0"/>
    <n v="314.52"/>
    <n v="7"/>
    <n v="25"/>
    <n v="586"/>
    <n v="623"/>
    <n v="76"/>
    <n v="53"/>
    <m/>
    <n v="135.09"/>
    <n v="5.7"/>
    <n v="0"/>
    <n v="5.7"/>
    <n v="147.29"/>
    <n v="991.61"/>
    <n v="85.05"/>
    <x v="0"/>
    <x v="2"/>
    <x v="7"/>
    <n v="1209"/>
    <n v="129"/>
    <x v="0"/>
    <x v="1"/>
  </r>
  <r>
    <x v="51"/>
    <x v="18"/>
    <x v="42"/>
    <n v="91.86"/>
    <n v="5974.46"/>
    <n v="65.040000000000006"/>
    <n v="7.33"/>
    <n v="220.37"/>
    <n v="14.31"/>
    <n v="234.68"/>
    <n v="13"/>
    <n v="14"/>
    <n v="575"/>
    <n v="605"/>
    <n v="73"/>
    <n v="48"/>
    <m/>
    <n v="147.93"/>
    <n v="29.19"/>
    <n v="1.26"/>
    <n v="30.45"/>
    <n v="323.68"/>
    <n v="1016.46"/>
    <n v="104.6"/>
    <x v="6"/>
    <x v="2"/>
    <x v="7"/>
    <n v="1180"/>
    <n v="121"/>
    <x v="4"/>
    <x v="1"/>
  </r>
  <r>
    <x v="51"/>
    <x v="10"/>
    <x v="29"/>
    <n v="78.91"/>
    <n v="5017.55"/>
    <n v="63.59"/>
    <n v="7.75"/>
    <n v="96.25"/>
    <n v="15.93"/>
    <n v="112.18"/>
    <n v="7"/>
    <n v="8"/>
    <n v="564"/>
    <n v="608"/>
    <n v="64"/>
    <n v="40"/>
    <m/>
    <n v="147.75"/>
    <n v="11.57"/>
    <n v="0.38"/>
    <n v="11.95"/>
    <n v="208.6"/>
    <n v="685.19"/>
    <n v="81.849999999999994"/>
    <x v="6"/>
    <x v="2"/>
    <x v="7"/>
    <n v="1172"/>
    <n v="104"/>
    <x v="0"/>
    <x v="1"/>
  </r>
  <r>
    <x v="51"/>
    <x v="22"/>
    <x v="29"/>
    <n v="78.91"/>
    <n v="4650.8"/>
    <n v="58.94"/>
    <n v="7.37"/>
    <n v="96.47"/>
    <n v="10"/>
    <n v="106.47"/>
    <n v="1"/>
    <n v="5"/>
    <n v="536"/>
    <n v="556"/>
    <n v="55"/>
    <n v="42"/>
    <m/>
    <n v="163.63999999999999"/>
    <n v="19.809999999999999"/>
    <n v="0"/>
    <n v="19.809999999999999"/>
    <n v="253.49"/>
    <n v="642.24"/>
    <n v="73.13"/>
    <x v="6"/>
    <x v="2"/>
    <x v="7"/>
    <n v="1092"/>
    <n v="97"/>
    <x v="3"/>
    <x v="1"/>
  </r>
  <r>
    <x v="51"/>
    <x v="11"/>
    <x v="42"/>
    <n v="91.86"/>
    <n v="5790"/>
    <n v="63.03"/>
    <n v="7.2"/>
    <n v="89.56"/>
    <n v="1.44"/>
    <n v="91"/>
    <n v="6"/>
    <n v="9"/>
    <n v="682"/>
    <n v="718"/>
    <n v="64"/>
    <n v="61"/>
    <m/>
    <n v="146.91"/>
    <n v="17.170000000000002"/>
    <n v="1.27"/>
    <n v="18.440000000000001"/>
    <n v="238.94"/>
    <n v="817.37"/>
    <n v="107.05"/>
    <x v="6"/>
    <x v="2"/>
    <x v="7"/>
    <n v="1400"/>
    <n v="125"/>
    <x v="4"/>
    <x v="1"/>
  </r>
  <r>
    <x v="51"/>
    <x v="13"/>
    <x v="3"/>
    <n v="87.73"/>
    <n v="4278.58"/>
    <n v="53.46"/>
    <n v="6.05"/>
    <n v="11.93"/>
    <n v="0"/>
    <n v="11.93"/>
    <n v="0"/>
    <n v="1"/>
    <n v="533"/>
    <n v="562"/>
    <n v="56"/>
    <n v="32"/>
    <m/>
    <n v="162.22"/>
    <n v="20.04"/>
    <n v="0"/>
    <n v="20.04"/>
    <n v="261.58"/>
    <n v="563.85"/>
    <n v="81"/>
    <x v="0"/>
    <x v="2"/>
    <x v="7"/>
    <n v="1095"/>
    <n v="88"/>
    <x v="0"/>
    <x v="1"/>
  </r>
  <r>
    <x v="51"/>
    <x v="14"/>
    <x v="41"/>
    <n v="87.73"/>
    <n v="3406.52"/>
    <n v="38.83"/>
    <n v="6.34"/>
    <n v="15.62"/>
    <n v="0"/>
    <n v="15.62"/>
    <n v="15"/>
    <n v="1"/>
    <n v="667"/>
    <n v="725"/>
    <n v="82"/>
    <n v="78"/>
    <m/>
    <n v="153.96"/>
    <n v="12.36"/>
    <n v="0.14000000000000001"/>
    <n v="12.5"/>
    <n v="238.59"/>
    <n v="322.77"/>
    <n v="76.05"/>
    <x v="0"/>
    <x v="2"/>
    <x v="7"/>
    <n v="1392"/>
    <n v="160"/>
    <x v="0"/>
    <x v="1"/>
  </r>
  <r>
    <x v="51"/>
    <x v="15"/>
    <x v="3"/>
    <n v="87.73"/>
    <n v="4484.08"/>
    <n v="51.11"/>
    <n v="6.54"/>
    <n v="34.909999999999997"/>
    <n v="0"/>
    <n v="34.909999999999997"/>
    <n v="10"/>
    <n v="3"/>
    <n v="604"/>
    <n v="684"/>
    <n v="102"/>
    <n v="76"/>
    <m/>
    <n v="151.62"/>
    <n v="17.38"/>
    <n v="1.87"/>
    <n v="19.239999999999998"/>
    <n v="241.42"/>
    <n v="749.39"/>
    <n v="84.59"/>
    <x v="0"/>
    <x v="2"/>
    <x v="7"/>
    <n v="1288"/>
    <n v="178"/>
    <x v="0"/>
    <x v="1"/>
  </r>
  <r>
    <x v="51"/>
    <x v="16"/>
    <x v="3"/>
    <n v="87.73"/>
    <n v="4433.9799999999996"/>
    <n v="50.54"/>
    <n v="6.66"/>
    <n v="63"/>
    <n v="0"/>
    <n v="63"/>
    <n v="6"/>
    <n v="8"/>
    <n v="640"/>
    <n v="676"/>
    <n v="87"/>
    <n v="68"/>
    <m/>
    <n v="143.72"/>
    <n v="8.49"/>
    <n v="0"/>
    <n v="8.49"/>
    <n v="186.86"/>
    <n v="778.15"/>
    <n v="81.790000000000006"/>
    <x v="0"/>
    <x v="2"/>
    <x v="7"/>
    <n v="1316"/>
    <n v="155"/>
    <x v="0"/>
    <x v="1"/>
  </r>
  <r>
    <x v="52"/>
    <x v="0"/>
    <x v="32"/>
    <n v="36.4"/>
    <n v="4323.76"/>
    <n v="118.8"/>
    <n v="6.84"/>
    <n v="195.91"/>
    <n v="0"/>
    <n v="195.91"/>
    <n v="6"/>
    <n v="5"/>
    <n v="149"/>
    <n v="164"/>
    <n v="29"/>
    <n v="12"/>
    <m/>
    <n v="160.86000000000001"/>
    <n v="15.45"/>
    <n v="0"/>
    <n v="15.45"/>
    <n v="143.41999999999999"/>
    <n v="603.28"/>
    <n v="70.8"/>
    <x v="7"/>
    <x v="0"/>
    <x v="8"/>
    <n v="313"/>
    <n v="41"/>
    <x v="0"/>
    <x v="1"/>
  </r>
  <r>
    <x v="52"/>
    <x v="1"/>
    <x v="20"/>
    <n v="104.03"/>
    <n v="5727.33"/>
    <n v="55.05"/>
    <n v="8.18"/>
    <n v="261.02"/>
    <n v="141.56"/>
    <n v="402.58"/>
    <n v="7"/>
    <n v="19"/>
    <n v="653"/>
    <n v="702"/>
    <n v="56"/>
    <n v="30"/>
    <m/>
    <n v="146.31"/>
    <n v="13.79"/>
    <n v="0.26"/>
    <n v="14.05"/>
    <n v="225.48"/>
    <n v="865.86"/>
    <n v="96.5"/>
    <x v="0"/>
    <x v="3"/>
    <x v="7"/>
    <n v="1355"/>
    <n v="86"/>
    <x v="0"/>
    <x v="1"/>
  </r>
  <r>
    <x v="52"/>
    <x v="2"/>
    <x v="29"/>
    <n v="97.99"/>
    <n v="7291.9"/>
    <n v="74.42"/>
    <n v="8.44"/>
    <n v="123.6"/>
    <n v="55.65"/>
    <n v="179.25"/>
    <n v="6"/>
    <n v="13"/>
    <n v="626"/>
    <n v="684"/>
    <n v="104"/>
    <n v="46"/>
    <m/>
    <n v="164.59"/>
    <n v="40.590000000000003"/>
    <n v="0"/>
    <n v="40.590000000000003"/>
    <n v="371.26"/>
    <n v="1088.27"/>
    <n v="103.05"/>
    <x v="6"/>
    <x v="3"/>
    <x v="7"/>
    <n v="1310"/>
    <n v="150"/>
    <x v="1"/>
    <x v="1"/>
  </r>
  <r>
    <x v="52"/>
    <x v="3"/>
    <x v="41"/>
    <n v="97.99"/>
    <n v="5136.2"/>
    <n v="52.42"/>
    <n v="7.76"/>
    <n v="58.13"/>
    <n v="36.4"/>
    <n v="94.53"/>
    <n v="9"/>
    <n v="5"/>
    <n v="713"/>
    <n v="716"/>
    <n v="87"/>
    <n v="92"/>
    <m/>
    <n v="147.38999999999999"/>
    <n v="1.49"/>
    <n v="0"/>
    <n v="1.49"/>
    <n v="188.96"/>
    <n v="598.37"/>
    <n v="77.739999999999995"/>
    <x v="6"/>
    <x v="3"/>
    <x v="7"/>
    <n v="1429"/>
    <n v="179"/>
    <x v="2"/>
    <x v="1"/>
  </r>
  <r>
    <x v="52"/>
    <x v="4"/>
    <x v="29"/>
    <n v="97.99"/>
    <n v="7248.96"/>
    <n v="73.98"/>
    <n v="8.67"/>
    <n v="327.93"/>
    <n v="123.43"/>
    <n v="451.36"/>
    <n v="37"/>
    <n v="32"/>
    <n v="661"/>
    <n v="727"/>
    <n v="111"/>
    <n v="75"/>
    <m/>
    <n v="157.19999999999999"/>
    <n v="17.38"/>
    <n v="0"/>
    <n v="17.38"/>
    <n v="253.87"/>
    <n v="1390.72"/>
    <n v="149.6"/>
    <x v="6"/>
    <x v="3"/>
    <x v="7"/>
    <n v="1388"/>
    <n v="186"/>
    <x v="3"/>
    <x v="1"/>
  </r>
  <r>
    <x v="52"/>
    <x v="5"/>
    <x v="3"/>
    <n v="86.03"/>
    <n v="5364.08"/>
    <n v="62.36"/>
    <n v="7.89"/>
    <n v="252.34"/>
    <n v="113.22"/>
    <n v="365.56"/>
    <n v="7"/>
    <n v="14"/>
    <n v="569"/>
    <n v="632"/>
    <n v="73"/>
    <n v="65"/>
    <m/>
    <n v="153.61000000000001"/>
    <n v="12.59"/>
    <n v="0.01"/>
    <n v="12.6"/>
    <n v="177.04"/>
    <n v="942.9"/>
    <n v="81.81"/>
    <x v="0"/>
    <x v="3"/>
    <x v="7"/>
    <n v="1201"/>
    <n v="138"/>
    <x v="0"/>
    <x v="1"/>
  </r>
  <r>
    <x v="52"/>
    <x v="7"/>
    <x v="44"/>
    <n v="107.54"/>
    <n v="6977.9"/>
    <n v="64.89"/>
    <n v="8.5399999999999991"/>
    <n v="191.12"/>
    <n v="75.099999999999994"/>
    <n v="266.22000000000003"/>
    <n v="16"/>
    <n v="17"/>
    <n v="671"/>
    <n v="695"/>
    <n v="88"/>
    <n v="44"/>
    <m/>
    <n v="131.37"/>
    <n v="4.1100000000000003"/>
    <n v="0"/>
    <n v="4.1100000000000003"/>
    <n v="140.77000000000001"/>
    <n v="1114.0899999999999"/>
    <n v="123.33"/>
    <x v="6"/>
    <x v="3"/>
    <x v="7"/>
    <n v="1366"/>
    <n v="132"/>
    <x v="3"/>
    <x v="1"/>
  </r>
  <r>
    <x v="52"/>
    <x v="8"/>
    <x v="29"/>
    <n v="97.99"/>
    <n v="6576.38"/>
    <n v="67.11"/>
    <n v="7.86"/>
    <n v="125.63"/>
    <n v="68.12"/>
    <n v="193.75"/>
    <n v="16"/>
    <n v="12"/>
    <n v="660"/>
    <n v="716"/>
    <n v="85"/>
    <n v="38"/>
    <m/>
    <n v="164.57"/>
    <n v="24.83"/>
    <n v="14.05"/>
    <n v="38.89"/>
    <n v="421.24"/>
    <n v="1011.67"/>
    <n v="101.92"/>
    <x v="6"/>
    <x v="3"/>
    <x v="7"/>
    <n v="1376"/>
    <n v="123"/>
    <x v="4"/>
    <x v="1"/>
  </r>
  <r>
    <x v="52"/>
    <x v="9"/>
    <x v="20"/>
    <n v="104.03"/>
    <n v="5325.78"/>
    <n v="51.19"/>
    <n v="8.77"/>
    <n v="713.29"/>
    <n v="131.87"/>
    <n v="845.16"/>
    <n v="16"/>
    <n v="33"/>
    <n v="474"/>
    <n v="500"/>
    <n v="60"/>
    <n v="47"/>
    <m/>
    <n v="138.66"/>
    <n v="11.83"/>
    <n v="0.1"/>
    <n v="11.93"/>
    <n v="191.4"/>
    <n v="1374.87"/>
    <n v="87.49"/>
    <x v="0"/>
    <x v="3"/>
    <x v="7"/>
    <n v="974"/>
    <n v="107"/>
    <x v="0"/>
    <x v="1"/>
  </r>
  <r>
    <x v="52"/>
    <x v="18"/>
    <x v="10"/>
    <n v="107.54"/>
    <n v="7055.98"/>
    <n v="65.615000000000009"/>
    <n v="8.34"/>
    <n v="162.035"/>
    <n v="59.239999999999995"/>
    <n v="221.27500000000003"/>
    <n v="11.5"/>
    <n v="15.5"/>
    <n v="710"/>
    <n v="749.5"/>
    <n v="85.5"/>
    <n v="44"/>
    <m/>
    <n v="129.745"/>
    <n v="2.355"/>
    <n v="0"/>
    <n v="2.355"/>
    <n v="136.21"/>
    <n v="1121.9949999999999"/>
    <n v="124.53"/>
    <x v="2"/>
    <x v="0"/>
    <x v="7"/>
    <n v="1459.5"/>
    <n v="129.5"/>
    <x v="4"/>
    <x v="1"/>
  </r>
  <r>
    <x v="52"/>
    <x v="10"/>
    <x v="29"/>
    <n v="97.99"/>
    <n v="6592.6"/>
    <n v="70.97"/>
    <n v="8.01"/>
    <n v="273.77999999999997"/>
    <n v="50.28"/>
    <n v="324.06"/>
    <n v="22"/>
    <n v="25"/>
    <n v="569"/>
    <n v="585"/>
    <n v="63"/>
    <n v="40"/>
    <m/>
    <n v="148.19"/>
    <n v="15.24"/>
    <n v="0.79"/>
    <n v="16.03"/>
    <n v="266.02999999999997"/>
    <n v="1068.22"/>
    <n v="106.07"/>
    <x v="6"/>
    <x v="3"/>
    <x v="7"/>
    <n v="1154"/>
    <n v="103"/>
    <x v="0"/>
    <x v="1"/>
  </r>
  <r>
    <x v="52"/>
    <x v="22"/>
    <x v="29"/>
    <n v="97.99"/>
    <n v="5421.54"/>
    <n v="55.33"/>
    <n v="8.44"/>
    <n v="98.12"/>
    <n v="47.48"/>
    <n v="145.6"/>
    <n v="0"/>
    <n v="8"/>
    <n v="612"/>
    <n v="630"/>
    <n v="62"/>
    <n v="35"/>
    <m/>
    <n v="157.6"/>
    <n v="8.2200000000000006"/>
    <n v="0"/>
    <n v="8.2200000000000006"/>
    <n v="251.12"/>
    <n v="671.55"/>
    <n v="81.86"/>
    <x v="6"/>
    <x v="3"/>
    <x v="7"/>
    <n v="1242"/>
    <n v="97"/>
    <x v="3"/>
    <x v="1"/>
  </r>
  <r>
    <x v="52"/>
    <x v="11"/>
    <x v="44"/>
    <n v="107.54"/>
    <n v="7134.06"/>
    <n v="66.34"/>
    <n v="8.14"/>
    <n v="132.94999999999999"/>
    <n v="43.38"/>
    <n v="176.33"/>
    <n v="7"/>
    <n v="14"/>
    <n v="749"/>
    <n v="804"/>
    <n v="83"/>
    <n v="44"/>
    <m/>
    <n v="128.12"/>
    <n v="0.6"/>
    <n v="0"/>
    <n v="0.6"/>
    <n v="131.65"/>
    <n v="1129.9000000000001"/>
    <n v="125.73"/>
    <x v="6"/>
    <x v="3"/>
    <x v="7"/>
    <n v="1553"/>
    <n v="127"/>
    <x v="4"/>
    <x v="1"/>
  </r>
  <r>
    <x v="52"/>
    <x v="13"/>
    <x v="20"/>
    <n v="104.03"/>
    <n v="5854.6"/>
    <n v="56.28"/>
    <n v="8.26"/>
    <n v="270.60000000000002"/>
    <n v="63.95"/>
    <n v="334.55"/>
    <n v="5"/>
    <n v="16"/>
    <n v="593"/>
    <n v="622"/>
    <n v="59"/>
    <n v="29"/>
    <m/>
    <n v="157.25"/>
    <n v="14.44"/>
    <n v="1.48"/>
    <n v="15.91"/>
    <n v="296.2"/>
    <n v="845.25"/>
    <n v="99.54"/>
    <x v="0"/>
    <x v="3"/>
    <x v="7"/>
    <n v="1215"/>
    <n v="88"/>
    <x v="0"/>
    <x v="1"/>
  </r>
  <r>
    <x v="52"/>
    <x v="19"/>
    <x v="45"/>
    <n v="54.38"/>
    <n v="2961.74"/>
    <n v="54.46"/>
    <n v="6.09"/>
    <n v="55.53"/>
    <n v="0"/>
    <n v="55.53"/>
    <n v="4"/>
    <n v="2"/>
    <n v="382"/>
    <n v="409"/>
    <n v="40"/>
    <n v="37"/>
    <m/>
    <n v="0"/>
    <n v="0"/>
    <n v="0"/>
    <n v="0"/>
    <n v="0"/>
    <n v="336.62"/>
    <n v="42.25"/>
    <x v="2"/>
    <x v="0"/>
    <x v="7"/>
    <n v="791"/>
    <n v="77"/>
    <x v="0"/>
    <x v="1"/>
  </r>
  <r>
    <x v="52"/>
    <x v="21"/>
    <x v="29"/>
    <n v="97.99"/>
    <n v="4917.4799999999996"/>
    <n v="50.65"/>
    <n v="7.73"/>
    <n v="374.77"/>
    <n v="43.71"/>
    <n v="418.48"/>
    <n v="16"/>
    <n v="18"/>
    <n v="446"/>
    <n v="537"/>
    <n v="80"/>
    <n v="27"/>
    <m/>
    <n v="164.83"/>
    <n v="20.91"/>
    <n v="7.83"/>
    <n v="28.74"/>
    <n v="356.26"/>
    <n v="1082.3900000000001"/>
    <n v="79.819999999999993"/>
    <x v="6"/>
    <x v="3"/>
    <x v="7"/>
    <n v="983"/>
    <n v="107"/>
    <x v="3"/>
    <x v="1"/>
  </r>
  <r>
    <x v="52"/>
    <x v="15"/>
    <x v="3"/>
    <n v="86.03"/>
    <n v="5379"/>
    <n v="62.53"/>
    <n v="7.89"/>
    <n v="219.47"/>
    <n v="121.08"/>
    <n v="340.55"/>
    <n v="13"/>
    <n v="14"/>
    <n v="657"/>
    <n v="700"/>
    <n v="98"/>
    <n v="81"/>
    <m/>
    <n v="161.16"/>
    <n v="23.31"/>
    <n v="4.2"/>
    <n v="27.51"/>
    <n v="298.67"/>
    <n v="979.79"/>
    <n v="84.33"/>
    <x v="0"/>
    <x v="3"/>
    <x v="7"/>
    <n v="1357"/>
    <n v="179"/>
    <x v="0"/>
    <x v="1"/>
  </r>
  <r>
    <x v="52"/>
    <x v="16"/>
    <x v="3"/>
    <n v="86.03"/>
    <n v="4640.74"/>
    <n v="53.95"/>
    <n v="8.1999999999999993"/>
    <n v="335.83"/>
    <n v="135.19"/>
    <n v="471.02"/>
    <n v="8"/>
    <n v="27"/>
    <n v="544"/>
    <n v="608"/>
    <n v="59"/>
    <n v="53"/>
    <m/>
    <n v="136.15"/>
    <n v="2.6"/>
    <n v="0"/>
    <n v="2.6"/>
    <n v="146.9"/>
    <n v="1038.95"/>
    <n v="70.900000000000006"/>
    <x v="0"/>
    <x v="3"/>
    <x v="7"/>
    <n v="1152"/>
    <n v="112"/>
    <x v="0"/>
    <x v="1"/>
  </r>
  <r>
    <x v="53"/>
    <x v="1"/>
    <x v="3"/>
    <n v="88.67"/>
    <n v="4460.87"/>
    <n v="50.31"/>
    <n v="7.64"/>
    <n v="70.61"/>
    <n v="4.3099999999999996"/>
    <n v="74.92"/>
    <n v="4"/>
    <n v="4"/>
    <n v="624"/>
    <n v="687"/>
    <n v="60"/>
    <n v="48"/>
    <m/>
    <n v="156.04"/>
    <n v="12.74"/>
    <n v="2.4700000000000002"/>
    <n v="15.21"/>
    <n v="241.31"/>
    <n v="630.09"/>
    <n v="85.48"/>
    <x v="0"/>
    <x v="5"/>
    <x v="7"/>
    <n v="1311"/>
    <n v="108"/>
    <x v="0"/>
    <x v="1"/>
  </r>
  <r>
    <x v="53"/>
    <x v="2"/>
    <x v="29"/>
    <n v="58.14"/>
    <n v="2692.9"/>
    <n v="46.32"/>
    <n v="6.08"/>
    <n v="25.2"/>
    <n v="0"/>
    <n v="25.2"/>
    <n v="1"/>
    <n v="4"/>
    <n v="497"/>
    <n v="530"/>
    <n v="39"/>
    <n v="23"/>
    <m/>
    <n v="153.01"/>
    <n v="2.72"/>
    <n v="0"/>
    <n v="2.72"/>
    <n v="146.33000000000001"/>
    <n v="262.39999999999998"/>
    <n v="49.47"/>
    <x v="6"/>
    <x v="5"/>
    <x v="7"/>
    <n v="1027"/>
    <n v="62"/>
    <x v="1"/>
    <x v="1"/>
  </r>
  <r>
    <x v="53"/>
    <x v="3"/>
    <x v="41"/>
    <n v="58.14"/>
    <n v="2926.31"/>
    <n v="50.33"/>
    <n v="5.48"/>
    <n v="0"/>
    <n v="0"/>
    <n v="0"/>
    <n v="13"/>
    <n v="0"/>
    <n v="573"/>
    <n v="576"/>
    <n v="81"/>
    <n v="77"/>
    <m/>
    <n v="152.83000000000001"/>
    <n v="3.19"/>
    <n v="0"/>
    <n v="3.19"/>
    <n v="136.58000000000001"/>
    <n v="296.58999999999997"/>
    <n v="56.18"/>
    <x v="6"/>
    <x v="5"/>
    <x v="7"/>
    <n v="1149"/>
    <n v="158"/>
    <x v="2"/>
    <x v="1"/>
  </r>
  <r>
    <x v="53"/>
    <x v="4"/>
    <x v="29"/>
    <n v="58.14"/>
    <n v="2812.15"/>
    <n v="48.37"/>
    <n v="6.41"/>
    <n v="28.61"/>
    <n v="0"/>
    <n v="28.61"/>
    <n v="8"/>
    <n v="3"/>
    <n v="517"/>
    <n v="542"/>
    <n v="52"/>
    <n v="33"/>
    <m/>
    <n v="140.32"/>
    <n v="0"/>
    <n v="0"/>
    <n v="0"/>
    <n v="84.5"/>
    <n v="320.13"/>
    <n v="70.75"/>
    <x v="6"/>
    <x v="5"/>
    <x v="7"/>
    <n v="1059"/>
    <n v="85"/>
    <x v="3"/>
    <x v="1"/>
  </r>
  <r>
    <x v="53"/>
    <x v="5"/>
    <x v="3"/>
    <n v="88.67"/>
    <n v="4211.3100000000004"/>
    <n v="55.8"/>
    <n v="6.75"/>
    <n v="71.52"/>
    <n v="0"/>
    <n v="71.52"/>
    <n v="6"/>
    <n v="5"/>
    <n v="410"/>
    <n v="464"/>
    <n v="38"/>
    <n v="24"/>
    <m/>
    <n v="145.04"/>
    <n v="6.41"/>
    <n v="0"/>
    <n v="6.41"/>
    <n v="151"/>
    <n v="571.07000000000005"/>
    <n v="75.52"/>
    <x v="0"/>
    <x v="5"/>
    <x v="7"/>
    <n v="874"/>
    <n v="62"/>
    <x v="0"/>
    <x v="1"/>
  </r>
  <r>
    <x v="53"/>
    <x v="7"/>
    <x v="29"/>
    <n v="58.14"/>
    <n v="3585.21"/>
    <n v="61.67"/>
    <n v="7.26"/>
    <n v="71.03"/>
    <n v="2.87"/>
    <n v="73.900000000000006"/>
    <n v="6"/>
    <n v="8"/>
    <n v="480"/>
    <n v="538"/>
    <n v="57"/>
    <n v="25"/>
    <m/>
    <n v="153.21"/>
    <n v="9.1300000000000008"/>
    <n v="0.21"/>
    <n v="9.34"/>
    <n v="162.49"/>
    <n v="490.77"/>
    <n v="74.09"/>
    <x v="6"/>
    <x v="5"/>
    <x v="7"/>
    <n v="1018"/>
    <n v="82"/>
    <x v="3"/>
    <x v="1"/>
  </r>
  <r>
    <x v="53"/>
    <x v="8"/>
    <x v="29"/>
    <n v="58.14"/>
    <n v="3238.36"/>
    <n v="55.7"/>
    <n v="5.88"/>
    <n v="5.1100000000000003"/>
    <n v="0"/>
    <n v="5.1100000000000003"/>
    <n v="4"/>
    <n v="0"/>
    <n v="478"/>
    <n v="534"/>
    <n v="40"/>
    <n v="29"/>
    <m/>
    <n v="155.97999999999999"/>
    <n v="7.9"/>
    <n v="1.28"/>
    <n v="9.18"/>
    <n v="181.08"/>
    <n v="402.18"/>
    <n v="64.510000000000005"/>
    <x v="6"/>
    <x v="5"/>
    <x v="7"/>
    <n v="1012"/>
    <n v="69"/>
    <x v="4"/>
    <x v="1"/>
  </r>
  <r>
    <x v="53"/>
    <x v="9"/>
    <x v="3"/>
    <n v="88.67"/>
    <n v="4493.6899999999996"/>
    <n v="50.68"/>
    <n v="6.5"/>
    <n v="60.32"/>
    <n v="0"/>
    <n v="60.32"/>
    <n v="11"/>
    <n v="5"/>
    <n v="511"/>
    <n v="567"/>
    <n v="40"/>
    <n v="38"/>
    <m/>
    <n v="137.65"/>
    <n v="4.3499999999999996"/>
    <n v="0"/>
    <n v="4.3499999999999996"/>
    <n v="126.62"/>
    <n v="459.98"/>
    <n v="84.64"/>
    <x v="0"/>
    <x v="5"/>
    <x v="7"/>
    <n v="1078"/>
    <n v="78"/>
    <x v="0"/>
    <x v="1"/>
  </r>
  <r>
    <x v="53"/>
    <x v="10"/>
    <x v="29"/>
    <n v="58.14"/>
    <n v="3295.21"/>
    <n v="56.68"/>
    <n v="6.24"/>
    <n v="38.909999999999997"/>
    <n v="0"/>
    <n v="38.909999999999997"/>
    <n v="4"/>
    <n v="7"/>
    <n v="490"/>
    <n v="490"/>
    <n v="51"/>
    <n v="26"/>
    <m/>
    <n v="145.19999999999999"/>
    <n v="3.19"/>
    <n v="0"/>
    <n v="3.19"/>
    <n v="134.54"/>
    <n v="396.55"/>
    <n v="63.66"/>
    <x v="6"/>
    <x v="5"/>
    <x v="7"/>
    <n v="980"/>
    <n v="77"/>
    <x v="0"/>
    <x v="1"/>
  </r>
  <r>
    <x v="53"/>
    <x v="22"/>
    <x v="29"/>
    <n v="58.14"/>
    <n v="2392.09"/>
    <n v="41.14"/>
    <n v="6.82"/>
    <n v="44.15"/>
    <n v="0"/>
    <n v="44.15"/>
    <n v="0"/>
    <n v="4"/>
    <n v="427"/>
    <n v="447"/>
    <n v="27"/>
    <n v="7"/>
    <m/>
    <n v="145.65"/>
    <n v="0.86"/>
    <n v="0"/>
    <n v="0.86"/>
    <n v="102.59"/>
    <n v="203.5"/>
    <n v="45.31"/>
    <x v="6"/>
    <x v="5"/>
    <x v="7"/>
    <n v="874"/>
    <n v="34"/>
    <x v="3"/>
    <x v="1"/>
  </r>
  <r>
    <x v="53"/>
    <x v="11"/>
    <x v="29"/>
    <n v="58.14"/>
    <n v="3055.1"/>
    <n v="52.55"/>
    <n v="6.26"/>
    <n v="43.6"/>
    <n v="0"/>
    <n v="43.6"/>
    <n v="2"/>
    <n v="5"/>
    <n v="446"/>
    <n v="480"/>
    <n v="53"/>
    <n v="23"/>
    <m/>
    <n v="118.71"/>
    <n v="0"/>
    <n v="0"/>
    <n v="0"/>
    <n v="46.73"/>
    <n v="413.93"/>
    <n v="60.73"/>
    <x v="6"/>
    <x v="5"/>
    <x v="7"/>
    <n v="926"/>
    <n v="76"/>
    <x v="4"/>
    <x v="1"/>
  </r>
  <r>
    <x v="53"/>
    <x v="13"/>
    <x v="3"/>
    <n v="88.67"/>
    <n v="3785.04"/>
    <n v="42.69"/>
    <n v="5.79"/>
    <n v="4.54"/>
    <n v="0"/>
    <n v="4.54"/>
    <n v="2"/>
    <n v="0"/>
    <n v="545"/>
    <n v="571"/>
    <n v="52"/>
    <n v="22"/>
    <m/>
    <n v="159.19999999999999"/>
    <n v="22.59"/>
    <n v="0.56999999999999995"/>
    <n v="23.15"/>
    <n v="272.98"/>
    <n v="363.91"/>
    <n v="71.88"/>
    <x v="0"/>
    <x v="5"/>
    <x v="7"/>
    <n v="1116"/>
    <n v="74"/>
    <x v="0"/>
    <x v="1"/>
  </r>
  <r>
    <x v="53"/>
    <x v="21"/>
    <x v="46"/>
    <n v="59.73"/>
    <n v="4061.87"/>
    <n v="68.099999999999994"/>
    <n v="6.88"/>
    <n v="140.51"/>
    <n v="0"/>
    <n v="140.51"/>
    <n v="12"/>
    <n v="10"/>
    <n v="411"/>
    <n v="474"/>
    <n v="42"/>
    <n v="24"/>
    <m/>
    <n v="176.69"/>
    <n v="17.399999999999999"/>
    <n v="11.04"/>
    <n v="28.45"/>
    <n v="293.2"/>
    <n v="710.48"/>
    <n v="71.930000000000007"/>
    <x v="6"/>
    <x v="0"/>
    <x v="7"/>
    <n v="885"/>
    <n v="66"/>
    <x v="3"/>
    <x v="1"/>
  </r>
  <r>
    <x v="53"/>
    <x v="15"/>
    <x v="3"/>
    <n v="88.67"/>
    <n v="4028.78"/>
    <n v="45.44"/>
    <n v="6.59"/>
    <n v="13.69"/>
    <n v="0"/>
    <n v="13.69"/>
    <n v="0"/>
    <n v="2"/>
    <n v="504"/>
    <n v="566"/>
    <n v="64"/>
    <n v="35"/>
    <m/>
    <n v="136.53"/>
    <n v="7.76"/>
    <n v="0"/>
    <n v="7.76"/>
    <n v="158.51"/>
    <n v="480.78"/>
    <n v="58.83"/>
    <x v="0"/>
    <x v="5"/>
    <x v="7"/>
    <n v="1070"/>
    <n v="99"/>
    <x v="0"/>
    <x v="1"/>
  </r>
  <r>
    <x v="53"/>
    <x v="16"/>
    <x v="3"/>
    <n v="88.67"/>
    <n v="4593.83"/>
    <n v="51.81"/>
    <n v="7.32"/>
    <n v="41.47"/>
    <n v="1.45"/>
    <n v="42.92"/>
    <n v="1"/>
    <n v="4"/>
    <n v="645"/>
    <n v="677"/>
    <n v="62"/>
    <n v="34"/>
    <m/>
    <n v="143.19"/>
    <n v="5.43"/>
    <n v="0"/>
    <n v="5.43"/>
    <n v="180.85"/>
    <n v="632.97"/>
    <n v="76.11"/>
    <x v="0"/>
    <x v="5"/>
    <x v="7"/>
    <n v="1322"/>
    <n v="96"/>
    <x v="0"/>
    <x v="1"/>
  </r>
  <r>
    <x v="54"/>
    <x v="0"/>
    <x v="17"/>
    <n v="158.75"/>
    <n v="6605.74"/>
    <n v="41.81"/>
    <n v="8.0500000000000007"/>
    <n v="129.69999999999999"/>
    <n v="34.26"/>
    <n v="163.96"/>
    <n v="5"/>
    <n v="9"/>
    <n v="521"/>
    <n v="554"/>
    <n v="24"/>
    <n v="17"/>
    <m/>
    <n v="139.09"/>
    <n v="15.79"/>
    <n v="0"/>
    <n v="15.79"/>
    <n v="262.74"/>
    <n v="538.6"/>
    <n v="105.2"/>
    <x v="2"/>
    <x v="0"/>
    <x v="1"/>
    <n v="1075"/>
    <n v="41"/>
    <x v="0"/>
    <x v="1"/>
  </r>
  <r>
    <x v="54"/>
    <x v="20"/>
    <x v="17"/>
    <n v="152.56"/>
    <n v="8140.81"/>
    <n v="53.37"/>
    <n v="8.81"/>
    <n v="312.82"/>
    <n v="115.94"/>
    <n v="428.76"/>
    <n v="58"/>
    <n v="25"/>
    <n v="1349"/>
    <n v="1212"/>
    <n v="6"/>
    <n v="9"/>
    <m/>
    <n v="158.47"/>
    <n v="35.97"/>
    <n v="0.01"/>
    <n v="35.979999999999997"/>
    <n v="375.5"/>
    <n v="723.75"/>
    <n v="141.21"/>
    <x v="2"/>
    <x v="0"/>
    <x v="1"/>
    <n v="2561"/>
    <n v="15"/>
    <x v="0"/>
    <x v="1"/>
  </r>
  <r>
    <x v="54"/>
    <x v="23"/>
    <x v="47"/>
    <n v="185.83"/>
    <n v="14830.31"/>
    <n v="79.81"/>
    <n v="8.2899999999999991"/>
    <n v="397.85"/>
    <n v="98.63"/>
    <n v="496.48"/>
    <n v="23"/>
    <n v="35"/>
    <n v="1073"/>
    <n v="1094"/>
    <n v="80"/>
    <n v="81"/>
    <m/>
    <n v="82"/>
    <n v="0"/>
    <n v="0"/>
    <n v="0"/>
    <n v="41.95"/>
    <n v="1932.83"/>
    <n v="258.49"/>
    <x v="6"/>
    <x v="0"/>
    <x v="9"/>
    <n v="2167"/>
    <n v="161"/>
    <x v="4"/>
    <x v="1"/>
  </r>
  <r>
    <x v="54"/>
    <x v="1"/>
    <x v="17"/>
    <n v="170.35"/>
    <n v="12716.3"/>
    <n v="95.62"/>
    <n v="7.65"/>
    <n v="248.55"/>
    <n v="19.52"/>
    <n v="268.07"/>
    <n v="26"/>
    <n v="18"/>
    <n v="2035"/>
    <n v="1745"/>
    <n v="9"/>
    <n v="6"/>
    <m/>
    <n v="180.02"/>
    <n v="76.03"/>
    <n v="6.36"/>
    <n v="82.39"/>
    <n v="672.99"/>
    <n v="728.13"/>
    <n v="186.64"/>
    <x v="2"/>
    <x v="0"/>
    <x v="1"/>
    <n v="3780"/>
    <n v="15"/>
    <x v="0"/>
    <x v="1"/>
  </r>
  <r>
    <x v="54"/>
    <x v="24"/>
    <x v="47"/>
    <n v="185.83"/>
    <n v="11971.33"/>
    <n v="64.45"/>
    <n v="7.93"/>
    <n v="498.15"/>
    <n v="36.049999999999997"/>
    <n v="534.20000000000005"/>
    <n v="18"/>
    <n v="38"/>
    <n v="825"/>
    <n v="867"/>
    <n v="56"/>
    <n v="72"/>
    <m/>
    <n v="86.08"/>
    <n v="0"/>
    <n v="0"/>
    <n v="0"/>
    <n v="11.05"/>
    <n v="1918.52"/>
    <n v="179.38"/>
    <x v="6"/>
    <x v="0"/>
    <x v="9"/>
    <n v="1692"/>
    <n v="128"/>
    <x v="3"/>
    <x v="1"/>
  </r>
  <r>
    <x v="54"/>
    <x v="2"/>
    <x v="47"/>
    <n v="185.83"/>
    <n v="11928.16"/>
    <n v="67.260000000000005"/>
    <n v="8.5399999999999991"/>
    <n v="455.92"/>
    <n v="175.99"/>
    <n v="631.91"/>
    <n v="23"/>
    <n v="41"/>
    <n v="916"/>
    <n v="896"/>
    <n v="88"/>
    <n v="77"/>
    <m/>
    <n v="158.01"/>
    <n v="45.54"/>
    <n v="0"/>
    <n v="45.54"/>
    <n v="565.95000000000005"/>
    <n v="1771.64"/>
    <n v="177.74"/>
    <x v="6"/>
    <x v="0"/>
    <x v="9"/>
    <n v="1812"/>
    <n v="165"/>
    <x v="1"/>
    <x v="1"/>
  </r>
  <r>
    <x v="54"/>
    <x v="3"/>
    <x v="47"/>
    <n v="185.83"/>
    <n v="9905.0400000000009"/>
    <n v="53.3"/>
    <n v="6.81"/>
    <n v="32.32"/>
    <n v="0"/>
    <n v="32.32"/>
    <n v="3"/>
    <n v="3"/>
    <n v="1049"/>
    <n v="973"/>
    <n v="42"/>
    <n v="44"/>
    <m/>
    <n v="141.25"/>
    <n v="0.94"/>
    <n v="0"/>
    <n v="0.94"/>
    <n v="300.57"/>
    <n v="598.11"/>
    <n v="112.7"/>
    <x v="6"/>
    <x v="0"/>
    <x v="9"/>
    <n v="2022"/>
    <n v="86"/>
    <x v="2"/>
    <x v="1"/>
  </r>
  <r>
    <x v="54"/>
    <x v="25"/>
    <x v="47"/>
    <n v="185.83"/>
    <n v="16360.57"/>
    <n v="88.04"/>
    <n v="9"/>
    <n v="653.82000000000005"/>
    <n v="221.16"/>
    <n v="874.98"/>
    <n v="20"/>
    <n v="52"/>
    <n v="1094"/>
    <n v="1107"/>
    <n v="135"/>
    <n v="102"/>
    <m/>
    <n v="85"/>
    <n v="0"/>
    <n v="0"/>
    <n v="0"/>
    <n v="51.45"/>
    <n v="2986.01"/>
    <n v="249.99"/>
    <x v="6"/>
    <x v="0"/>
    <x v="9"/>
    <n v="2201"/>
    <n v="237"/>
    <x v="3"/>
    <x v="1"/>
  </r>
  <r>
    <x v="54"/>
    <x v="26"/>
    <x v="47"/>
    <n v="185.83"/>
    <n v="8031.24"/>
    <n v="43.23"/>
    <n v="7.36"/>
    <n v="189.17"/>
    <n v="12.14"/>
    <n v="201.31"/>
    <n v="8"/>
    <n v="19"/>
    <n v="703"/>
    <n v="767"/>
    <n v="56"/>
    <n v="53"/>
    <m/>
    <n v="89.73"/>
    <n v="0"/>
    <n v="0"/>
    <n v="0"/>
    <n v="11.6"/>
    <n v="1211.72"/>
    <n v="122.91"/>
    <x v="6"/>
    <x v="0"/>
    <x v="9"/>
    <n v="1470"/>
    <n v="109"/>
    <x v="3"/>
    <x v="1"/>
  </r>
  <r>
    <x v="54"/>
    <x v="4"/>
    <x v="47"/>
    <n v="185.83"/>
    <n v="11521.8"/>
    <n v="62"/>
    <n v="7.8"/>
    <n v="375.09"/>
    <n v="30.51"/>
    <n v="405.6"/>
    <n v="41"/>
    <n v="32"/>
    <n v="906"/>
    <n v="921"/>
    <n v="85"/>
    <n v="118"/>
    <m/>
    <n v="152.66"/>
    <n v="55.58"/>
    <n v="0"/>
    <n v="55.58"/>
    <n v="526.94000000000005"/>
    <n v="1910.19"/>
    <n v="218.51"/>
    <x v="6"/>
    <x v="0"/>
    <x v="9"/>
    <n v="1827"/>
    <n v="203"/>
    <x v="3"/>
    <x v="1"/>
  </r>
  <r>
    <x v="54"/>
    <x v="5"/>
    <x v="17"/>
    <n v="158.35"/>
    <n v="13309.96"/>
    <n v="84.15"/>
    <n v="8.5299999999999994"/>
    <n v="612.45000000000005"/>
    <n v="135.44999999999999"/>
    <n v="747.9"/>
    <n v="47"/>
    <n v="48"/>
    <n v="1850"/>
    <n v="1653"/>
    <n v="18"/>
    <n v="20"/>
    <m/>
    <n v="164.79"/>
    <n v="73.45"/>
    <n v="0.93"/>
    <n v="74.38"/>
    <n v="615.25"/>
    <n v="1261.1600000000001"/>
    <n v="190.79"/>
    <x v="2"/>
    <x v="0"/>
    <x v="1"/>
    <n v="3503"/>
    <n v="38"/>
    <x v="0"/>
    <x v="1"/>
  </r>
  <r>
    <x v="54"/>
    <x v="7"/>
    <x v="47"/>
    <n v="185.83"/>
    <n v="15476.61"/>
    <n v="83.28"/>
    <n v="8.48"/>
    <n v="669.03"/>
    <n v="191.15"/>
    <n v="860.18"/>
    <n v="41"/>
    <n v="54"/>
    <n v="1125"/>
    <n v="1160"/>
    <n v="109"/>
    <n v="116"/>
    <m/>
    <n v="148.59"/>
    <n v="39.93"/>
    <n v="0.1"/>
    <n v="40.03"/>
    <n v="505.87"/>
    <n v="2808.27"/>
    <n v="254.95"/>
    <x v="6"/>
    <x v="0"/>
    <x v="9"/>
    <n v="2285"/>
    <n v="225"/>
    <x v="3"/>
    <x v="1"/>
  </r>
  <r>
    <x v="54"/>
    <x v="8"/>
    <x v="47"/>
    <n v="185.83"/>
    <n v="9156.69"/>
    <n v="49.28"/>
    <n v="7.56"/>
    <n v="175.5"/>
    <n v="15.31"/>
    <n v="190.81"/>
    <n v="8"/>
    <n v="14"/>
    <n v="705"/>
    <n v="723"/>
    <n v="47"/>
    <n v="61"/>
    <m/>
    <n v="144.99"/>
    <n v="33.82"/>
    <n v="19.45"/>
    <n v="53.27"/>
    <n v="564.88"/>
    <n v="1344.48"/>
    <n v="138.43"/>
    <x v="6"/>
    <x v="0"/>
    <x v="9"/>
    <n v="1428"/>
    <n v="108"/>
    <x v="4"/>
    <x v="1"/>
  </r>
  <r>
    <x v="54"/>
    <x v="9"/>
    <x v="17"/>
    <n v="151.27000000000001"/>
    <n v="10316.66"/>
    <n v="81.709999999999994"/>
    <n v="8.83"/>
    <n v="526.74"/>
    <n v="272.64"/>
    <n v="799.38"/>
    <n v="73"/>
    <n v="44"/>
    <n v="1407"/>
    <n v="1333"/>
    <n v="10"/>
    <n v="18"/>
    <m/>
    <n v="160.15"/>
    <n v="24.23"/>
    <n v="0.24"/>
    <n v="24.47"/>
    <n v="329.67"/>
    <n v="1203.77"/>
    <n v="157.26"/>
    <x v="2"/>
    <x v="0"/>
    <x v="1"/>
    <n v="2740"/>
    <n v="28"/>
    <x v="0"/>
    <x v="1"/>
  </r>
  <r>
    <x v="54"/>
    <x v="18"/>
    <x v="47"/>
    <n v="185.83"/>
    <n v="14249.18"/>
    <n v="76.680000000000007"/>
    <n v="8.83"/>
    <n v="332.37"/>
    <n v="69.75"/>
    <n v="402.12"/>
    <n v="47"/>
    <n v="26"/>
    <n v="1132"/>
    <n v="1120"/>
    <n v="94"/>
    <n v="128"/>
    <m/>
    <n v="151.75"/>
    <n v="71.33"/>
    <n v="5.54"/>
    <n v="76.88"/>
    <n v="739.79"/>
    <n v="2173.81"/>
    <n v="247.51"/>
    <x v="6"/>
    <x v="0"/>
    <x v="9"/>
    <n v="2252"/>
    <n v="222"/>
    <x v="4"/>
    <x v="1"/>
  </r>
  <r>
    <x v="54"/>
    <x v="10"/>
    <x v="47"/>
    <n v="185.83"/>
    <n v="8788.19"/>
    <n v="47.29"/>
    <n v="8.5299999999999994"/>
    <n v="480.23"/>
    <n v="108.34"/>
    <n v="588.57000000000005"/>
    <n v="25"/>
    <n v="34"/>
    <n v="655"/>
    <n v="639"/>
    <n v="36"/>
    <n v="48"/>
    <m/>
    <n v="133.62"/>
    <n v="40.49"/>
    <n v="4.66"/>
    <n v="45.15"/>
    <n v="461.05"/>
    <n v="1509.77"/>
    <n v="140.08000000000001"/>
    <x v="6"/>
    <x v="0"/>
    <x v="9"/>
    <n v="1294"/>
    <n v="84"/>
    <x v="0"/>
    <x v="1"/>
  </r>
  <r>
    <x v="54"/>
    <x v="22"/>
    <x v="47"/>
    <n v="185.83"/>
    <n v="12324.61"/>
    <n v="66.319999999999993"/>
    <n v="8.3800000000000008"/>
    <n v="456.51"/>
    <n v="61.81"/>
    <n v="518.32000000000005"/>
    <n v="9"/>
    <n v="30"/>
    <n v="896"/>
    <n v="887"/>
    <n v="36"/>
    <n v="83"/>
    <m/>
    <n v="157.13999999999999"/>
    <n v="32.72"/>
    <n v="1.48"/>
    <n v="34.200000000000003"/>
    <n v="448.67"/>
    <n v="1742.19"/>
    <n v="181.23"/>
    <x v="6"/>
    <x v="0"/>
    <x v="9"/>
    <n v="1783"/>
    <n v="119"/>
    <x v="3"/>
    <x v="1"/>
  </r>
  <r>
    <x v="54"/>
    <x v="11"/>
    <x v="47"/>
    <n v="185.83"/>
    <n v="13964.61"/>
    <n v="75.150000000000006"/>
    <n v="7.86"/>
    <n v="496.42"/>
    <n v="55.65"/>
    <n v="552.07000000000005"/>
    <n v="65"/>
    <n v="38"/>
    <n v="1094"/>
    <n v="1126"/>
    <n v="68"/>
    <n v="88"/>
    <m/>
    <n v="141.58000000000001"/>
    <n v="13.98"/>
    <n v="0.53"/>
    <n v="14.51"/>
    <n v="364.49"/>
    <n v="1944.85"/>
    <n v="277.32"/>
    <x v="6"/>
    <x v="0"/>
    <x v="9"/>
    <n v="2220"/>
    <n v="156"/>
    <x v="4"/>
    <x v="1"/>
  </r>
  <r>
    <x v="54"/>
    <x v="13"/>
    <x v="17"/>
    <n v="152.36000000000001"/>
    <n v="10872.87"/>
    <n v="75.27"/>
    <n v="8.0299999999999994"/>
    <n v="189.41"/>
    <n v="35.72"/>
    <n v="225.13"/>
    <n v="8"/>
    <n v="17"/>
    <n v="1472"/>
    <n v="1503"/>
    <n v="4"/>
    <n v="9"/>
    <m/>
    <n v="168.14"/>
    <n v="63"/>
    <n v="8.44"/>
    <n v="71.44"/>
    <n v="604.67999999999995"/>
    <n v="745.68"/>
    <n v="167.38"/>
    <x v="2"/>
    <x v="0"/>
    <x v="1"/>
    <n v="2975"/>
    <n v="13"/>
    <x v="0"/>
    <x v="1"/>
  </r>
  <r>
    <x v="54"/>
    <x v="21"/>
    <x v="17"/>
    <n v="158.03"/>
    <n v="4954.8900000000003"/>
    <n v="85"/>
    <n v="7.79"/>
    <n v="96.69"/>
    <n v="38.49"/>
    <n v="135.18"/>
    <n v="5"/>
    <n v="9"/>
    <n v="351"/>
    <n v="350"/>
    <n v="10"/>
    <n v="6"/>
    <m/>
    <n v="169.28"/>
    <n v="13.81"/>
    <n v="5.15"/>
    <n v="18.97"/>
    <n v="230.94"/>
    <n v="358.01"/>
    <n v="81.72"/>
    <x v="2"/>
    <x v="0"/>
    <x v="1"/>
    <n v="701"/>
    <n v="16"/>
    <x v="3"/>
    <x v="1"/>
  </r>
  <r>
    <x v="54"/>
    <x v="15"/>
    <x v="17"/>
    <n v="146.37"/>
    <n v="11614.61"/>
    <n v="81.94"/>
    <n v="7.84"/>
    <n v="423.56"/>
    <n v="60.46"/>
    <n v="484.02"/>
    <n v="19"/>
    <n v="30"/>
    <n v="2020"/>
    <n v="1696"/>
    <n v="17"/>
    <n v="23"/>
    <m/>
    <n v="165.84"/>
    <n v="55.96"/>
    <n v="9.8699999999999992"/>
    <n v="65.83"/>
    <n v="601.65"/>
    <n v="926.02"/>
    <n v="153.41999999999999"/>
    <x v="2"/>
    <x v="0"/>
    <x v="1"/>
    <n v="3716"/>
    <n v="40"/>
    <x v="0"/>
    <x v="1"/>
  </r>
  <r>
    <x v="54"/>
    <x v="16"/>
    <x v="17"/>
    <n v="151.27000000000001"/>
    <n v="14204.82"/>
    <n v="93.98"/>
    <n v="8.58"/>
    <n v="696.36"/>
    <n v="143.93"/>
    <n v="840.29"/>
    <n v="15"/>
    <n v="48"/>
    <n v="2027"/>
    <n v="1922"/>
    <n v="15"/>
    <n v="11"/>
    <m/>
    <n v="162.46"/>
    <n v="65.06"/>
    <n v="0.7"/>
    <n v="65.760000000000005"/>
    <n v="591.08000000000004"/>
    <n v="1481.89"/>
    <n v="180.35"/>
    <x v="2"/>
    <x v="0"/>
    <x v="1"/>
    <n v="3949"/>
    <n v="26"/>
    <x v="0"/>
    <x v="1"/>
  </r>
  <r>
    <x v="54"/>
    <x v="27"/>
    <x v="47"/>
    <n v="185.83"/>
    <n v="11094.57"/>
    <n v="59.7"/>
    <n v="7.01"/>
    <n v="300.36"/>
    <n v="0.7"/>
    <n v="301.06"/>
    <n v="16"/>
    <n v="22"/>
    <n v="979"/>
    <n v="993"/>
    <n v="88"/>
    <n v="99"/>
    <m/>
    <n v="80.06"/>
    <n v="0"/>
    <n v="0"/>
    <n v="0"/>
    <n v="17.46"/>
    <n v="1829.95"/>
    <n v="193.73"/>
    <x v="6"/>
    <x v="0"/>
    <x v="9"/>
    <n v="1972"/>
    <n v="187"/>
    <x v="3"/>
    <x v="1"/>
  </r>
  <r>
    <x v="55"/>
    <x v="0"/>
    <x v="3"/>
    <n v="53.8"/>
    <n v="2642.77"/>
    <n v="49.13"/>
    <n v="5.73"/>
    <n v="2.81"/>
    <n v="0"/>
    <n v="2.81"/>
    <n v="3"/>
    <n v="0"/>
    <n v="477"/>
    <n v="523"/>
    <n v="37"/>
    <n v="27"/>
    <m/>
    <n v="144.37"/>
    <n v="7.79"/>
    <n v="0"/>
    <n v="7.79"/>
    <n v="135.35"/>
    <n v="258.35000000000002"/>
    <n v="56.29"/>
    <x v="0"/>
    <x v="7"/>
    <x v="7"/>
    <n v="1000"/>
    <n v="64"/>
    <x v="0"/>
    <x v="1"/>
  </r>
  <r>
    <x v="55"/>
    <x v="1"/>
    <x v="3"/>
    <n v="53.8"/>
    <n v="2641.65"/>
    <n v="49.11"/>
    <n v="5.97"/>
    <n v="14.4"/>
    <n v="0"/>
    <n v="14.4"/>
    <n v="0"/>
    <n v="1"/>
    <n v="494"/>
    <n v="544"/>
    <n v="34"/>
    <n v="33"/>
    <m/>
    <n v="152.88"/>
    <n v="6.42"/>
    <n v="0.06"/>
    <n v="6.48"/>
    <n v="126.18"/>
    <n v="288.08"/>
    <n v="51.54"/>
    <x v="0"/>
    <x v="7"/>
    <x v="7"/>
    <n v="1038"/>
    <n v="67"/>
    <x v="0"/>
    <x v="1"/>
  </r>
  <r>
    <x v="55"/>
    <x v="3"/>
    <x v="41"/>
    <n v="53.8"/>
    <n v="2543.87"/>
    <n v="47.29"/>
    <n v="6.19"/>
    <n v="6.93"/>
    <n v="0"/>
    <n v="6.93"/>
    <n v="11"/>
    <n v="1"/>
    <n v="591"/>
    <n v="618"/>
    <n v="72"/>
    <n v="56"/>
    <m/>
    <n v="165.36"/>
    <n v="12.79"/>
    <n v="0"/>
    <n v="12.79"/>
    <n v="182.79"/>
    <n v="255.17"/>
    <n v="50.71"/>
    <x v="0"/>
    <x v="7"/>
    <x v="7"/>
    <n v="1209"/>
    <n v="128"/>
    <x v="2"/>
    <x v="1"/>
  </r>
  <r>
    <x v="55"/>
    <x v="5"/>
    <x v="3"/>
    <n v="53.8"/>
    <n v="2893.13"/>
    <n v="53.78"/>
    <n v="6.49"/>
    <n v="40.92"/>
    <n v="0"/>
    <n v="40.92"/>
    <n v="7"/>
    <n v="4"/>
    <n v="504"/>
    <n v="496"/>
    <n v="35"/>
    <n v="35"/>
    <m/>
    <n v="159.93"/>
    <n v="11.03"/>
    <n v="1.7"/>
    <n v="12.73"/>
    <n v="160.72999999999999"/>
    <n v="336.92"/>
    <n v="56.7"/>
    <x v="0"/>
    <x v="7"/>
    <x v="7"/>
    <n v="1000"/>
    <n v="70"/>
    <x v="0"/>
    <x v="1"/>
  </r>
  <r>
    <x v="55"/>
    <x v="9"/>
    <x v="3"/>
    <n v="53.8"/>
    <n v="2392.58"/>
    <n v="44.48"/>
    <n v="5.87"/>
    <n v="2.85"/>
    <n v="0"/>
    <n v="2.85"/>
    <n v="0"/>
    <n v="0"/>
    <n v="403"/>
    <n v="423"/>
    <n v="24"/>
    <n v="23"/>
    <m/>
    <n v="130.36000000000001"/>
    <n v="2.63"/>
    <n v="0"/>
    <n v="2.63"/>
    <n v="67.88"/>
    <n v="207.33"/>
    <n v="47.49"/>
    <x v="0"/>
    <x v="7"/>
    <x v="7"/>
    <n v="826"/>
    <n v="47"/>
    <x v="0"/>
    <x v="1"/>
  </r>
  <r>
    <x v="55"/>
    <x v="10"/>
    <x v="3"/>
    <n v="53.8"/>
    <n v="3116.08"/>
    <n v="57.93"/>
    <n v="5.82"/>
    <n v="7.32"/>
    <n v="0"/>
    <n v="7.32"/>
    <n v="2"/>
    <n v="0"/>
    <n v="460"/>
    <n v="488"/>
    <n v="31"/>
    <n v="34"/>
    <m/>
    <n v="147.83000000000001"/>
    <n v="9.83"/>
    <n v="0.02"/>
    <n v="9.85"/>
    <n v="150.11000000000001"/>
    <n v="325.63"/>
    <n v="57.55"/>
    <x v="0"/>
    <x v="7"/>
    <x v="7"/>
    <n v="948"/>
    <n v="65"/>
    <x v="0"/>
    <x v="1"/>
  </r>
  <r>
    <x v="55"/>
    <x v="12"/>
    <x v="32"/>
    <n v="34.75"/>
    <n v="4754.38"/>
    <n v="138.16999999999999"/>
    <n v="5.83"/>
    <n v="8.43"/>
    <n v="0"/>
    <n v="8.43"/>
    <n v="3"/>
    <n v="1"/>
    <n v="53"/>
    <n v="55"/>
    <n v="4"/>
    <n v="1"/>
    <m/>
    <n v="162.34"/>
    <n v="3.24"/>
    <n v="2.74"/>
    <n v="5.97"/>
    <n v="111.16"/>
    <n v="155.93"/>
    <n v="71.040000000000006"/>
    <x v="7"/>
    <x v="0"/>
    <x v="8"/>
    <n v="108"/>
    <n v="5"/>
    <x v="3"/>
    <x v="1"/>
  </r>
  <r>
    <x v="55"/>
    <x v="13"/>
    <x v="3"/>
    <n v="53.8"/>
    <n v="2887.84"/>
    <n v="53.68"/>
    <n v="5.91"/>
    <n v="2.31"/>
    <n v="0"/>
    <n v="2.31"/>
    <n v="0"/>
    <n v="1"/>
    <n v="472"/>
    <n v="449"/>
    <n v="23"/>
    <n v="27"/>
    <m/>
    <n v="167.3"/>
    <n v="15.6"/>
    <n v="3.21"/>
    <n v="18.809999999999999"/>
    <n v="210.78"/>
    <n v="249.28"/>
    <n v="58.47"/>
    <x v="0"/>
    <x v="7"/>
    <x v="7"/>
    <n v="921"/>
    <n v="50"/>
    <x v="0"/>
    <x v="1"/>
  </r>
  <r>
    <x v="55"/>
    <x v="21"/>
    <x v="10"/>
    <n v="63.459999999999994"/>
    <n v="4074.8453333333337"/>
    <n v="64.211240676541664"/>
    <n v="8"/>
    <n v="169.91"/>
    <n v="0"/>
    <n v="169.91"/>
    <n v="10.199999999999999"/>
    <n v="10.066666666666666"/>
    <n v="480.6"/>
    <n v="497.53333333333336"/>
    <n v="57.2"/>
    <n v="55.866666666666667"/>
    <m/>
    <n v="318.34733333333338"/>
    <n v="8.2286666666666672"/>
    <n v="8.81"/>
    <n v="17.048666666666666"/>
    <n v="212.018"/>
    <n v="908.25533333333328"/>
    <n v="73.409333333333336"/>
    <x v="2"/>
    <x v="0"/>
    <x v="1"/>
    <n v="978.13333333333344"/>
    <n v="113.06666666666666"/>
    <x v="3"/>
    <x v="1"/>
  </r>
  <r>
    <x v="55"/>
    <x v="15"/>
    <x v="3"/>
    <n v="53.8"/>
    <n v="2743.94"/>
    <n v="51.01"/>
    <n v="6.86"/>
    <n v="31.65"/>
    <n v="0"/>
    <n v="31.65"/>
    <n v="7"/>
    <n v="3"/>
    <n v="436"/>
    <n v="436"/>
    <n v="48"/>
    <n v="47"/>
    <m/>
    <n v="151.43"/>
    <n v="10.35"/>
    <n v="1.19"/>
    <n v="11.54"/>
    <n v="148.02000000000001"/>
    <n v="347.94"/>
    <n v="44.77"/>
    <x v="0"/>
    <x v="7"/>
    <x v="7"/>
    <n v="872"/>
    <n v="95"/>
    <x v="0"/>
    <x v="1"/>
  </r>
  <r>
    <x v="55"/>
    <x v="16"/>
    <x v="3"/>
    <n v="53.8"/>
    <n v="2605.7199999999998"/>
    <n v="48.44"/>
    <n v="6.35"/>
    <n v="16.32"/>
    <n v="0"/>
    <n v="16.32"/>
    <n v="2"/>
    <n v="2"/>
    <n v="456"/>
    <n v="478"/>
    <n v="34"/>
    <n v="28"/>
    <m/>
    <n v="138.82"/>
    <n v="4.43"/>
    <n v="0"/>
    <n v="4.43"/>
    <n v="98.46"/>
    <n v="341.52"/>
    <n v="50.79"/>
    <x v="0"/>
    <x v="7"/>
    <x v="7"/>
    <n v="934"/>
    <n v="62"/>
    <x v="0"/>
    <x v="1"/>
  </r>
  <r>
    <x v="56"/>
    <x v="1"/>
    <x v="20"/>
    <n v="61.69"/>
    <n v="4247.95"/>
    <n v="68.85962068406549"/>
    <n v="7.01"/>
    <n v="63.620000000000005"/>
    <n v="1.4"/>
    <n v="65.02"/>
    <n v="3"/>
    <n v="6"/>
    <n v="477"/>
    <n v="541"/>
    <n v="40"/>
    <n v="22"/>
    <m/>
    <n v="137.565"/>
    <n v="7.11"/>
    <n v="0"/>
    <n v="7.11"/>
    <n v="132.67000000000002"/>
    <n v="534.89"/>
    <n v="67.709999999999994"/>
    <x v="0"/>
    <x v="5"/>
    <x v="7"/>
    <n v="1018"/>
    <n v="62"/>
    <x v="0"/>
    <x v="1"/>
  </r>
  <r>
    <x v="56"/>
    <x v="2"/>
    <x v="29"/>
    <n v="77.099999999999994"/>
    <n v="4523.3"/>
    <n v="58.67"/>
    <n v="7.17"/>
    <n v="89.21"/>
    <n v="5.65"/>
    <n v="94.86"/>
    <n v="3"/>
    <n v="7"/>
    <n v="500"/>
    <n v="532"/>
    <n v="44"/>
    <n v="27"/>
    <m/>
    <n v="154.1"/>
    <n v="16.149999999999999"/>
    <n v="0.02"/>
    <n v="16.170000000000002"/>
    <n v="221.02"/>
    <n v="533.12"/>
    <n v="63.86"/>
    <x v="6"/>
    <x v="2"/>
    <x v="7"/>
    <n v="1032"/>
    <n v="71"/>
    <x v="1"/>
    <x v="1"/>
  </r>
  <r>
    <x v="56"/>
    <x v="3"/>
    <x v="41"/>
    <n v="77.099999999999994"/>
    <n v="3436.87"/>
    <n v="44.58"/>
    <n v="5.8"/>
    <n v="2.2599999999999998"/>
    <n v="0"/>
    <n v="2.2599999999999998"/>
    <n v="13"/>
    <n v="0"/>
    <n v="604"/>
    <n v="657"/>
    <n v="59"/>
    <n v="59"/>
    <m/>
    <n v="147.85"/>
    <n v="1.72"/>
    <n v="0"/>
    <n v="1.72"/>
    <n v="151.56"/>
    <n v="231.2"/>
    <n v="72.47"/>
    <x v="6"/>
    <x v="2"/>
    <x v="7"/>
    <n v="1261"/>
    <n v="118"/>
    <x v="2"/>
    <x v="1"/>
  </r>
  <r>
    <x v="56"/>
    <x v="5"/>
    <x v="3"/>
    <n v="54.14"/>
    <n v="3706.86"/>
    <n v="68.47"/>
    <n v="6.94"/>
    <n v="70.260000000000005"/>
    <n v="0"/>
    <n v="70.260000000000005"/>
    <n v="3"/>
    <n v="8"/>
    <n v="387"/>
    <n v="429"/>
    <n v="44"/>
    <n v="22"/>
    <m/>
    <n v="152.19999999999999"/>
    <n v="11.98"/>
    <n v="0"/>
    <n v="11.98"/>
    <n v="136.31"/>
    <n v="479.13"/>
    <n v="56.44"/>
    <x v="0"/>
    <x v="5"/>
    <x v="7"/>
    <n v="816"/>
    <n v="66"/>
    <x v="0"/>
    <x v="1"/>
  </r>
  <r>
    <x v="56"/>
    <x v="7"/>
    <x v="29"/>
    <n v="77.099999999999994"/>
    <n v="5033.6000000000004"/>
    <n v="65.290000000000006"/>
    <n v="7.58"/>
    <n v="76.08"/>
    <n v="10.93"/>
    <n v="87.01"/>
    <n v="9"/>
    <n v="8"/>
    <n v="580"/>
    <n v="641"/>
    <n v="72"/>
    <n v="52"/>
    <m/>
    <n v="143.87"/>
    <n v="6.7"/>
    <n v="0"/>
    <n v="6.7"/>
    <n v="161.32"/>
    <n v="859.68"/>
    <n v="92.73"/>
    <x v="6"/>
    <x v="2"/>
    <x v="7"/>
    <n v="1221"/>
    <n v="124"/>
    <x v="3"/>
    <x v="1"/>
  </r>
  <r>
    <x v="56"/>
    <x v="8"/>
    <x v="29"/>
    <n v="77.099999999999994"/>
    <n v="4929.28"/>
    <n v="63.94"/>
    <n v="7.07"/>
    <n v="67.47"/>
    <n v="0.71"/>
    <n v="68.180000000000007"/>
    <n v="6"/>
    <n v="10"/>
    <n v="566"/>
    <n v="604"/>
    <n v="66"/>
    <n v="46"/>
    <m/>
    <n v="166.2"/>
    <n v="20.69"/>
    <n v="11.43"/>
    <n v="32.11"/>
    <n v="343.31"/>
    <n v="715.22"/>
    <n v="80.17"/>
    <x v="6"/>
    <x v="2"/>
    <x v="7"/>
    <n v="1170"/>
    <n v="112"/>
    <x v="4"/>
    <x v="1"/>
  </r>
  <r>
    <x v="56"/>
    <x v="9"/>
    <x v="3"/>
    <n v="54.14"/>
    <n v="2916.54"/>
    <n v="53.87"/>
    <n v="7.1"/>
    <n v="42.42"/>
    <n v="0.71"/>
    <n v="43.13"/>
    <n v="4"/>
    <n v="4"/>
    <n v="298"/>
    <n v="331"/>
    <n v="34"/>
    <n v="21"/>
    <m/>
    <n v="119.61"/>
    <n v="0.05"/>
    <n v="0"/>
    <n v="0.05"/>
    <n v="48.41"/>
    <n v="360.75"/>
    <n v="47.83"/>
    <x v="0"/>
    <x v="5"/>
    <x v="7"/>
    <n v="629"/>
    <n v="55"/>
    <x v="0"/>
    <x v="1"/>
  </r>
  <r>
    <x v="56"/>
    <x v="18"/>
    <x v="29"/>
    <n v="77.099999999999994"/>
    <n v="4463.3900000000003"/>
    <n v="57.89"/>
    <n v="6.84"/>
    <n v="33.32"/>
    <n v="0"/>
    <n v="33.32"/>
    <n v="14"/>
    <n v="4"/>
    <n v="523"/>
    <n v="554"/>
    <n v="54"/>
    <n v="52"/>
    <m/>
    <n v="139.24"/>
    <n v="15.08"/>
    <n v="0.96"/>
    <n v="16.04"/>
    <n v="210.34"/>
    <n v="609.53"/>
    <n v="84.41"/>
    <x v="6"/>
    <x v="2"/>
    <x v="7"/>
    <n v="1077"/>
    <n v="106"/>
    <x v="4"/>
    <x v="1"/>
  </r>
  <r>
    <x v="56"/>
    <x v="10"/>
    <x v="29"/>
    <n v="77.099999999999994"/>
    <n v="5249.31"/>
    <n v="68.09"/>
    <n v="6.47"/>
    <n v="37.35"/>
    <n v="0"/>
    <n v="37.35"/>
    <n v="8"/>
    <n v="4"/>
    <n v="526"/>
    <n v="541"/>
    <n v="51"/>
    <n v="48"/>
    <m/>
    <n v="146.13999999999999"/>
    <n v="18.75"/>
    <n v="0"/>
    <n v="18.75"/>
    <n v="226.02"/>
    <n v="755.22"/>
    <n v="84.46"/>
    <x v="6"/>
    <x v="2"/>
    <x v="7"/>
    <n v="1067"/>
    <n v="99"/>
    <x v="0"/>
    <x v="1"/>
  </r>
  <r>
    <x v="56"/>
    <x v="22"/>
    <x v="29"/>
    <n v="83.59"/>
    <n v="4234.75"/>
    <n v="50.66"/>
    <n v="7.29"/>
    <n v="32.450000000000003"/>
    <n v="2.15"/>
    <n v="34.6"/>
    <n v="2"/>
    <n v="2"/>
    <n v="525"/>
    <n v="563"/>
    <n v="43"/>
    <n v="35"/>
    <m/>
    <n v="143.07"/>
    <n v="0.48"/>
    <n v="0"/>
    <n v="0.48"/>
    <n v="123.68"/>
    <n v="561.91"/>
    <n v="67.53"/>
    <x v="6"/>
    <x v="2"/>
    <x v="7"/>
    <n v="1088"/>
    <n v="78"/>
    <x v="3"/>
    <x v="1"/>
  </r>
  <r>
    <x v="56"/>
    <x v="11"/>
    <x v="29"/>
    <n v="77.099999999999994"/>
    <n v="4751.0200000000004"/>
    <n v="61.62"/>
    <n v="7.03"/>
    <n v="17.649999999999999"/>
    <n v="0.7"/>
    <n v="18.350000000000001"/>
    <n v="4"/>
    <n v="1"/>
    <n v="576"/>
    <n v="609"/>
    <n v="56"/>
    <n v="45"/>
    <m/>
    <n v="136.69"/>
    <n v="4.37"/>
    <n v="0.72"/>
    <n v="5.09"/>
    <n v="129.5"/>
    <n v="661.9"/>
    <n v="87.33"/>
    <x v="6"/>
    <x v="2"/>
    <x v="7"/>
    <n v="1185"/>
    <n v="101"/>
    <x v="4"/>
    <x v="1"/>
  </r>
  <r>
    <x v="56"/>
    <x v="13"/>
    <x v="20"/>
    <n v="77.099999999999994"/>
    <n v="4685.55"/>
    <n v="60.78"/>
    <n v="6.84"/>
    <n v="46.86"/>
    <n v="0"/>
    <n v="46.86"/>
    <n v="7"/>
    <n v="7"/>
    <n v="470"/>
    <n v="472"/>
    <n v="46"/>
    <n v="27"/>
    <m/>
    <n v="160.44999999999999"/>
    <n v="18.61"/>
    <n v="0.6"/>
    <n v="19.21"/>
    <n v="245.56"/>
    <n v="537.63"/>
    <n v="73.959999999999994"/>
    <x v="0"/>
    <x v="5"/>
    <x v="7"/>
    <n v="942"/>
    <n v="73"/>
    <x v="0"/>
    <x v="1"/>
  </r>
  <r>
    <x v="56"/>
    <x v="15"/>
    <x v="3"/>
    <n v="54.14"/>
    <n v="3356.58"/>
    <n v="62"/>
    <n v="7.89"/>
    <n v="60.5"/>
    <n v="13.3"/>
    <n v="73.8"/>
    <n v="3"/>
    <n v="6"/>
    <n v="383"/>
    <n v="405"/>
    <n v="50"/>
    <n v="28"/>
    <m/>
    <n v="141.19999999999999"/>
    <n v="7.75"/>
    <n v="0.57999999999999996"/>
    <n v="8.33"/>
    <n v="118.69"/>
    <n v="463.86"/>
    <n v="45.25"/>
    <x v="0"/>
    <x v="5"/>
    <x v="7"/>
    <n v="788"/>
    <n v="78"/>
    <x v="0"/>
    <x v="1"/>
  </r>
  <r>
    <x v="56"/>
    <x v="16"/>
    <x v="3"/>
    <n v="54.14"/>
    <n v="3702.44"/>
    <n v="68.39"/>
    <n v="7.23"/>
    <n v="127.75"/>
    <n v="4.28"/>
    <n v="132.03"/>
    <n v="3"/>
    <n v="11"/>
    <n v="360"/>
    <n v="402"/>
    <n v="51"/>
    <n v="28"/>
    <m/>
    <n v="143.01"/>
    <n v="6.35"/>
    <n v="0"/>
    <n v="6.35"/>
    <n v="117.27"/>
    <n v="701.57"/>
    <n v="56.73"/>
    <x v="0"/>
    <x v="5"/>
    <x v="7"/>
    <n v="762"/>
    <n v="79"/>
    <x v="0"/>
    <x v="1"/>
  </r>
  <r>
    <x v="57"/>
    <x v="0"/>
    <x v="26"/>
    <n v="60"/>
    <n v="4000"/>
    <m/>
    <m/>
    <n v="600"/>
    <n v="0"/>
    <n v="600"/>
    <m/>
    <m/>
    <m/>
    <m/>
    <n v="10"/>
    <n v="10"/>
    <m/>
    <m/>
    <m/>
    <m/>
    <m/>
    <m/>
    <m/>
    <m/>
    <x v="6"/>
    <x v="0"/>
    <x v="2"/>
    <n v="0"/>
    <n v="20"/>
    <x v="0"/>
    <x v="1"/>
  </r>
  <r>
    <x v="57"/>
    <x v="1"/>
    <x v="48"/>
    <n v="116.9"/>
    <n v="11260.11"/>
    <n v="96.32"/>
    <n v="8.44"/>
    <n v="249.36"/>
    <n v="63.9"/>
    <n v="313.26"/>
    <n v="6"/>
    <n v="15"/>
    <n v="843"/>
    <n v="857"/>
    <n v="80"/>
    <n v="99"/>
    <m/>
    <n v="169.75"/>
    <n v="47.34"/>
    <n v="2.89"/>
    <n v="50.23"/>
    <n v="468.65"/>
    <n v="1415.67"/>
    <n v="169.24"/>
    <x v="0"/>
    <x v="0"/>
    <x v="4"/>
    <n v="1700"/>
    <n v="179"/>
    <x v="0"/>
    <x v="1"/>
  </r>
  <r>
    <x v="57"/>
    <x v="3"/>
    <x v="41"/>
    <n v="88.72"/>
    <n v="4235.96"/>
    <n v="47.75"/>
    <n v="5.1100000000000003"/>
    <n v="0"/>
    <n v="0"/>
    <n v="0"/>
    <n v="13"/>
    <n v="0"/>
    <n v="892"/>
    <n v="934"/>
    <n v="104"/>
    <n v="77"/>
    <m/>
    <n v="145.76"/>
    <n v="0.38"/>
    <n v="0"/>
    <n v="0.38"/>
    <n v="171.89"/>
    <n v="342.72"/>
    <n v="84.46"/>
    <x v="6"/>
    <x v="3"/>
    <x v="7"/>
    <n v="1826"/>
    <n v="181"/>
    <x v="2"/>
    <x v="1"/>
  </r>
  <r>
    <x v="57"/>
    <x v="5"/>
    <x v="48"/>
    <n v="116.9"/>
    <n v="11418.78"/>
    <n v="97.68"/>
    <n v="8.3800000000000008"/>
    <n v="538.38"/>
    <n v="188.55"/>
    <n v="726.93"/>
    <n v="30"/>
    <n v="39"/>
    <n v="754"/>
    <n v="768"/>
    <n v="60"/>
    <n v="94"/>
    <m/>
    <n v="178.13"/>
    <n v="57.59"/>
    <n v="1.89"/>
    <n v="59.47"/>
    <n v="498.52"/>
    <n v="2058.6999999999998"/>
    <n v="189.34"/>
    <x v="0"/>
    <x v="0"/>
    <x v="4"/>
    <n v="1522"/>
    <n v="154"/>
    <x v="0"/>
    <x v="1"/>
  </r>
  <r>
    <x v="57"/>
    <x v="9"/>
    <x v="48"/>
    <n v="116.9"/>
    <n v="9037.39"/>
    <n v="77.31"/>
    <n v="9.57"/>
    <n v="481.91"/>
    <n v="182.64"/>
    <n v="664.55"/>
    <n v="37"/>
    <n v="37"/>
    <n v="659"/>
    <n v="695"/>
    <n v="90"/>
    <n v="63"/>
    <m/>
    <n v="159.87"/>
    <n v="19.12"/>
    <n v="0.41"/>
    <n v="19.53"/>
    <n v="296.01"/>
    <n v="1621.17"/>
    <n v="141.44"/>
    <x v="0"/>
    <x v="0"/>
    <x v="4"/>
    <n v="1354"/>
    <n v="153"/>
    <x v="0"/>
    <x v="1"/>
  </r>
  <r>
    <x v="57"/>
    <x v="10"/>
    <x v="49"/>
    <n v="98"/>
    <n v="6915.39"/>
    <n v="70.569999999999993"/>
    <n v="6.96"/>
    <n v="289.89999999999998"/>
    <n v="0"/>
    <n v="289.89999999999998"/>
    <n v="9"/>
    <n v="15"/>
    <n v="741"/>
    <n v="766"/>
    <n v="112"/>
    <n v="76"/>
    <m/>
    <n v="149.55000000000001"/>
    <n v="19.14"/>
    <n v="0"/>
    <n v="19.14"/>
    <n v="287.52999999999997"/>
    <n v="1031.5"/>
    <n v="114.06"/>
    <x v="6"/>
    <x v="3"/>
    <x v="7"/>
    <n v="1507"/>
    <n v="188"/>
    <x v="0"/>
    <x v="1"/>
  </r>
  <r>
    <x v="57"/>
    <x v="22"/>
    <x v="49"/>
    <n v="98"/>
    <n v="4950.93"/>
    <n v="50.52"/>
    <n v="6.85"/>
    <n v="260.02"/>
    <n v="0"/>
    <n v="260.02"/>
    <n v="2"/>
    <n v="9"/>
    <n v="633"/>
    <n v="674"/>
    <n v="83"/>
    <n v="49"/>
    <m/>
    <n v="145.04"/>
    <n v="9.32"/>
    <n v="0"/>
    <n v="9.32"/>
    <n v="172.44"/>
    <n v="857.97"/>
    <n v="83.44"/>
    <x v="6"/>
    <x v="3"/>
    <x v="7"/>
    <n v="1307"/>
    <n v="132"/>
    <x v="3"/>
    <x v="1"/>
  </r>
  <r>
    <x v="57"/>
    <x v="11"/>
    <x v="48"/>
    <n v="116.9"/>
    <n v="10298.790000000001"/>
    <n v="88.1"/>
    <n v="7.78"/>
    <n v="389.36"/>
    <n v="62.92"/>
    <n v="452.28"/>
    <n v="19"/>
    <n v="31"/>
    <n v="879"/>
    <n v="867"/>
    <n v="69"/>
    <n v="84"/>
    <m/>
    <n v="136.94"/>
    <n v="12.75"/>
    <n v="0.24"/>
    <n v="13"/>
    <n v="211.51"/>
    <n v="1692.79"/>
    <n v="184.3"/>
    <x v="0"/>
    <x v="0"/>
    <x v="4"/>
    <n v="1746"/>
    <n v="153"/>
    <x v="4"/>
    <x v="1"/>
  </r>
  <r>
    <x v="57"/>
    <x v="13"/>
    <x v="48"/>
    <n v="116.9"/>
    <n v="11317.3"/>
    <n v="96.81"/>
    <n v="8.14"/>
    <n v="356.98"/>
    <n v="66.47"/>
    <n v="423.45"/>
    <n v="7"/>
    <n v="24"/>
    <n v="856"/>
    <n v="849"/>
    <n v="61"/>
    <n v="67"/>
    <m/>
    <n v="175.9"/>
    <n v="72.16"/>
    <n v="0.89"/>
    <n v="73.040000000000006"/>
    <n v="568.77"/>
    <n v="1866.58"/>
    <n v="176.87"/>
    <x v="0"/>
    <x v="0"/>
    <x v="4"/>
    <n v="1705"/>
    <n v="128"/>
    <x v="0"/>
    <x v="1"/>
  </r>
  <r>
    <x v="57"/>
    <x v="21"/>
    <x v="50"/>
    <n v="88.72"/>
    <n v="5725.81"/>
    <n v="64.540000000000006"/>
    <n v="6.21"/>
    <n v="27.36"/>
    <n v="0"/>
    <n v="27.36"/>
    <n v="7"/>
    <n v="5"/>
    <n v="628"/>
    <n v="699"/>
    <n v="68"/>
    <n v="45"/>
    <m/>
    <n v="177.48"/>
    <n v="37.520000000000003"/>
    <n v="10.14"/>
    <n v="47.67"/>
    <n v="443.81"/>
    <n v="563.73"/>
    <n v="102.12"/>
    <x v="6"/>
    <x v="3"/>
    <x v="7"/>
    <n v="1327"/>
    <n v="113"/>
    <x v="3"/>
    <x v="1"/>
  </r>
  <r>
    <x v="57"/>
    <x v="14"/>
    <x v="48"/>
    <n v="116.9"/>
    <n v="1848.45"/>
    <n v="21.76"/>
    <n v="4.76"/>
    <n v="0"/>
    <n v="0"/>
    <n v="0"/>
    <n v="0"/>
    <n v="0"/>
    <n v="255"/>
    <n v="257"/>
    <n v="13"/>
    <n v="6"/>
    <m/>
    <n v="110.69"/>
    <n v="0.12"/>
    <n v="0"/>
    <n v="0.12"/>
    <n v="70.92"/>
    <n v="97.69"/>
    <n v="30.37"/>
    <x v="0"/>
    <x v="0"/>
    <x v="4"/>
    <n v="512"/>
    <n v="19"/>
    <x v="0"/>
    <x v="1"/>
  </r>
  <r>
    <x v="57"/>
    <x v="15"/>
    <x v="48"/>
    <n v="116.9"/>
    <n v="10629.87"/>
    <n v="90.93"/>
    <n v="8.32"/>
    <n v="421.61"/>
    <n v="34.18"/>
    <n v="455.79"/>
    <n v="9"/>
    <n v="33"/>
    <n v="863"/>
    <n v="884"/>
    <n v="74"/>
    <n v="109"/>
    <m/>
    <n v="176.28"/>
    <n v="58.3"/>
    <n v="12.08"/>
    <n v="70.38"/>
    <n v="600.70000000000005"/>
    <n v="1737.06"/>
    <n v="143.88999999999999"/>
    <x v="0"/>
    <x v="0"/>
    <x v="4"/>
    <n v="1747"/>
    <n v="183"/>
    <x v="0"/>
    <x v="1"/>
  </r>
  <r>
    <x v="57"/>
    <x v="16"/>
    <x v="48"/>
    <n v="116.9"/>
    <n v="12913"/>
    <n v="110.46"/>
    <n v="8.8800000000000008"/>
    <n v="474.7"/>
    <n v="122.69"/>
    <n v="597.39"/>
    <n v="14"/>
    <n v="44"/>
    <n v="858"/>
    <n v="871"/>
    <n v="82"/>
    <n v="84"/>
    <m/>
    <n v="163.38"/>
    <n v="42.86"/>
    <n v="0"/>
    <n v="42.86"/>
    <n v="444.07"/>
    <n v="2505.23"/>
    <n v="171.2"/>
    <x v="0"/>
    <x v="0"/>
    <x v="4"/>
    <n v="1729"/>
    <n v="166"/>
    <x v="0"/>
    <x v="1"/>
  </r>
  <r>
    <x v="58"/>
    <x v="0"/>
    <x v="51"/>
    <n v="63.94"/>
    <n v="3762"/>
    <n v="58.84"/>
    <n v="5.94"/>
    <n v="28.78"/>
    <n v="0"/>
    <n v="28.78"/>
    <n v="5"/>
    <n v="1"/>
    <n v="483"/>
    <n v="532"/>
    <n v="61"/>
    <n v="39"/>
    <m/>
    <n v="154.85"/>
    <n v="22.07"/>
    <n v="0"/>
    <n v="22.07"/>
    <n v="220.85"/>
    <n v="691.71"/>
    <n v="67.819999999999993"/>
    <x v="6"/>
    <x v="7"/>
    <x v="7"/>
    <n v="1015"/>
    <n v="100"/>
    <x v="0"/>
    <x v="1"/>
  </r>
  <r>
    <x v="58"/>
    <x v="2"/>
    <x v="29"/>
    <n v="49.47"/>
    <n v="2657.8"/>
    <n v="53.73"/>
    <n v="6.58"/>
    <n v="11.33"/>
    <n v="0"/>
    <n v="11.33"/>
    <n v="2"/>
    <n v="1"/>
    <n v="357"/>
    <n v="385"/>
    <n v="50"/>
    <n v="28"/>
    <m/>
    <n v="166.7"/>
    <n v="16.46"/>
    <n v="0"/>
    <n v="16.46"/>
    <n v="192.68"/>
    <n v="389.62"/>
    <n v="43.32"/>
    <x v="6"/>
    <x v="7"/>
    <x v="7"/>
    <n v="742"/>
    <n v="78"/>
    <x v="1"/>
    <x v="1"/>
  </r>
  <r>
    <x v="58"/>
    <x v="3"/>
    <x v="51"/>
    <n v="63.94"/>
    <n v="3560.08"/>
    <n v="55.68"/>
    <n v="5.86"/>
    <n v="19.11"/>
    <n v="0"/>
    <n v="19.11"/>
    <n v="12"/>
    <n v="1"/>
    <n v="640"/>
    <n v="624"/>
    <n v="93"/>
    <n v="80"/>
    <m/>
    <n v="147.97"/>
    <n v="0.57999999999999996"/>
    <n v="0"/>
    <n v="0.57999999999999996"/>
    <n v="127.08"/>
    <n v="477.96"/>
    <n v="67.38"/>
    <x v="6"/>
    <x v="7"/>
    <x v="7"/>
    <n v="1264"/>
    <n v="173"/>
    <x v="2"/>
    <x v="1"/>
  </r>
  <r>
    <x v="58"/>
    <x v="7"/>
    <x v="29"/>
    <n v="49.47"/>
    <n v="3031.09"/>
    <n v="61.28"/>
    <n v="7.46"/>
    <n v="15.58"/>
    <n v="0.75"/>
    <n v="16.329999999999998"/>
    <n v="1"/>
    <n v="2"/>
    <n v="416"/>
    <n v="481"/>
    <n v="54"/>
    <n v="39"/>
    <m/>
    <n v="150.30000000000001"/>
    <n v="8.9"/>
    <n v="0"/>
    <n v="8.9"/>
    <n v="132.16"/>
    <n v="543.80999999999995"/>
    <n v="53.91"/>
    <x v="6"/>
    <x v="7"/>
    <x v="7"/>
    <n v="897"/>
    <n v="93"/>
    <x v="3"/>
    <x v="1"/>
  </r>
  <r>
    <x v="58"/>
    <x v="8"/>
    <x v="29"/>
    <n v="49.47"/>
    <n v="2972.36"/>
    <n v="60.09"/>
    <n v="5.79"/>
    <n v="3.35"/>
    <n v="0"/>
    <n v="3.35"/>
    <n v="2"/>
    <n v="0"/>
    <n v="427"/>
    <n v="456"/>
    <n v="51"/>
    <n v="40"/>
    <m/>
    <n v="170.16"/>
    <n v="11.73"/>
    <n v="8.66"/>
    <n v="20.38"/>
    <n v="232.38"/>
    <n v="485.15"/>
    <n v="51.02"/>
    <x v="6"/>
    <x v="7"/>
    <x v="7"/>
    <n v="883"/>
    <n v="91"/>
    <x v="4"/>
    <x v="1"/>
  </r>
  <r>
    <x v="58"/>
    <x v="10"/>
    <x v="29"/>
    <n v="49.47"/>
    <n v="2991.72"/>
    <n v="60.48"/>
    <n v="5.72"/>
    <n v="3.97"/>
    <n v="0"/>
    <n v="3.97"/>
    <n v="4"/>
    <n v="1"/>
    <n v="405"/>
    <n v="443"/>
    <n v="59"/>
    <n v="35"/>
    <m/>
    <n v="148.32"/>
    <n v="11.29"/>
    <n v="0"/>
    <n v="11.29"/>
    <n v="143.18"/>
    <n v="462.76"/>
    <n v="52.84"/>
    <x v="6"/>
    <x v="7"/>
    <x v="7"/>
    <n v="848"/>
    <n v="94"/>
    <x v="0"/>
    <x v="1"/>
  </r>
  <r>
    <x v="58"/>
    <x v="22"/>
    <x v="52"/>
    <m/>
    <n v="2500"/>
    <m/>
    <m/>
    <n v="200"/>
    <m/>
    <m/>
    <m/>
    <m/>
    <m/>
    <m/>
    <n v="15"/>
    <n v="5"/>
    <m/>
    <m/>
    <m/>
    <m/>
    <m/>
    <m/>
    <m/>
    <m/>
    <x v="2"/>
    <x v="0"/>
    <x v="1"/>
    <n v="0"/>
    <n v="20"/>
    <x v="3"/>
    <x v="1"/>
  </r>
  <r>
    <x v="58"/>
    <x v="11"/>
    <x v="29"/>
    <n v="49.47"/>
    <n v="2883.4"/>
    <n v="58.29"/>
    <n v="5.8"/>
    <n v="3.98"/>
    <n v="0"/>
    <n v="3.98"/>
    <n v="2"/>
    <n v="1"/>
    <n v="430"/>
    <n v="475"/>
    <n v="67"/>
    <n v="31"/>
    <m/>
    <n v="113.51"/>
    <n v="0"/>
    <n v="0"/>
    <n v="0"/>
    <n v="31.58"/>
    <n v="435.91"/>
    <n v="58.86"/>
    <x v="6"/>
    <x v="7"/>
    <x v="7"/>
    <n v="905"/>
    <n v="98"/>
    <x v="4"/>
    <x v="1"/>
  </r>
  <r>
    <x v="58"/>
    <x v="21"/>
    <x v="51"/>
    <n v="63.94"/>
    <n v="3963.51"/>
    <n v="62.25"/>
    <n v="6.48"/>
    <n v="31.69"/>
    <n v="0"/>
    <n v="31.69"/>
    <n v="8"/>
    <n v="2"/>
    <n v="490"/>
    <n v="523"/>
    <n v="53"/>
    <n v="32"/>
    <m/>
    <n v="174.76"/>
    <n v="21.18"/>
    <n v="3.53"/>
    <n v="24.7"/>
    <n v="251.05"/>
    <n v="527.66999999999996"/>
    <n v="71.53"/>
    <x v="6"/>
    <x v="7"/>
    <x v="7"/>
    <n v="1013"/>
    <n v="85"/>
    <x v="3"/>
    <x v="1"/>
  </r>
  <r>
    <x v="59"/>
    <x v="0"/>
    <x v="20"/>
    <n v="110.11"/>
    <n v="5259.81"/>
    <n v="47.77"/>
    <n v="8.6300000000000008"/>
    <n v="649.11"/>
    <n v="77.73"/>
    <n v="726.84"/>
    <n v="11"/>
    <n v="18"/>
    <n v="624"/>
    <n v="675"/>
    <n v="59"/>
    <n v="24"/>
    <m/>
    <n v="134.49"/>
    <n v="10.39"/>
    <n v="0"/>
    <n v="10.39"/>
    <n v="222.94"/>
    <n v="1317.57"/>
    <n v="93.71"/>
    <x v="0"/>
    <x v="5"/>
    <x v="7"/>
    <n v="1299"/>
    <n v="83"/>
    <x v="0"/>
    <x v="1"/>
  </r>
  <r>
    <x v="59"/>
    <x v="1"/>
    <x v="3"/>
    <n v="87.34"/>
    <n v="3094.2"/>
    <n v="35.43"/>
    <n v="6.59"/>
    <n v="22.66"/>
    <n v="0"/>
    <n v="22.66"/>
    <n v="1"/>
    <n v="1"/>
    <n v="510"/>
    <n v="570"/>
    <n v="57"/>
    <n v="15"/>
    <m/>
    <n v="149.71"/>
    <n v="11.22"/>
    <n v="0"/>
    <n v="11.22"/>
    <n v="193.49"/>
    <n v="355.51"/>
    <n v="60.79"/>
    <x v="0"/>
    <x v="5"/>
    <x v="7"/>
    <n v="1080"/>
    <n v="72"/>
    <x v="0"/>
    <x v="1"/>
  </r>
  <r>
    <x v="59"/>
    <x v="3"/>
    <x v="41"/>
    <n v="87.34"/>
    <n v="2812.03"/>
    <n v="32.200000000000003"/>
    <n v="6.87"/>
    <n v="70.91"/>
    <n v="0"/>
    <n v="70.91"/>
    <n v="15"/>
    <n v="2"/>
    <n v="658"/>
    <n v="677"/>
    <n v="73"/>
    <n v="63"/>
    <m/>
    <n v="144.83000000000001"/>
    <n v="0.76"/>
    <n v="0"/>
    <n v="0.76"/>
    <n v="155.47999999999999"/>
    <n v="313.14"/>
    <n v="62.05"/>
    <x v="0"/>
    <x v="5"/>
    <x v="7"/>
    <n v="1335"/>
    <n v="136"/>
    <x v="2"/>
    <x v="1"/>
  </r>
  <r>
    <x v="59"/>
    <x v="5"/>
    <x v="3"/>
    <n v="87.34"/>
    <n v="3951.02"/>
    <n v="45.24"/>
    <n v="6.66"/>
    <n v="60.59"/>
    <n v="0"/>
    <n v="60.59"/>
    <n v="6"/>
    <n v="9"/>
    <n v="471"/>
    <n v="553"/>
    <n v="50"/>
    <n v="27"/>
    <m/>
    <n v="147.02000000000001"/>
    <n v="3.61"/>
    <n v="0"/>
    <n v="3.61"/>
    <n v="170.87"/>
    <n v="506.02"/>
    <n v="71.67"/>
    <x v="0"/>
    <x v="5"/>
    <x v="7"/>
    <n v="1024"/>
    <n v="77"/>
    <x v="0"/>
    <x v="1"/>
  </r>
  <r>
    <x v="59"/>
    <x v="8"/>
    <x v="3"/>
    <n v="87.34"/>
    <n v="2435.1"/>
    <n v="27.88"/>
    <n v="5.59"/>
    <n v="1.1100000000000001"/>
    <n v="0"/>
    <n v="1.1100000000000001"/>
    <n v="0"/>
    <n v="0"/>
    <n v="384"/>
    <n v="446"/>
    <n v="52"/>
    <n v="18"/>
    <m/>
    <n v="139.35"/>
    <n v="10.62"/>
    <n v="0.13"/>
    <n v="10.76"/>
    <n v="181.34"/>
    <n v="348.2"/>
    <n v="47.67"/>
    <x v="0"/>
    <x v="5"/>
    <x v="7"/>
    <n v="830"/>
    <n v="70"/>
    <x v="4"/>
    <x v="1"/>
  </r>
  <r>
    <x v="59"/>
    <x v="9"/>
    <x v="3"/>
    <n v="87.34"/>
    <n v="3293.52"/>
    <n v="37.71"/>
    <n v="6.58"/>
    <n v="51.65"/>
    <n v="0"/>
    <n v="51.65"/>
    <n v="10"/>
    <n v="8"/>
    <n v="455"/>
    <n v="513"/>
    <n v="46"/>
    <n v="20"/>
    <m/>
    <n v="121.42"/>
    <n v="0"/>
    <n v="0"/>
    <n v="0"/>
    <n v="75.97"/>
    <n v="406.92"/>
    <n v="66.58"/>
    <x v="0"/>
    <x v="5"/>
    <x v="7"/>
    <n v="968"/>
    <n v="66"/>
    <x v="0"/>
    <x v="1"/>
  </r>
  <r>
    <x v="59"/>
    <x v="18"/>
    <x v="3"/>
    <n v="87.34"/>
    <n v="2825.79"/>
    <n v="32.35"/>
    <n v="5.03"/>
    <n v="0"/>
    <n v="0"/>
    <n v="0"/>
    <n v="1"/>
    <n v="0"/>
    <n v="534"/>
    <n v="572"/>
    <n v="57"/>
    <n v="19"/>
    <m/>
    <n v="128.55000000000001"/>
    <n v="6.7"/>
    <n v="0"/>
    <n v="6.7"/>
    <n v="169.89"/>
    <n v="287.87"/>
    <n v="62.16"/>
    <x v="0"/>
    <x v="5"/>
    <x v="7"/>
    <n v="1106"/>
    <n v="76"/>
    <x v="4"/>
    <x v="1"/>
  </r>
  <r>
    <x v="59"/>
    <x v="10"/>
    <x v="3"/>
    <n v="87.34"/>
    <n v="2992.65"/>
    <n v="34.26"/>
    <n v="6.18"/>
    <n v="23.57"/>
    <n v="0"/>
    <n v="23.57"/>
    <n v="2"/>
    <n v="4"/>
    <n v="393"/>
    <n v="436"/>
    <n v="49"/>
    <n v="21"/>
    <m/>
    <n v="120.33"/>
    <n v="1.59"/>
    <n v="0"/>
    <n v="1.59"/>
    <n v="112.13"/>
    <n v="425.19"/>
    <n v="49.88"/>
    <x v="0"/>
    <x v="5"/>
    <x v="7"/>
    <n v="829"/>
    <n v="70"/>
    <x v="0"/>
    <x v="1"/>
  </r>
  <r>
    <x v="59"/>
    <x v="22"/>
    <x v="52"/>
    <m/>
    <n v="2000"/>
    <m/>
    <m/>
    <m/>
    <m/>
    <m/>
    <m/>
    <m/>
    <m/>
    <m/>
    <m/>
    <m/>
    <m/>
    <m/>
    <m/>
    <m/>
    <m/>
    <m/>
    <m/>
    <m/>
    <x v="2"/>
    <x v="0"/>
    <x v="1"/>
    <n v="0"/>
    <n v="0"/>
    <x v="3"/>
    <x v="1"/>
  </r>
  <r>
    <x v="59"/>
    <x v="11"/>
    <x v="10"/>
    <n v="87.34"/>
    <n v="3045.8530769230774"/>
    <n v="34.873076923076923"/>
    <n v="5.9461538461538463"/>
    <n v="15.410769230769231"/>
    <n v="0"/>
    <n v="15.410769230769231"/>
    <n v="3.3076923076923075"/>
    <n v="1.8461538461538463"/>
    <n v="481.69230769230768"/>
    <n v="545.46153846153845"/>
    <n v="56"/>
    <n v="21.153846153846153"/>
    <m/>
    <n v="131.67307692307691"/>
    <n v="4.5669230769230769"/>
    <n v="7.0769230769230779E-2"/>
    <n v="4.638461538461538"/>
    <n v="132.63923076923078"/>
    <n v="369.61076923076928"/>
    <n v="57.158461538461538"/>
    <x v="2"/>
    <x v="0"/>
    <x v="7"/>
    <n v="1027.1538461538462"/>
    <n v="77.15384615384616"/>
    <x v="4"/>
    <x v="1"/>
  </r>
  <r>
    <x v="59"/>
    <x v="13"/>
    <x v="3"/>
    <n v="87.34"/>
    <n v="3217.4"/>
    <n v="36.840000000000003"/>
    <n v="6.11"/>
    <n v="3.41"/>
    <n v="0"/>
    <n v="3.41"/>
    <n v="1"/>
    <n v="0"/>
    <n v="401"/>
    <n v="449"/>
    <n v="60"/>
    <n v="18"/>
    <m/>
    <n v="155.31"/>
    <n v="13.8"/>
    <n v="0.79"/>
    <n v="14.59"/>
    <n v="239.89"/>
    <n v="433.54"/>
    <n v="60.03"/>
    <x v="0"/>
    <x v="5"/>
    <x v="7"/>
    <n v="850"/>
    <n v="78"/>
    <x v="0"/>
    <x v="1"/>
  </r>
  <r>
    <x v="59"/>
    <x v="19"/>
    <x v="41"/>
    <n v="87.34"/>
    <n v="2484.94"/>
    <n v="28.45"/>
    <n v="6.77"/>
    <n v="30.22"/>
    <n v="0"/>
    <n v="30.22"/>
    <n v="7"/>
    <n v="2"/>
    <n v="504"/>
    <n v="542"/>
    <n v="53"/>
    <n v="71"/>
    <m/>
    <n v="140.32"/>
    <n v="4.24"/>
    <n v="0.27"/>
    <n v="4.51"/>
    <n v="171.51"/>
    <n v="253.71"/>
    <n v="42.9"/>
    <x v="0"/>
    <x v="5"/>
    <x v="7"/>
    <n v="1046"/>
    <n v="124"/>
    <x v="0"/>
    <x v="1"/>
  </r>
  <r>
    <x v="59"/>
    <x v="21"/>
    <x v="20"/>
    <n v="110.11"/>
    <n v="5609.63"/>
    <n v="50.95"/>
    <n v="8.3699999999999992"/>
    <n v="502.53"/>
    <n v="74.510000000000005"/>
    <n v="577.04"/>
    <n v="18"/>
    <n v="21"/>
    <n v="489"/>
    <n v="589"/>
    <n v="70"/>
    <n v="20"/>
    <m/>
    <n v="154.63999999999999"/>
    <n v="24.42"/>
    <n v="5.55"/>
    <n v="29.97"/>
    <n v="335.36"/>
    <n v="1247.48"/>
    <n v="95.31"/>
    <x v="0"/>
    <x v="5"/>
    <x v="7"/>
    <n v="1078"/>
    <n v="90"/>
    <x v="3"/>
    <x v="1"/>
  </r>
  <r>
    <x v="59"/>
    <x v="14"/>
    <x v="41"/>
    <n v="87.34"/>
    <n v="2958"/>
    <n v="33.869999999999997"/>
    <n v="6.39"/>
    <n v="6.5"/>
    <n v="0"/>
    <n v="6.5"/>
    <n v="14"/>
    <n v="1"/>
    <n v="532"/>
    <n v="581"/>
    <n v="61"/>
    <n v="60"/>
    <m/>
    <n v="143.38999999999999"/>
    <n v="7.56"/>
    <n v="0.12"/>
    <n v="7.67"/>
    <n v="179.43"/>
    <n v="201.68"/>
    <n v="55.93"/>
    <x v="0"/>
    <x v="5"/>
    <x v="7"/>
    <n v="1113"/>
    <n v="121"/>
    <x v="0"/>
    <x v="1"/>
  </r>
  <r>
    <x v="59"/>
    <x v="15"/>
    <x v="3"/>
    <n v="87.34"/>
    <n v="2898.3"/>
    <n v="33.18"/>
    <n v="5.91"/>
    <n v="13.08"/>
    <n v="0"/>
    <n v="13.08"/>
    <n v="3"/>
    <n v="1"/>
    <n v="549"/>
    <n v="602"/>
    <n v="78"/>
    <n v="27"/>
    <m/>
    <n v="141.56"/>
    <n v="10.02"/>
    <n v="0"/>
    <n v="10.02"/>
    <n v="180.67"/>
    <n v="338.48"/>
    <n v="51.03"/>
    <x v="0"/>
    <x v="5"/>
    <x v="7"/>
    <n v="1151"/>
    <n v="105"/>
    <x v="0"/>
    <x v="1"/>
  </r>
  <r>
    <x v="59"/>
    <x v="16"/>
    <x v="3"/>
    <n v="87.34"/>
    <n v="3313.6"/>
    <n v="37.94"/>
    <n v="6.05"/>
    <n v="6.89"/>
    <n v="0"/>
    <n v="6.89"/>
    <n v="1"/>
    <n v="0"/>
    <n v="467"/>
    <n v="561"/>
    <n v="75"/>
    <n v="27"/>
    <m/>
    <n v="135.30000000000001"/>
    <n v="0.69"/>
    <n v="0"/>
    <n v="0.69"/>
    <n v="134.12"/>
    <n v="461.17"/>
    <n v="51.14"/>
    <x v="0"/>
    <x v="5"/>
    <x v="7"/>
    <n v="1028"/>
    <n v="102"/>
    <x v="0"/>
    <x v="1"/>
  </r>
  <r>
    <x v="60"/>
    <x v="0"/>
    <x v="29"/>
    <n v="75.819999999999993"/>
    <n v="5175.22"/>
    <n v="68.25"/>
    <n v="6.39"/>
    <n v="185.46"/>
    <n v="0"/>
    <n v="185.46"/>
    <n v="7"/>
    <n v="10"/>
    <n v="434"/>
    <n v="482"/>
    <n v="82"/>
    <n v="39"/>
    <m/>
    <n v="154.9"/>
    <n v="21.36"/>
    <n v="0.4"/>
    <n v="21.75"/>
    <n v="254.7"/>
    <n v="1019.1"/>
    <n v="96.03"/>
    <x v="6"/>
    <x v="0"/>
    <x v="7"/>
    <n v="916"/>
    <n v="121"/>
    <x v="0"/>
    <x v="1"/>
  </r>
  <r>
    <x v="60"/>
    <x v="10"/>
    <x v="29"/>
    <n v="75.819999999999993"/>
    <n v="5587.34"/>
    <n v="73.69"/>
    <n v="6.21"/>
    <n v="360.59"/>
    <n v="0"/>
    <n v="360.59"/>
    <n v="5"/>
    <n v="18"/>
    <n v="409"/>
    <n v="453"/>
    <n v="92"/>
    <n v="64"/>
    <m/>
    <n v="150.44999999999999"/>
    <n v="12.21"/>
    <n v="1.45"/>
    <n v="13.66"/>
    <n v="232.08"/>
    <n v="1463.46"/>
    <n v="88.6"/>
    <x v="6"/>
    <x v="0"/>
    <x v="7"/>
    <n v="862"/>
    <n v="156"/>
    <x v="0"/>
    <x v="1"/>
  </r>
  <r>
    <x v="60"/>
    <x v="22"/>
    <x v="29"/>
    <n v="75.819999999999993"/>
    <n v="5113.37"/>
    <n v="67.44"/>
    <n v="6.28"/>
    <n v="270.5"/>
    <n v="0"/>
    <n v="270.5"/>
    <n v="4"/>
    <n v="9"/>
    <n v="372"/>
    <n v="429"/>
    <n v="82"/>
    <n v="39"/>
    <m/>
    <n v="163.93"/>
    <n v="10.93"/>
    <n v="4.25"/>
    <n v="15.18"/>
    <n v="256.02999999999997"/>
    <n v="1150.57"/>
    <n v="82.96"/>
    <x v="6"/>
    <x v="0"/>
    <x v="7"/>
    <n v="801"/>
    <n v="121"/>
    <x v="3"/>
    <x v="1"/>
  </r>
  <r>
    <x v="60"/>
    <x v="12"/>
    <x v="29"/>
    <n v="75.819999999999993"/>
    <n v="5106.25"/>
    <n v="67.34"/>
    <n v="6.41"/>
    <n v="200.28"/>
    <n v="0"/>
    <n v="200.28"/>
    <n v="4"/>
    <n v="10"/>
    <n v="416"/>
    <n v="512"/>
    <n v="95"/>
    <n v="42"/>
    <m/>
    <n v="167.99"/>
    <n v="18.850000000000001"/>
    <n v="14.49"/>
    <n v="33.340000000000003"/>
    <n v="333.67"/>
    <n v="1082.23"/>
    <n v="83.8"/>
    <x v="6"/>
    <x v="0"/>
    <x v="7"/>
    <n v="928"/>
    <n v="137"/>
    <x v="3"/>
    <x v="1"/>
  </r>
  <r>
    <x v="60"/>
    <x v="21"/>
    <x v="29"/>
    <n v="75.819999999999993"/>
    <n v="5096.67"/>
    <n v="67.22"/>
    <n v="6.63"/>
    <n v="131.37"/>
    <n v="0"/>
    <n v="131.37"/>
    <n v="5"/>
    <n v="4"/>
    <n v="421"/>
    <n v="495"/>
    <n v="59"/>
    <n v="20"/>
    <m/>
    <n v="172.37"/>
    <n v="26.76"/>
    <n v="7.26"/>
    <n v="34.020000000000003"/>
    <n v="330.66"/>
    <n v="743.4"/>
    <n v="86.15"/>
    <x v="6"/>
    <x v="0"/>
    <x v="7"/>
    <n v="916"/>
    <n v="79"/>
    <x v="3"/>
    <x v="1"/>
  </r>
  <r>
    <x v="61"/>
    <x v="0"/>
    <x v="29"/>
    <n v="81.44"/>
    <n v="5490.37"/>
    <n v="67.41"/>
    <n v="6.28"/>
    <n v="27.65"/>
    <n v="0"/>
    <n v="27.65"/>
    <n v="12"/>
    <n v="5"/>
    <n v="619"/>
    <n v="665"/>
    <n v="76"/>
    <n v="35"/>
    <m/>
    <n v="143.82"/>
    <n v="12.96"/>
    <n v="0"/>
    <n v="12.96"/>
    <n v="195.49"/>
    <n v="814.33"/>
    <n v="103.54"/>
    <x v="6"/>
    <x v="5"/>
    <x v="7"/>
    <n v="1284"/>
    <n v="111"/>
    <x v="0"/>
    <x v="1"/>
  </r>
  <r>
    <x v="61"/>
    <x v="1"/>
    <x v="40"/>
    <n v="107.07"/>
    <n v="4550.3599999999997"/>
    <n v="42.5"/>
    <n v="7.49"/>
    <n v="43.04"/>
    <n v="6.49"/>
    <n v="49.53"/>
    <n v="4"/>
    <n v="4"/>
    <n v="767"/>
    <n v="775"/>
    <n v="70"/>
    <n v="38"/>
    <m/>
    <n v="144.5"/>
    <n v="10.66"/>
    <n v="0"/>
    <n v="10.66"/>
    <n v="208.06"/>
    <n v="391.07"/>
    <n v="75.760000000000005"/>
    <x v="0"/>
    <x v="1"/>
    <x v="7"/>
    <n v="1542"/>
    <n v="108"/>
    <x v="0"/>
    <x v="1"/>
  </r>
  <r>
    <x v="61"/>
    <x v="2"/>
    <x v="29"/>
    <n v="81.44"/>
    <n v="4945.1499999999996"/>
    <n v="60.72"/>
    <n v="7.53"/>
    <n v="95.54"/>
    <n v="36.31"/>
    <n v="131.85"/>
    <n v="3"/>
    <n v="9"/>
    <n v="477"/>
    <n v="556"/>
    <n v="49"/>
    <n v="17"/>
    <m/>
    <n v="148.72"/>
    <n v="3.71"/>
    <n v="0"/>
    <n v="3.71"/>
    <n v="177.77"/>
    <n v="589.80999999999995"/>
    <n v="70.28"/>
    <x v="6"/>
    <x v="5"/>
    <x v="7"/>
    <n v="1033"/>
    <n v="66"/>
    <x v="1"/>
    <x v="1"/>
  </r>
  <r>
    <x v="61"/>
    <x v="5"/>
    <x v="3"/>
    <n v="89.49"/>
    <n v="4851.82"/>
    <n v="54.22"/>
    <n v="6.62"/>
    <n v="28.95"/>
    <n v="0"/>
    <n v="28.95"/>
    <n v="2"/>
    <n v="4"/>
    <n v="602"/>
    <n v="659"/>
    <n v="62"/>
    <n v="47"/>
    <m/>
    <n v="138.47"/>
    <n v="0.56999999999999995"/>
    <n v="0"/>
    <n v="0.56999999999999995"/>
    <n v="137.13"/>
    <n v="507.05"/>
    <n v="84.25"/>
    <x v="0"/>
    <x v="1"/>
    <x v="7"/>
    <n v="1261"/>
    <n v="109"/>
    <x v="0"/>
    <x v="1"/>
  </r>
  <r>
    <x v="61"/>
    <x v="7"/>
    <x v="29"/>
    <n v="81.44"/>
    <n v="5102.12"/>
    <n v="74.37"/>
    <n v="7.38"/>
    <n v="242.41"/>
    <n v="13.52"/>
    <n v="255.93"/>
    <n v="15"/>
    <n v="18"/>
    <n v="470"/>
    <n v="524"/>
    <n v="66"/>
    <n v="40"/>
    <m/>
    <n v="143.9"/>
    <n v="2.69"/>
    <n v="0"/>
    <n v="2.69"/>
    <n v="138.54"/>
    <n v="1054.55"/>
    <n v="91.1"/>
    <x v="6"/>
    <x v="5"/>
    <x v="7"/>
    <n v="994"/>
    <n v="106"/>
    <x v="3"/>
    <x v="1"/>
  </r>
  <r>
    <x v="61"/>
    <x v="9"/>
    <x v="3"/>
    <n v="89.49"/>
    <n v="3385.41"/>
    <n v="37.83"/>
    <n v="5.79"/>
    <n v="2.2599999999999998"/>
    <n v="0"/>
    <n v="2.2599999999999998"/>
    <n v="9"/>
    <n v="1"/>
    <n v="571"/>
    <n v="584"/>
    <n v="61"/>
    <n v="35"/>
    <m/>
    <n v="125.05"/>
    <n v="1.06"/>
    <n v="0"/>
    <n v="1.06"/>
    <n v="88.25"/>
    <n v="347.73"/>
    <n v="60.89"/>
    <x v="0"/>
    <x v="1"/>
    <x v="7"/>
    <n v="1155"/>
    <n v="96"/>
    <x v="0"/>
    <x v="1"/>
  </r>
  <r>
    <x v="61"/>
    <x v="10"/>
    <x v="29"/>
    <n v="81.44"/>
    <n v="5640.12"/>
    <n v="69.25"/>
    <n v="7.36"/>
    <n v="103.88"/>
    <n v="5.07"/>
    <n v="108.95"/>
    <n v="8"/>
    <n v="10"/>
    <n v="546"/>
    <n v="593"/>
    <n v="68"/>
    <n v="24"/>
    <m/>
    <n v="146.77000000000001"/>
    <n v="13.47"/>
    <n v="0.54"/>
    <n v="14.01"/>
    <n v="220"/>
    <n v="767.25"/>
    <n v="86.86"/>
    <x v="6"/>
    <x v="5"/>
    <x v="7"/>
    <n v="1139"/>
    <n v="92"/>
    <x v="0"/>
    <x v="1"/>
  </r>
  <r>
    <x v="61"/>
    <x v="22"/>
    <x v="29"/>
    <n v="81.44"/>
    <n v="4480.25"/>
    <n v="55.01"/>
    <n v="6.53"/>
    <n v="44.86"/>
    <n v="0"/>
    <n v="44.86"/>
    <n v="1"/>
    <n v="2"/>
    <n v="543"/>
    <n v="591"/>
    <n v="25"/>
    <n v="11"/>
    <m/>
    <n v="144.80000000000001"/>
    <n v="3.2"/>
    <n v="0"/>
    <n v="3.2"/>
    <n v="147.03"/>
    <n v="363.17"/>
    <n v="75.25"/>
    <x v="6"/>
    <x v="5"/>
    <x v="7"/>
    <n v="1134"/>
    <n v="36"/>
    <x v="3"/>
    <x v="1"/>
  </r>
  <r>
    <x v="61"/>
    <x v="11"/>
    <x v="29"/>
    <n v="81.44"/>
    <n v="5085.6499999999996"/>
    <n v="62.44"/>
    <n v="7.58"/>
    <n v="132.5"/>
    <n v="15.16"/>
    <n v="147.66"/>
    <n v="3"/>
    <n v="10"/>
    <n v="561"/>
    <n v="621"/>
    <n v="74"/>
    <n v="35"/>
    <m/>
    <n v="89.24"/>
    <n v="0"/>
    <n v="0"/>
    <n v="0"/>
    <n v="14.36"/>
    <n v="777.69"/>
    <n v="84.48"/>
    <x v="6"/>
    <x v="5"/>
    <x v="7"/>
    <n v="1182"/>
    <n v="109"/>
    <x v="4"/>
    <x v="1"/>
  </r>
  <r>
    <x v="61"/>
    <x v="13"/>
    <x v="40"/>
    <n v="107.07"/>
    <n v="4555.18"/>
    <n v="42.55"/>
    <n v="7.25"/>
    <n v="48.38"/>
    <n v="4.2699999999999996"/>
    <n v="52.65"/>
    <n v="7"/>
    <n v="4"/>
    <n v="697"/>
    <n v="770"/>
    <n v="72"/>
    <n v="37"/>
    <m/>
    <n v="155.18"/>
    <n v="16.48"/>
    <n v="0"/>
    <n v="16.48"/>
    <n v="280.11"/>
    <n v="457.18"/>
    <n v="82.73"/>
    <x v="0"/>
    <x v="1"/>
    <x v="7"/>
    <n v="1467"/>
    <n v="109"/>
    <x v="0"/>
    <x v="1"/>
  </r>
  <r>
    <x v="61"/>
    <x v="19"/>
    <x v="41"/>
    <n v="107.07"/>
    <n v="2871.53"/>
    <n v="26.82"/>
    <n v="5.44"/>
    <n v="0"/>
    <n v="0"/>
    <n v="0"/>
    <n v="15"/>
    <n v="0"/>
    <n v="622"/>
    <n v="700"/>
    <n v="109"/>
    <n v="93"/>
    <m/>
    <n v="142.97"/>
    <n v="2.12"/>
    <n v="0"/>
    <n v="2.12"/>
    <n v="61.69"/>
    <n v="270.16000000000003"/>
    <n v="52"/>
    <x v="0"/>
    <x v="1"/>
    <x v="7"/>
    <n v="1322"/>
    <n v="202"/>
    <x v="0"/>
    <x v="1"/>
  </r>
  <r>
    <x v="61"/>
    <x v="21"/>
    <x v="17"/>
    <n v="81"/>
    <n v="5253"/>
    <n v="64.851851851851848"/>
    <n v="7.31"/>
    <n v="97.4"/>
    <n v="7.2"/>
    <n v="104"/>
    <n v="10"/>
    <n v="17"/>
    <n v="518"/>
    <n v="590"/>
    <n v="66"/>
    <n v="30"/>
    <m/>
    <n v="143.72"/>
    <n v="11.79"/>
    <n v="0.54"/>
    <n v="12.32"/>
    <n v="301.51"/>
    <n v="1802.57"/>
    <n v="131.07"/>
    <x v="6"/>
    <x v="5"/>
    <x v="7"/>
    <n v="1108"/>
    <n v="96"/>
    <x v="3"/>
    <x v="1"/>
  </r>
  <r>
    <x v="61"/>
    <x v="14"/>
    <x v="41"/>
    <n v="107.07"/>
    <n v="3681.2"/>
    <n v="34.380000000000003"/>
    <n v="6.36"/>
    <n v="2.48"/>
    <n v="0"/>
    <n v="2.48"/>
    <n v="21"/>
    <n v="0"/>
    <n v="707"/>
    <n v="775"/>
    <n v="138"/>
    <n v="108"/>
    <m/>
    <n v="143.32"/>
    <n v="10.63"/>
    <n v="0"/>
    <n v="10.63"/>
    <n v="223.91"/>
    <n v="363.43"/>
    <n v="66.48"/>
    <x v="0"/>
    <x v="1"/>
    <x v="7"/>
    <n v="1482"/>
    <n v="246"/>
    <x v="0"/>
    <x v="1"/>
  </r>
  <r>
    <x v="61"/>
    <x v="15"/>
    <x v="3"/>
    <n v="89.49"/>
    <n v="4207.7"/>
    <n v="47.21"/>
    <n v="6.17"/>
    <n v="19.739999999999998"/>
    <n v="0"/>
    <n v="19.739999999999998"/>
    <n v="4"/>
    <n v="3"/>
    <n v="656"/>
    <n v="677"/>
    <n v="70"/>
    <n v="54"/>
    <m/>
    <n v="142.83000000000001"/>
    <n v="11.59"/>
    <n v="1.02"/>
    <n v="12.61"/>
    <n v="193.63"/>
    <n v="447.97"/>
    <n v="60.24"/>
    <x v="0"/>
    <x v="1"/>
    <x v="7"/>
    <n v="1333"/>
    <n v="124"/>
    <x v="0"/>
    <x v="1"/>
  </r>
  <r>
    <x v="62"/>
    <x v="1"/>
    <x v="3"/>
    <n v="92.26"/>
    <n v="5063.92"/>
    <n v="54.89"/>
    <n v="8.02"/>
    <n v="348.57"/>
    <n v="71.400000000000006"/>
    <n v="419.97"/>
    <n v="13"/>
    <n v="21"/>
    <n v="412"/>
    <n v="447"/>
    <n v="43"/>
    <n v="52"/>
    <m/>
    <n v="157.69"/>
    <n v="21.77"/>
    <n v="1.44"/>
    <n v="23.21"/>
    <n v="278.11"/>
    <n v="1080.3699999999999"/>
    <n v="84.11"/>
    <x v="0"/>
    <x v="3"/>
    <x v="7"/>
    <n v="859"/>
    <n v="95"/>
    <x v="0"/>
    <x v="1"/>
  </r>
  <r>
    <x v="62"/>
    <x v="24"/>
    <x v="53"/>
    <n v="139"/>
    <n v="9797.19"/>
    <n v="86.29"/>
    <n v="7.29"/>
    <n v="300.31"/>
    <n v="5.0199999999999996"/>
    <n v="305.33"/>
    <n v="26"/>
    <n v="23"/>
    <n v="692"/>
    <n v="696"/>
    <n v="41"/>
    <n v="64"/>
    <m/>
    <n v="82.8"/>
    <n v="0"/>
    <n v="0"/>
    <n v="0"/>
    <n v="1.27"/>
    <n v="1383.01"/>
    <n v="162.07"/>
    <x v="6"/>
    <x v="6"/>
    <x v="4"/>
    <n v="1388"/>
    <n v="105"/>
    <x v="3"/>
    <x v="1"/>
  </r>
  <r>
    <x v="62"/>
    <x v="3"/>
    <x v="53"/>
    <n v="139"/>
    <n v="6195.07"/>
    <n v="54.52"/>
    <n v="6.36"/>
    <n v="20.95"/>
    <n v="0"/>
    <n v="20.95"/>
    <n v="4"/>
    <n v="3"/>
    <n v="660"/>
    <n v="685"/>
    <n v="40"/>
    <n v="24"/>
    <m/>
    <n v="149.43"/>
    <n v="6.01"/>
    <n v="0"/>
    <n v="6.01"/>
    <n v="243.03"/>
    <n v="411.35"/>
    <n v="65.099999999999994"/>
    <x v="6"/>
    <x v="6"/>
    <x v="4"/>
    <n v="1345"/>
    <n v="64"/>
    <x v="2"/>
    <x v="1"/>
  </r>
  <r>
    <x v="62"/>
    <x v="25"/>
    <x v="53"/>
    <n v="139"/>
    <n v="11096.39"/>
    <n v="104.26"/>
    <n v="8.7899999999999991"/>
    <n v="511.87"/>
    <n v="153.62"/>
    <n v="665.49"/>
    <n v="22"/>
    <n v="44"/>
    <n v="722"/>
    <n v="746"/>
    <n v="75"/>
    <n v="70"/>
    <m/>
    <n v="82"/>
    <n v="0"/>
    <n v="0"/>
    <n v="0"/>
    <n v="20.6"/>
    <n v="2069.3200000000002"/>
    <n v="180.88"/>
    <x v="6"/>
    <x v="6"/>
    <x v="4"/>
    <n v="1468"/>
    <n v="145"/>
    <x v="3"/>
    <x v="1"/>
  </r>
  <r>
    <x v="62"/>
    <x v="26"/>
    <x v="53"/>
    <n v="139"/>
    <n v="879.07"/>
    <n v="96.07"/>
    <n v="5.96"/>
    <n v="8.0399999999999991"/>
    <n v="0"/>
    <n v="8.0399999999999991"/>
    <n v="0"/>
    <n v="1"/>
    <n v="73"/>
    <n v="66"/>
    <n v="7"/>
    <n v="10"/>
    <m/>
    <n v="82"/>
    <n v="0"/>
    <n v="0"/>
    <n v="0"/>
    <n v="0.41"/>
    <n v="142.18"/>
    <n v="12.79"/>
    <x v="6"/>
    <x v="6"/>
    <x v="4"/>
    <n v="139"/>
    <n v="17"/>
    <x v="3"/>
    <x v="1"/>
  </r>
  <r>
    <x v="62"/>
    <x v="5"/>
    <x v="3"/>
    <n v="92.26"/>
    <n v="4981.21"/>
    <n v="53.99"/>
    <n v="8.4499999999999993"/>
    <n v="280.45"/>
    <n v="199.98"/>
    <n v="480.43"/>
    <n v="11"/>
    <n v="24"/>
    <n v="353"/>
    <n v="377"/>
    <n v="57"/>
    <n v="36"/>
    <m/>
    <n v="142.19999999999999"/>
    <n v="11.68"/>
    <n v="0.01"/>
    <n v="11.69"/>
    <n v="191.18"/>
    <n v="1062.26"/>
    <n v="69.430000000000007"/>
    <x v="0"/>
    <x v="3"/>
    <x v="7"/>
    <n v="730"/>
    <n v="93"/>
    <x v="0"/>
    <x v="1"/>
  </r>
  <r>
    <x v="62"/>
    <x v="7"/>
    <x v="53"/>
    <n v="139"/>
    <n v="12245.15"/>
    <n v="88.98"/>
    <n v="7.76"/>
    <n v="530.70000000000005"/>
    <n v="67.430000000000007"/>
    <n v="598.13"/>
    <n v="27"/>
    <n v="37"/>
    <n v="992"/>
    <n v="1013"/>
    <n v="111"/>
    <n v="117"/>
    <m/>
    <n v="160.19999999999999"/>
    <n v="53.84"/>
    <n v="1.26"/>
    <n v="55.09"/>
    <n v="520.72"/>
    <n v="2241.1999999999998"/>
    <n v="163.81"/>
    <x v="6"/>
    <x v="6"/>
    <x v="4"/>
    <n v="2005"/>
    <n v="228"/>
    <x v="3"/>
    <x v="1"/>
  </r>
  <r>
    <x v="62"/>
    <x v="9"/>
    <x v="3"/>
    <n v="92.26"/>
    <n v="5251.39"/>
    <n v="56.92"/>
    <n v="8.82"/>
    <n v="263.35000000000002"/>
    <n v="195.66"/>
    <n v="459.01"/>
    <n v="12"/>
    <n v="21"/>
    <n v="335"/>
    <n v="363"/>
    <n v="57"/>
    <n v="67"/>
    <m/>
    <n v="146.32"/>
    <n v="15.71"/>
    <n v="0.19"/>
    <n v="15.89"/>
    <n v="202.09"/>
    <n v="1257.1600000000001"/>
    <n v="74.67"/>
    <x v="0"/>
    <x v="3"/>
    <x v="7"/>
    <n v="698"/>
    <n v="124"/>
    <x v="0"/>
    <x v="1"/>
  </r>
  <r>
    <x v="62"/>
    <x v="18"/>
    <x v="53"/>
    <n v="139"/>
    <n v="11612.82"/>
    <n v="83.59"/>
    <n v="7.78"/>
    <n v="537.55999999999995"/>
    <n v="24.43"/>
    <n v="561.99"/>
    <n v="21"/>
    <n v="39"/>
    <n v="874"/>
    <n v="918"/>
    <n v="82"/>
    <n v="102"/>
    <m/>
    <n v="156.22"/>
    <n v="67.33"/>
    <n v="10.26"/>
    <n v="77.59"/>
    <n v="653.32000000000005"/>
    <n v="1946.95"/>
    <n v="160.44999999999999"/>
    <x v="6"/>
    <x v="6"/>
    <x v="4"/>
    <n v="1792"/>
    <n v="184"/>
    <x v="4"/>
    <x v="1"/>
  </r>
  <r>
    <x v="62"/>
    <x v="10"/>
    <x v="53"/>
    <n v="139"/>
    <n v="9582.43"/>
    <n v="69.08"/>
    <n v="8.09"/>
    <n v="300.95999999999998"/>
    <n v="76.62"/>
    <n v="377.58"/>
    <n v="15"/>
    <n v="24"/>
    <n v="680"/>
    <n v="646"/>
    <n v="41"/>
    <n v="50"/>
    <m/>
    <n v="142.12"/>
    <n v="41.89"/>
    <n v="1.37"/>
    <n v="43.26"/>
    <n v="419.03"/>
    <n v="1374.78"/>
    <n v="144.44999999999999"/>
    <x v="6"/>
    <x v="6"/>
    <x v="4"/>
    <n v="1326"/>
    <n v="91"/>
    <x v="0"/>
    <x v="1"/>
  </r>
  <r>
    <x v="62"/>
    <x v="22"/>
    <x v="53"/>
    <n v="139"/>
    <n v="11476.25"/>
    <n v="82.68"/>
    <n v="7.37"/>
    <n v="374.87"/>
    <n v="8.57"/>
    <n v="383.44"/>
    <n v="9"/>
    <n v="29"/>
    <n v="956"/>
    <n v="970"/>
    <n v="43"/>
    <n v="61"/>
    <m/>
    <n v="171.26"/>
    <n v="53.33"/>
    <n v="1.5"/>
    <n v="54.83"/>
    <n v="536.04"/>
    <n v="1681.2"/>
    <n v="178.57"/>
    <x v="6"/>
    <x v="6"/>
    <x v="4"/>
    <n v="1926"/>
    <n v="104"/>
    <x v="3"/>
    <x v="1"/>
  </r>
  <r>
    <x v="62"/>
    <x v="11"/>
    <x v="53"/>
    <n v="139"/>
    <n v="11970.96"/>
    <n v="86.28"/>
    <n v="7.78"/>
    <n v="629.58000000000004"/>
    <n v="69.510000000000005"/>
    <n v="699.09"/>
    <n v="30"/>
    <n v="44"/>
    <n v="1003"/>
    <n v="1004"/>
    <n v="75"/>
    <n v="96"/>
    <m/>
    <n v="104.25"/>
    <n v="0"/>
    <n v="0"/>
    <n v="0"/>
    <n v="51.33"/>
    <n v="2152.58"/>
    <n v="192.35"/>
    <x v="6"/>
    <x v="6"/>
    <x v="4"/>
    <n v="2007"/>
    <n v="171"/>
    <x v="4"/>
    <x v="1"/>
  </r>
  <r>
    <x v="62"/>
    <x v="12"/>
    <x v="3"/>
    <n v="92.26"/>
    <n v="4263.3500000000004"/>
    <n v="46.21"/>
    <n v="8.35"/>
    <n v="161.16"/>
    <n v="69.680000000000007"/>
    <n v="230.84"/>
    <n v="9"/>
    <n v="14"/>
    <n v="352"/>
    <n v="368"/>
    <n v="39"/>
    <n v="43"/>
    <m/>
    <n v="164.22"/>
    <n v="17.41"/>
    <n v="0.34"/>
    <n v="17.75"/>
    <n v="294.73"/>
    <n v="725.12"/>
    <n v="65.67"/>
    <x v="0"/>
    <x v="3"/>
    <x v="7"/>
    <n v="720"/>
    <n v="82"/>
    <x v="3"/>
    <x v="1"/>
  </r>
  <r>
    <x v="62"/>
    <x v="13"/>
    <x v="3"/>
    <n v="92.26"/>
    <n v="4879.1499999999996"/>
    <n v="52.89"/>
    <n v="8.2100000000000009"/>
    <n v="310.26"/>
    <n v="80.72"/>
    <n v="390.98"/>
    <n v="7"/>
    <n v="20"/>
    <n v="375"/>
    <n v="405"/>
    <n v="48"/>
    <n v="40"/>
    <m/>
    <n v="163.34"/>
    <n v="24.76"/>
    <n v="0.47"/>
    <n v="25.24"/>
    <n v="313.10000000000002"/>
    <n v="1042.6300000000001"/>
    <n v="85.01"/>
    <x v="0"/>
    <x v="3"/>
    <x v="7"/>
    <n v="780"/>
    <n v="88"/>
    <x v="0"/>
    <x v="1"/>
  </r>
  <r>
    <x v="62"/>
    <x v="21"/>
    <x v="3"/>
    <n v="92.26"/>
    <n v="3798.85"/>
    <n v="49.95"/>
    <n v="7.78"/>
    <n v="236.86"/>
    <n v="16.82"/>
    <n v="253.68"/>
    <n v="14"/>
    <n v="17"/>
    <n v="339"/>
    <n v="359"/>
    <n v="49"/>
    <n v="50"/>
    <m/>
    <n v="164.75"/>
    <n v="14.13"/>
    <n v="12.16"/>
    <n v="26.29"/>
    <n v="299.66000000000003"/>
    <n v="741.35"/>
    <n v="64.650000000000006"/>
    <x v="0"/>
    <x v="3"/>
    <x v="7"/>
    <n v="698"/>
    <n v="99"/>
    <x v="3"/>
    <x v="1"/>
  </r>
  <r>
    <x v="62"/>
    <x v="15"/>
    <x v="3"/>
    <n v="92.26"/>
    <n v="4421.3900000000003"/>
    <n v="47.92"/>
    <n v="8.17"/>
    <n v="307.29000000000002"/>
    <n v="151.44"/>
    <n v="458.73"/>
    <n v="6"/>
    <n v="22"/>
    <n v="370"/>
    <n v="401"/>
    <n v="68"/>
    <n v="52"/>
    <m/>
    <n v="150.71"/>
    <n v="18.55"/>
    <n v="2.16"/>
    <n v="20.72"/>
    <n v="233.42"/>
    <n v="1052.5"/>
    <n v="61.69"/>
    <x v="0"/>
    <x v="3"/>
    <x v="7"/>
    <n v="771"/>
    <n v="120"/>
    <x v="0"/>
    <x v="1"/>
  </r>
  <r>
    <x v="62"/>
    <x v="27"/>
    <x v="53"/>
    <n v="139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x v="6"/>
    <x v="6"/>
    <x v="4"/>
    <n v="0"/>
    <n v="0"/>
    <x v="3"/>
    <x v="1"/>
  </r>
  <r>
    <x v="63"/>
    <x v="1"/>
    <x v="3"/>
    <n v="119.89"/>
    <n v="5776.71"/>
    <n v="48.19"/>
    <n v="6.29"/>
    <n v="30.81"/>
    <n v="0"/>
    <n v="30.81"/>
    <n v="5"/>
    <n v="4"/>
    <n v="597"/>
    <n v="667"/>
    <n v="71"/>
    <n v="46"/>
    <m/>
    <n v="148.91"/>
    <n v="19.600000000000001"/>
    <n v="0.82"/>
    <n v="20.420000000000002"/>
    <n v="275.74"/>
    <n v="721.56"/>
    <n v="94.03"/>
    <x v="0"/>
    <x v="5"/>
    <x v="7"/>
    <n v="1264"/>
    <n v="117"/>
    <x v="0"/>
    <x v="1"/>
  </r>
  <r>
    <x v="63"/>
    <x v="2"/>
    <x v="3"/>
    <n v="119.89"/>
    <n v="5265.41"/>
    <n v="43.92"/>
    <n v="6.76"/>
    <n v="75.790000000000006"/>
    <n v="0"/>
    <n v="75.790000000000006"/>
    <n v="3"/>
    <n v="10"/>
    <n v="557"/>
    <n v="594"/>
    <n v="47"/>
    <n v="24"/>
    <m/>
    <n v="144.65"/>
    <n v="8.8800000000000008"/>
    <n v="0"/>
    <n v="8.8800000000000008"/>
    <n v="260.31"/>
    <n v="585.08000000000004"/>
    <n v="78.94"/>
    <x v="0"/>
    <x v="5"/>
    <x v="7"/>
    <n v="1151"/>
    <n v="71"/>
    <x v="1"/>
    <x v="1"/>
  </r>
  <r>
    <x v="63"/>
    <x v="3"/>
    <x v="41"/>
    <n v="119.89"/>
    <n v="4008.72"/>
    <n v="36.270000000000003"/>
    <n v="5.79"/>
    <n v="3.39"/>
    <n v="0"/>
    <n v="3.39"/>
    <n v="2"/>
    <n v="1"/>
    <n v="721"/>
    <n v="771"/>
    <n v="47"/>
    <n v="34"/>
    <m/>
    <n v="149.02000000000001"/>
    <n v="5.0199999999999996"/>
    <n v="0"/>
    <n v="5.0199999999999996"/>
    <n v="231.54"/>
    <n v="189.61"/>
    <n v="66.89"/>
    <x v="0"/>
    <x v="5"/>
    <x v="7"/>
    <n v="1492"/>
    <n v="81"/>
    <x v="2"/>
    <x v="1"/>
  </r>
  <r>
    <x v="63"/>
    <x v="5"/>
    <x v="3"/>
    <n v="119.89"/>
    <n v="6079.95"/>
    <n v="55.23"/>
    <n v="7.06"/>
    <n v="185.75"/>
    <n v="2.11"/>
    <n v="187.86"/>
    <n v="5"/>
    <n v="18"/>
    <n v="523"/>
    <n v="552"/>
    <n v="63"/>
    <n v="47"/>
    <m/>
    <n v="136.36000000000001"/>
    <n v="1.33"/>
    <n v="0"/>
    <n v="1.33"/>
    <n v="154.33000000000001"/>
    <n v="950.16"/>
    <n v="89.3"/>
    <x v="0"/>
    <x v="5"/>
    <x v="7"/>
    <n v="1075"/>
    <n v="110"/>
    <x v="0"/>
    <x v="1"/>
  </r>
  <r>
    <x v="63"/>
    <x v="7"/>
    <x v="3"/>
    <n v="119.89"/>
    <n v="5658.48"/>
    <n v="47.2"/>
    <n v="7.4"/>
    <n v="63.62"/>
    <n v="3.61"/>
    <n v="67.23"/>
    <n v="13"/>
    <n v="6"/>
    <n v="816"/>
    <n v="856"/>
    <n v="109"/>
    <n v="65"/>
    <m/>
    <n v="134.62"/>
    <n v="2.91"/>
    <n v="0"/>
    <n v="2.91"/>
    <n v="184.59"/>
    <n v="909.96"/>
    <n v="113.89"/>
    <x v="0"/>
    <x v="5"/>
    <x v="7"/>
    <n v="1672"/>
    <n v="174"/>
    <x v="3"/>
    <x v="1"/>
  </r>
  <r>
    <x v="63"/>
    <x v="9"/>
    <x v="3"/>
    <n v="119.89"/>
    <n v="4987.32"/>
    <n v="41.71"/>
    <n v="7.57"/>
    <n v="80.430000000000007"/>
    <n v="4.37"/>
    <n v="84.8"/>
    <n v="15"/>
    <n v="10"/>
    <n v="560"/>
    <n v="616"/>
    <n v="73"/>
    <n v="62"/>
    <m/>
    <n v="125.39"/>
    <n v="2.4700000000000002"/>
    <n v="0"/>
    <n v="2.4700000000000002"/>
    <n v="129.18"/>
    <n v="749.67"/>
    <n v="91.53"/>
    <x v="0"/>
    <x v="5"/>
    <x v="7"/>
    <n v="1176"/>
    <n v="135"/>
    <x v="0"/>
    <x v="1"/>
  </r>
  <r>
    <x v="63"/>
    <x v="10"/>
    <x v="3"/>
    <n v="119.89"/>
    <n v="5229.24"/>
    <n v="43.62"/>
    <n v="6.47"/>
    <n v="14.13"/>
    <n v="0"/>
    <n v="14.13"/>
    <n v="6"/>
    <n v="1"/>
    <n v="673"/>
    <n v="671"/>
    <n v="93"/>
    <n v="36"/>
    <m/>
    <n v="138.96"/>
    <n v="18.559999999999999"/>
    <n v="0.05"/>
    <n v="18.61"/>
    <n v="285.39999999999998"/>
    <n v="678.78"/>
    <n v="90.35"/>
    <x v="0"/>
    <x v="5"/>
    <x v="7"/>
    <n v="1344"/>
    <n v="129"/>
    <x v="0"/>
    <x v="1"/>
  </r>
  <r>
    <x v="63"/>
    <x v="22"/>
    <x v="3"/>
    <n v="119.89"/>
    <n v="4746.45"/>
    <n v="39.590000000000003"/>
    <n v="5.93"/>
    <n v="9.0500000000000007"/>
    <n v="0"/>
    <n v="9.0500000000000007"/>
    <n v="0"/>
    <n v="1"/>
    <n v="640"/>
    <n v="713"/>
    <n v="47"/>
    <n v="28"/>
    <m/>
    <n v="147.5"/>
    <n v="10.62"/>
    <n v="0"/>
    <n v="10.62"/>
    <n v="246.8"/>
    <n v="452.1"/>
    <n v="84.19"/>
    <x v="0"/>
    <x v="5"/>
    <x v="7"/>
    <n v="1353"/>
    <n v="75"/>
    <x v="3"/>
    <x v="1"/>
  </r>
  <r>
    <x v="63"/>
    <x v="11"/>
    <x v="3"/>
    <n v="119.89"/>
    <n v="5079.3"/>
    <n v="42.37"/>
    <n v="6.67"/>
    <n v="88.34"/>
    <n v="0"/>
    <n v="88.34"/>
    <n v="4"/>
    <n v="9"/>
    <n v="619"/>
    <n v="670"/>
    <n v="54"/>
    <n v="41"/>
    <m/>
    <n v="111.73"/>
    <n v="0.18"/>
    <n v="0"/>
    <n v="0.18"/>
    <n v="52.74"/>
    <n v="731.21"/>
    <n v="97.99"/>
    <x v="0"/>
    <x v="5"/>
    <x v="7"/>
    <n v="1289"/>
    <n v="95"/>
    <x v="4"/>
    <x v="1"/>
  </r>
  <r>
    <x v="63"/>
    <x v="12"/>
    <x v="54"/>
    <n v="119.89"/>
    <n v="5970.72"/>
    <n v="49.8"/>
    <n v="6.79"/>
    <n v="252.1"/>
    <n v="0"/>
    <n v="252.1"/>
    <n v="6"/>
    <n v="18"/>
    <n v="696"/>
    <n v="786"/>
    <n v="112"/>
    <n v="73"/>
    <m/>
    <n v="163.71"/>
    <n v="18.64"/>
    <n v="16.34"/>
    <n v="34.979999999999997"/>
    <n v="433.14"/>
    <n v="1202.99"/>
    <n v="110.75"/>
    <x v="0"/>
    <x v="5"/>
    <x v="7"/>
    <n v="1482"/>
    <n v="185"/>
    <x v="3"/>
    <x v="1"/>
  </r>
  <r>
    <x v="63"/>
    <x v="13"/>
    <x v="3"/>
    <n v="119.89"/>
    <n v="5804.49"/>
    <n v="48.42"/>
    <n v="6.35"/>
    <n v="57.92"/>
    <n v="0"/>
    <n v="57.92"/>
    <n v="2"/>
    <n v="9"/>
    <n v="908"/>
    <n v="885"/>
    <n v="23"/>
    <n v="22"/>
    <m/>
    <n v="158.38999999999999"/>
    <n v="23.54"/>
    <n v="1.22"/>
    <n v="24.76"/>
    <n v="355.9"/>
    <n v="464.35"/>
    <n v="98.04"/>
    <x v="0"/>
    <x v="5"/>
    <x v="7"/>
    <n v="1793"/>
    <n v="45"/>
    <x v="0"/>
    <x v="1"/>
  </r>
  <r>
    <x v="63"/>
    <x v="19"/>
    <x v="41"/>
    <n v="119.89"/>
    <n v="4465.42"/>
    <n v="37.25"/>
    <n v="8.34"/>
    <n v="14.24"/>
    <n v="33.17"/>
    <n v="47.41"/>
    <n v="15"/>
    <n v="1"/>
    <n v="816"/>
    <n v="895"/>
    <n v="123"/>
    <n v="96"/>
    <m/>
    <n v="148.88999999999999"/>
    <n v="14.21"/>
    <n v="0"/>
    <n v="14.21"/>
    <n v="309.13"/>
    <n v="341.84"/>
    <n v="77.23"/>
    <x v="0"/>
    <x v="5"/>
    <x v="7"/>
    <n v="1711"/>
    <n v="219"/>
    <x v="0"/>
    <x v="1"/>
  </r>
  <r>
    <x v="63"/>
    <x v="21"/>
    <x v="20"/>
    <n v="119.89"/>
    <n v="7149.09"/>
    <n v="59.63"/>
    <n v="7.03"/>
    <n v="151.54"/>
    <n v="0.7"/>
    <n v="152.24"/>
    <n v="12"/>
    <n v="12"/>
    <n v="728"/>
    <n v="859"/>
    <n v="122"/>
    <n v="49"/>
    <m/>
    <n v="176.18"/>
    <n v="28.75"/>
    <n v="29.76"/>
    <n v="58.51"/>
    <n v="605.76"/>
    <n v="1133.8900000000001"/>
    <n v="124.69"/>
    <x v="0"/>
    <x v="5"/>
    <x v="7"/>
    <n v="1587"/>
    <n v="171"/>
    <x v="3"/>
    <x v="1"/>
  </r>
  <r>
    <x v="63"/>
    <x v="15"/>
    <x v="3"/>
    <n v="119.89"/>
    <n v="5357.38"/>
    <n v="44.69"/>
    <n v="7.56"/>
    <n v="125.36"/>
    <n v="12.23"/>
    <n v="137.59"/>
    <n v="3"/>
    <n v="9"/>
    <n v="634"/>
    <n v="670"/>
    <n v="59"/>
    <n v="58"/>
    <m/>
    <n v="137.24"/>
    <n v="14.31"/>
    <n v="0.97"/>
    <n v="15.28"/>
    <n v="234.99"/>
    <n v="763.39"/>
    <n v="79.36"/>
    <x v="0"/>
    <x v="5"/>
    <x v="7"/>
    <n v="1304"/>
    <n v="117"/>
    <x v="0"/>
    <x v="1"/>
  </r>
  <r>
    <x v="64"/>
    <x v="0"/>
    <x v="44"/>
    <n v="111.22"/>
    <n v="7597.71"/>
    <n v="68.31"/>
    <n v="8.77"/>
    <n v="359.27"/>
    <n v="56.76"/>
    <n v="416.03"/>
    <n v="10"/>
    <n v="20"/>
    <n v="755"/>
    <n v="805"/>
    <n v="83"/>
    <n v="63"/>
    <m/>
    <n v="148.85"/>
    <n v="35.520000000000003"/>
    <n v="0"/>
    <n v="35.520000000000003"/>
    <n v="340.81"/>
    <n v="1434.66"/>
    <n v="116.9"/>
    <x v="6"/>
    <x v="2"/>
    <x v="7"/>
    <n v="1560"/>
    <n v="146"/>
    <x v="0"/>
    <x v="1"/>
  </r>
  <r>
    <x v="64"/>
    <x v="1"/>
    <x v="55"/>
    <n v="118.54"/>
    <n v="11677.56"/>
    <n v="98.51"/>
    <n v="7.25"/>
    <n v="244.09"/>
    <n v="6.4"/>
    <n v="250.49"/>
    <n v="12"/>
    <n v="22"/>
    <n v="860"/>
    <n v="846"/>
    <n v="75"/>
    <n v="92"/>
    <m/>
    <n v="159.36000000000001"/>
    <n v="37.130000000000003"/>
    <n v="3.53"/>
    <n v="40.659999999999997"/>
    <n v="387.9"/>
    <n v="1619.85"/>
    <n v="171.29"/>
    <x v="0"/>
    <x v="6"/>
    <x v="4"/>
    <n v="1706"/>
    <n v="167"/>
    <x v="0"/>
    <x v="1"/>
  </r>
  <r>
    <x v="64"/>
    <x v="2"/>
    <x v="55"/>
    <n v="118.54"/>
    <n v="3313.04"/>
    <n v="43.08"/>
    <n v="8.4600000000000009"/>
    <n v="135.44999999999999"/>
    <n v="67.61"/>
    <n v="203.06"/>
    <n v="5"/>
    <n v="11"/>
    <n v="286"/>
    <n v="291"/>
    <n v="27"/>
    <n v="20"/>
    <m/>
    <n v="142.28"/>
    <n v="14.71"/>
    <n v="0.03"/>
    <n v="14.74"/>
    <n v="176.08"/>
    <n v="561.99"/>
    <n v="50.02"/>
    <x v="0"/>
    <x v="6"/>
    <x v="4"/>
    <n v="577"/>
    <n v="47"/>
    <x v="1"/>
    <x v="1"/>
  </r>
  <r>
    <x v="64"/>
    <x v="3"/>
    <x v="29"/>
    <n v="100.64"/>
    <n v="3773.28"/>
    <n v="37.49"/>
    <n v="6.34"/>
    <n v="19.14"/>
    <n v="0"/>
    <n v="19.14"/>
    <n v="3"/>
    <n v="1"/>
    <n v="696"/>
    <n v="696"/>
    <n v="44"/>
    <n v="37"/>
    <m/>
    <n v="132.59"/>
    <n v="0.01"/>
    <n v="0"/>
    <n v="0.01"/>
    <n v="121.94"/>
    <n v="233.58"/>
    <n v="58.96"/>
    <x v="6"/>
    <x v="2"/>
    <x v="7"/>
    <n v="1392"/>
    <n v="81"/>
    <x v="2"/>
    <x v="1"/>
  </r>
  <r>
    <x v="64"/>
    <x v="5"/>
    <x v="55"/>
    <n v="118.54"/>
    <n v="11666.34"/>
    <n v="98.42"/>
    <n v="7.87"/>
    <n v="523.66"/>
    <n v="38.549999999999997"/>
    <n v="562.21"/>
    <n v="12"/>
    <n v="40"/>
    <n v="694"/>
    <n v="710"/>
    <n v="51"/>
    <n v="55"/>
    <m/>
    <n v="170.74"/>
    <n v="23.64"/>
    <n v="0.52"/>
    <n v="24.16"/>
    <n v="241.09"/>
    <n v="2036.74"/>
    <n v="148.36000000000001"/>
    <x v="0"/>
    <x v="6"/>
    <x v="4"/>
    <n v="1404"/>
    <n v="106"/>
    <x v="0"/>
    <x v="1"/>
  </r>
  <r>
    <x v="64"/>
    <x v="9"/>
    <x v="55"/>
    <n v="118.54"/>
    <n v="10109.24"/>
    <n v="85.28"/>
    <n v="8.99"/>
    <n v="701.45"/>
    <n v="240.3"/>
    <n v="941.75"/>
    <n v="21"/>
    <n v="55"/>
    <n v="661"/>
    <n v="652"/>
    <n v="76"/>
    <n v="81"/>
    <m/>
    <n v="163.80000000000001"/>
    <n v="18.66"/>
    <n v="0.38"/>
    <n v="19.04"/>
    <n v="261.29000000000002"/>
    <n v="1957.55"/>
    <n v="126.33"/>
    <x v="0"/>
    <x v="6"/>
    <x v="4"/>
    <n v="1313"/>
    <n v="157"/>
    <x v="0"/>
    <x v="1"/>
  </r>
  <r>
    <x v="64"/>
    <x v="10"/>
    <x v="44"/>
    <n v="111.22"/>
    <n v="8223.3799999999992"/>
    <n v="73.94"/>
    <n v="8.15"/>
    <n v="420.86"/>
    <n v="47.69"/>
    <n v="468.55"/>
    <n v="21"/>
    <n v="25"/>
    <n v="638"/>
    <n v="644"/>
    <n v="100"/>
    <n v="74"/>
    <m/>
    <n v="152.21"/>
    <n v="33.590000000000003"/>
    <n v="1.68"/>
    <n v="35.270000000000003"/>
    <n v="381.25"/>
    <n v="1606.74"/>
    <n v="134.97999999999999"/>
    <x v="6"/>
    <x v="2"/>
    <x v="7"/>
    <n v="1282"/>
    <n v="174"/>
    <x v="0"/>
    <x v="1"/>
  </r>
  <r>
    <x v="64"/>
    <x v="22"/>
    <x v="55"/>
    <n v="118.54"/>
    <n v="4612.79"/>
    <n v="38.909999999999997"/>
    <n v="6.48"/>
    <n v="68.92"/>
    <n v="0"/>
    <n v="68.92"/>
    <n v="1"/>
    <n v="5"/>
    <n v="409"/>
    <n v="401"/>
    <n v="19"/>
    <n v="33"/>
    <m/>
    <n v="136.88"/>
    <n v="19.84"/>
    <n v="0.28000000000000003"/>
    <n v="20.12"/>
    <n v="235.85"/>
    <n v="547.91"/>
    <n v="75.72"/>
    <x v="0"/>
    <x v="6"/>
    <x v="4"/>
    <n v="810"/>
    <n v="52"/>
    <x v="3"/>
    <x v="1"/>
  </r>
  <r>
    <x v="64"/>
    <x v="11"/>
    <x v="55"/>
    <n v="118.54"/>
    <n v="10852.54"/>
    <n v="91.55"/>
    <n v="8.39"/>
    <n v="413.38"/>
    <n v="70.61"/>
    <n v="483.99"/>
    <n v="20"/>
    <n v="33"/>
    <n v="867"/>
    <n v="884"/>
    <n v="82"/>
    <n v="107"/>
    <m/>
    <n v="140.01"/>
    <n v="0.39"/>
    <n v="0"/>
    <n v="0.39"/>
    <n v="207.83"/>
    <n v="1985.6"/>
    <n v="181.92"/>
    <x v="0"/>
    <x v="6"/>
    <x v="4"/>
    <n v="1751"/>
    <n v="189"/>
    <x v="4"/>
    <x v="1"/>
  </r>
  <r>
    <x v="64"/>
    <x v="12"/>
    <x v="44"/>
    <n v="111.22"/>
    <n v="7642.14"/>
    <n v="68.709999999999994"/>
    <n v="8.43"/>
    <n v="382.73"/>
    <n v="66.040000000000006"/>
    <n v="448.77"/>
    <n v="12"/>
    <n v="25"/>
    <n v="618"/>
    <n v="674"/>
    <n v="94"/>
    <n v="68"/>
    <m/>
    <n v="171.99"/>
    <n v="34.75"/>
    <n v="17.309999999999999"/>
    <n v="52.06"/>
    <n v="510.1"/>
    <n v="1455.3"/>
    <n v="124.33"/>
    <x v="6"/>
    <x v="2"/>
    <x v="7"/>
    <n v="1292"/>
    <n v="162"/>
    <x v="3"/>
    <x v="1"/>
  </r>
  <r>
    <x v="64"/>
    <x v="13"/>
    <x v="55"/>
    <n v="118.54"/>
    <n v="11962.36"/>
    <n v="100.92"/>
    <n v="8.06"/>
    <n v="268.37"/>
    <n v="15.36"/>
    <n v="283.73"/>
    <n v="8"/>
    <n v="19"/>
    <n v="830"/>
    <n v="862"/>
    <n v="60"/>
    <n v="60"/>
    <m/>
    <n v="179.03"/>
    <n v="76.61"/>
    <n v="1"/>
    <n v="77.61"/>
    <n v="603.45000000000005"/>
    <n v="1760.28"/>
    <n v="191.93"/>
    <x v="0"/>
    <x v="6"/>
    <x v="4"/>
    <n v="1692"/>
    <n v="120"/>
    <x v="0"/>
    <x v="1"/>
  </r>
  <r>
    <x v="64"/>
    <x v="21"/>
    <x v="44"/>
    <n v="111.22"/>
    <n v="7060.26"/>
    <n v="63.48"/>
    <n v="8.61"/>
    <n v="332.45"/>
    <n v="72.64"/>
    <n v="405.09"/>
    <n v="19"/>
    <n v="23"/>
    <n v="589"/>
    <n v="672"/>
    <n v="81"/>
    <n v="49"/>
    <m/>
    <n v="167.77"/>
    <n v="30.46"/>
    <n v="17.43"/>
    <n v="47.89"/>
    <n v="482.19"/>
    <n v="1194.54"/>
    <n v="114.59"/>
    <x v="6"/>
    <x v="2"/>
    <x v="7"/>
    <n v="1261"/>
    <n v="130"/>
    <x v="3"/>
    <x v="1"/>
  </r>
  <r>
    <x v="64"/>
    <x v="14"/>
    <x v="55"/>
    <n v="118.54"/>
    <n v="6397.77"/>
    <n v="53.97"/>
    <n v="6.27"/>
    <n v="17.350000000000001"/>
    <n v="0"/>
    <n v="17.350000000000001"/>
    <n v="6"/>
    <n v="3"/>
    <n v="708"/>
    <n v="746"/>
    <n v="56"/>
    <n v="50"/>
    <m/>
    <n v="158.97999999999999"/>
    <n v="23.4"/>
    <n v="0.73"/>
    <n v="24.12"/>
    <n v="378.32"/>
    <n v="454.24"/>
    <n v="71.5"/>
    <x v="0"/>
    <x v="6"/>
    <x v="4"/>
    <n v="1454"/>
    <n v="106"/>
    <x v="0"/>
    <x v="1"/>
  </r>
  <r>
    <x v="64"/>
    <x v="15"/>
    <x v="55"/>
    <n v="118.54"/>
    <n v="10444.34"/>
    <n v="88.11"/>
    <n v="7.93"/>
    <n v="174.35"/>
    <n v="21.92"/>
    <n v="196.27"/>
    <n v="11"/>
    <n v="14"/>
    <n v="865"/>
    <n v="869"/>
    <n v="77"/>
    <n v="77"/>
    <m/>
    <n v="173.62"/>
    <n v="43.81"/>
    <n v="13.71"/>
    <n v="57.53"/>
    <n v="547.21"/>
    <n v="1534.9"/>
    <n v="143.36000000000001"/>
    <x v="0"/>
    <x v="6"/>
    <x v="4"/>
    <n v="1734"/>
    <n v="154"/>
    <x v="0"/>
    <x v="1"/>
  </r>
  <r>
    <x v="65"/>
    <x v="0"/>
    <x v="56"/>
    <n v="68.84"/>
    <n v="4820.03"/>
    <n v="70.2"/>
    <n v="6.49"/>
    <n v="19.829999999999998"/>
    <n v="0"/>
    <n v="19.829999999999998"/>
    <n v="12"/>
    <n v="3"/>
    <n v="605"/>
    <n v="643"/>
    <n v="121"/>
    <n v="46"/>
    <m/>
    <n v="160.18"/>
    <n v="33.54"/>
    <n v="0.49"/>
    <n v="34.04"/>
    <n v="282.76"/>
    <n v="893.73"/>
    <n v="81"/>
    <x v="0"/>
    <x v="1"/>
    <x v="7"/>
    <n v="1248"/>
    <n v="167"/>
    <x v="0"/>
    <x v="1"/>
  </r>
  <r>
    <x v="65"/>
    <x v="1"/>
    <x v="3"/>
    <n v="46.91"/>
    <n v="3091.34"/>
    <n v="65.91"/>
    <n v="6.59"/>
    <n v="32.49"/>
    <n v="0"/>
    <n v="32.49"/>
    <n v="5"/>
    <n v="4"/>
    <n v="353"/>
    <n v="415"/>
    <n v="73"/>
    <n v="30"/>
    <m/>
    <n v="167.73"/>
    <n v="14.47"/>
    <n v="1.57"/>
    <n v="16.03"/>
    <n v="172.1"/>
    <n v="580.35"/>
    <n v="49.4"/>
    <x v="0"/>
    <x v="1"/>
    <x v="7"/>
    <n v="768"/>
    <n v="103"/>
    <x v="0"/>
    <x v="1"/>
  </r>
  <r>
    <x v="65"/>
    <x v="3"/>
    <x v="41"/>
    <n v="68.84"/>
    <n v="3101.77"/>
    <n v="45.06"/>
    <n v="5.66"/>
    <n v="1.68"/>
    <n v="0"/>
    <n v="1.68"/>
    <n v="7"/>
    <n v="0"/>
    <n v="699"/>
    <n v="698"/>
    <n v="84"/>
    <n v="66"/>
    <m/>
    <n v="157.44999999999999"/>
    <n v="2.77"/>
    <n v="0"/>
    <n v="2.77"/>
    <n v="178.77"/>
    <n v="249.89"/>
    <n v="62.92"/>
    <x v="0"/>
    <x v="1"/>
    <x v="7"/>
    <n v="1397"/>
    <n v="150"/>
    <x v="2"/>
    <x v="1"/>
  </r>
  <r>
    <x v="65"/>
    <x v="4"/>
    <x v="32"/>
    <n v="40.71"/>
    <n v="4554.21"/>
    <n v="111.87"/>
    <n v="7.13"/>
    <n v="490.8"/>
    <n v="1.42"/>
    <n v="492.22"/>
    <n v="5"/>
    <n v="12"/>
    <n v="152"/>
    <n v="183"/>
    <n v="26"/>
    <n v="20"/>
    <m/>
    <n v="173.6"/>
    <n v="12.08"/>
    <n v="4.04"/>
    <n v="16.11"/>
    <n v="173.56"/>
    <n v="729.42"/>
    <n v="77.12"/>
    <x v="7"/>
    <x v="0"/>
    <x v="8"/>
    <n v="335"/>
    <n v="46"/>
    <x v="3"/>
    <x v="1"/>
  </r>
  <r>
    <x v="65"/>
    <x v="5"/>
    <x v="3"/>
    <n v="46.91"/>
    <n v="3239.9"/>
    <n v="69.08"/>
    <n v="6.52"/>
    <n v="55.82"/>
    <n v="0"/>
    <n v="55.82"/>
    <n v="5"/>
    <n v="7"/>
    <n v="379"/>
    <n v="423"/>
    <n v="67"/>
    <n v="39"/>
    <m/>
    <n v="152.51"/>
    <n v="4.4000000000000004"/>
    <n v="0"/>
    <n v="4.4000000000000004"/>
    <n v="101.53"/>
    <n v="510.41"/>
    <n v="54.04"/>
    <x v="0"/>
    <x v="1"/>
    <x v="7"/>
    <n v="802"/>
    <n v="106"/>
    <x v="0"/>
    <x v="1"/>
  </r>
  <r>
    <x v="65"/>
    <x v="7"/>
    <x v="56"/>
    <n v="68.84"/>
    <n v="5060.34"/>
    <n v="73.510000000000005"/>
    <n v="7.18"/>
    <n v="50.86"/>
    <n v="0.72"/>
    <n v="51.58"/>
    <n v="11"/>
    <n v="6"/>
    <n v="578"/>
    <n v="615"/>
    <n v="134"/>
    <n v="89"/>
    <m/>
    <n v="163.30000000000001"/>
    <n v="27.35"/>
    <n v="1.92"/>
    <n v="29.27"/>
    <n v="284.27"/>
    <n v="1133.47"/>
    <n v="83.29"/>
    <x v="0"/>
    <x v="1"/>
    <x v="7"/>
    <n v="1193"/>
    <n v="223"/>
    <x v="3"/>
    <x v="1"/>
  </r>
  <r>
    <x v="65"/>
    <x v="10"/>
    <x v="56"/>
    <n v="68.84"/>
    <n v="5960.97"/>
    <n v="86.6"/>
    <n v="6.01"/>
    <n v="36.409999999999997"/>
    <n v="0"/>
    <n v="36.409999999999997"/>
    <n v="2"/>
    <n v="1"/>
    <n v="549"/>
    <n v="545"/>
    <n v="72"/>
    <n v="58"/>
    <m/>
    <n v="156.03"/>
    <n v="23.56"/>
    <n v="1"/>
    <n v="24.55"/>
    <n v="247.96"/>
    <n v="882.97"/>
    <n v="96.94"/>
    <x v="0"/>
    <x v="1"/>
    <x v="7"/>
    <n v="1094"/>
    <n v="130"/>
    <x v="0"/>
    <x v="1"/>
  </r>
  <r>
    <x v="65"/>
    <x v="11"/>
    <x v="3"/>
    <n v="46.91"/>
    <n v="2978.11"/>
    <n v="63.49"/>
    <n v="6.19"/>
    <n v="22.5"/>
    <n v="0"/>
    <n v="22.5"/>
    <n v="2"/>
    <n v="2"/>
    <n v="392"/>
    <n v="454"/>
    <n v="82"/>
    <n v="44"/>
    <m/>
    <n v="131.29"/>
    <n v="4.09"/>
    <n v="0"/>
    <n v="4.09"/>
    <n v="77.36"/>
    <n v="621.08000000000004"/>
    <n v="59.46"/>
    <x v="0"/>
    <x v="1"/>
    <x v="7"/>
    <n v="846"/>
    <n v="126"/>
    <x v="4"/>
    <x v="1"/>
  </r>
  <r>
    <x v="65"/>
    <x v="12"/>
    <x v="56"/>
    <n v="68.84"/>
    <n v="4661.88"/>
    <n v="67.73"/>
    <n v="7.06"/>
    <n v="35.36"/>
    <n v="0.71"/>
    <n v="36.07"/>
    <n v="6"/>
    <n v="3"/>
    <n v="536"/>
    <n v="576"/>
    <n v="126"/>
    <n v="59"/>
    <m/>
    <n v="180.33"/>
    <n v="13.8"/>
    <n v="21.15"/>
    <n v="34.950000000000003"/>
    <n v="367.48"/>
    <n v="893.74"/>
    <n v="84.73"/>
    <x v="0"/>
    <x v="1"/>
    <x v="7"/>
    <n v="1112"/>
    <n v="185"/>
    <x v="3"/>
    <x v="1"/>
  </r>
  <r>
    <x v="65"/>
    <x v="13"/>
    <x v="3"/>
    <n v="46.91"/>
    <n v="3127.63"/>
    <n v="66.680000000000007"/>
    <n v="6.75"/>
    <n v="18.21"/>
    <n v="0"/>
    <n v="18.21"/>
    <n v="6"/>
    <n v="2"/>
    <n v="382"/>
    <n v="422"/>
    <n v="56"/>
    <n v="35"/>
    <m/>
    <n v="171.57"/>
    <n v="15.35"/>
    <n v="2.23"/>
    <n v="17.579999999999998"/>
    <n v="197.33"/>
    <n v="509.4"/>
    <n v="57.12"/>
    <x v="0"/>
    <x v="1"/>
    <x v="7"/>
    <n v="804"/>
    <n v="91"/>
    <x v="0"/>
    <x v="1"/>
  </r>
  <r>
    <x v="65"/>
    <x v="19"/>
    <x v="41"/>
    <n v="76.069999999999993"/>
    <n v="2956.04"/>
    <n v="38.86"/>
    <n v="5.43"/>
    <n v="0"/>
    <n v="0"/>
    <n v="0"/>
    <n v="22"/>
    <n v="0"/>
    <n v="707"/>
    <n v="725"/>
    <n v="117"/>
    <n v="96"/>
    <m/>
    <n v="149.58000000000001"/>
    <n v="5.93"/>
    <n v="0"/>
    <n v="5.93"/>
    <n v="193.4"/>
    <n v="256.73"/>
    <n v="68.23"/>
    <x v="0"/>
    <x v="1"/>
    <x v="7"/>
    <n v="1432"/>
    <n v="213"/>
    <x v="0"/>
    <x v="1"/>
  </r>
  <r>
    <x v="65"/>
    <x v="21"/>
    <x v="56"/>
    <n v="68.84"/>
    <n v="5278.91"/>
    <n v="76.69"/>
    <n v="6.1"/>
    <n v="24.53"/>
    <n v="0"/>
    <n v="24.53"/>
    <n v="12"/>
    <n v="4"/>
    <n v="578"/>
    <n v="631"/>
    <n v="111"/>
    <n v="68"/>
    <m/>
    <n v="174.37"/>
    <n v="22.3"/>
    <n v="10.75"/>
    <n v="33.049999999999997"/>
    <n v="332.24"/>
    <n v="860.6"/>
    <n v="98.47"/>
    <x v="0"/>
    <x v="1"/>
    <x v="7"/>
    <n v="1209"/>
    <n v="179"/>
    <x v="3"/>
    <x v="1"/>
  </r>
  <r>
    <x v="65"/>
    <x v="15"/>
    <x v="3"/>
    <n v="46.91"/>
    <n v="2954.84"/>
    <n v="63"/>
    <n v="6.51"/>
    <n v="29.56"/>
    <n v="0"/>
    <n v="29.56"/>
    <n v="6"/>
    <n v="4"/>
    <n v="362"/>
    <n v="394"/>
    <n v="87"/>
    <n v="50"/>
    <m/>
    <n v="159.53"/>
    <n v="9.18"/>
    <n v="2.42"/>
    <n v="11.6"/>
    <n v="151.81"/>
    <n v="590.76"/>
    <n v="47.33"/>
    <x v="0"/>
    <x v="1"/>
    <x v="7"/>
    <n v="756"/>
    <n v="137"/>
    <x v="0"/>
    <x v="1"/>
  </r>
  <r>
    <x v="65"/>
    <x v="16"/>
    <x v="32"/>
    <n v="22.71"/>
    <n v="2822.78"/>
    <n v="124.32"/>
    <n v="6.46"/>
    <n v="322.3"/>
    <n v="0"/>
    <n v="322.3"/>
    <n v="2"/>
    <n v="8"/>
    <n v="27"/>
    <n v="36"/>
    <n v="7"/>
    <n v="2"/>
    <m/>
    <n v="158.93"/>
    <n v="7.26"/>
    <n v="0"/>
    <n v="7.26"/>
    <n v="76.61"/>
    <n v="403.86"/>
    <n v="31.77"/>
    <x v="7"/>
    <x v="0"/>
    <x v="8"/>
    <n v="63"/>
    <n v="9"/>
    <x v="0"/>
    <x v="1"/>
  </r>
  <r>
    <x v="65"/>
    <x v="17"/>
    <x v="32"/>
    <n v="22.71"/>
    <n v="1612.44"/>
    <n v="102.02"/>
    <n v="5.79"/>
    <n v="4.49"/>
    <n v="0"/>
    <n v="4.49"/>
    <n v="0"/>
    <n v="1"/>
    <n v="43"/>
    <n v="37"/>
    <n v="0"/>
    <n v="1"/>
    <m/>
    <n v="152.29"/>
    <n v="3.7"/>
    <n v="0"/>
    <n v="3.7"/>
    <n v="45.04"/>
    <n v="34.92"/>
    <n v="17.190000000000001"/>
    <x v="7"/>
    <x v="0"/>
    <x v="8"/>
    <n v="80"/>
    <n v="1"/>
    <x v="0"/>
    <x v="1"/>
  </r>
  <r>
    <x v="66"/>
    <x v="0"/>
    <x v="29"/>
    <n v="76.02"/>
    <n v="4386.16"/>
    <n v="57.7"/>
    <n v="7.94"/>
    <n v="47.39"/>
    <n v="60.98"/>
    <n v="108.37"/>
    <n v="11"/>
    <n v="4"/>
    <n v="593"/>
    <n v="664"/>
    <n v="86"/>
    <n v="61"/>
    <m/>
    <n v="152.38"/>
    <n v="16.09"/>
    <n v="0"/>
    <n v="16.09"/>
    <n v="223.93"/>
    <n v="676.89"/>
    <n v="75.69"/>
    <x v="6"/>
    <x v="2"/>
    <x v="7"/>
    <n v="1257"/>
    <n v="147"/>
    <x v="0"/>
    <x v="1"/>
  </r>
  <r>
    <x v="66"/>
    <x v="1"/>
    <x v="10"/>
    <n v="102.32"/>
    <n v="5788.91"/>
    <n v="56.58"/>
    <n v="6.66"/>
    <n v="51.83"/>
    <n v="0"/>
    <n v="51.83"/>
    <n v="12"/>
    <n v="7"/>
    <n v="591"/>
    <n v="633"/>
    <n v="81"/>
    <n v="73"/>
    <m/>
    <n v="165.17"/>
    <n v="25.28"/>
    <n v="0.01"/>
    <n v="25.28"/>
    <n v="342.3"/>
    <n v="872.79"/>
    <n v="106.56"/>
    <x v="2"/>
    <x v="0"/>
    <x v="1"/>
    <n v="1224"/>
    <n v="154"/>
    <x v="0"/>
    <x v="1"/>
  </r>
  <r>
    <x v="66"/>
    <x v="3"/>
    <x v="41"/>
    <n v="76.02"/>
    <n v="4232.63"/>
    <n v="55.68"/>
    <n v="7.69"/>
    <n v="55.93"/>
    <n v="45.22"/>
    <n v="101.15"/>
    <n v="8"/>
    <n v="3"/>
    <n v="700"/>
    <n v="699"/>
    <n v="90"/>
    <n v="84"/>
    <m/>
    <n v="144.1"/>
    <n v="4.43"/>
    <n v="0"/>
    <n v="4.43"/>
    <n v="144.77000000000001"/>
    <n v="586.55999999999995"/>
    <n v="73.849999999999994"/>
    <x v="6"/>
    <x v="2"/>
    <x v="7"/>
    <n v="1399"/>
    <n v="174"/>
    <x v="2"/>
    <x v="1"/>
  </r>
  <r>
    <x v="66"/>
    <x v="5"/>
    <x v="57"/>
    <n v="90.22"/>
    <n v="5545.69"/>
    <n v="61.47"/>
    <n v="7.26"/>
    <n v="132.11000000000001"/>
    <n v="2.84"/>
    <n v="134.94999999999999"/>
    <n v="15"/>
    <n v="15"/>
    <n v="501"/>
    <n v="550"/>
    <n v="80"/>
    <n v="63"/>
    <m/>
    <n v="145.01"/>
    <n v="5.54"/>
    <n v="0"/>
    <n v="5.54"/>
    <n v="145.66"/>
    <n v="900.8"/>
    <n v="88.9"/>
    <x v="9"/>
    <x v="2"/>
    <x v="7"/>
    <n v="1051"/>
    <n v="143"/>
    <x v="0"/>
    <x v="1"/>
  </r>
  <r>
    <x v="66"/>
    <x v="7"/>
    <x v="29"/>
    <n v="76.02"/>
    <n v="4894.58"/>
    <n v="64.39"/>
    <n v="7.95"/>
    <n v="68.3"/>
    <n v="47.35"/>
    <n v="115.65"/>
    <n v="10"/>
    <n v="4"/>
    <n v="619"/>
    <n v="697"/>
    <n v="122"/>
    <n v="72"/>
    <m/>
    <n v="153.78"/>
    <n v="14.76"/>
    <n v="0"/>
    <n v="14.76"/>
    <n v="217.8"/>
    <n v="900.42"/>
    <n v="88.61"/>
    <x v="6"/>
    <x v="2"/>
    <x v="7"/>
    <n v="1316"/>
    <n v="194"/>
    <x v="3"/>
    <x v="1"/>
  </r>
  <r>
    <x v="66"/>
    <x v="9"/>
    <x v="57"/>
    <n v="90.22"/>
    <n v="4679.83"/>
    <n v="51.87"/>
    <n v="8.17"/>
    <n v="145.59"/>
    <n v="18.87"/>
    <n v="164.46"/>
    <n v="15"/>
    <n v="12"/>
    <n v="467"/>
    <n v="501"/>
    <n v="83"/>
    <n v="73"/>
    <m/>
    <n v="151.16999999999999"/>
    <n v="19.7"/>
    <n v="0.15"/>
    <n v="19.850000000000001"/>
    <n v="215.16"/>
    <n v="844.96"/>
    <n v="80.22"/>
    <x v="9"/>
    <x v="2"/>
    <x v="7"/>
    <n v="968"/>
    <n v="156"/>
    <x v="0"/>
    <x v="1"/>
  </r>
  <r>
    <x v="66"/>
    <x v="10"/>
    <x v="29"/>
    <n v="76.02"/>
    <n v="4744.1000000000004"/>
    <n v="62.41"/>
    <n v="7.73"/>
    <n v="58.52"/>
    <n v="58.27"/>
    <n v="116.79"/>
    <n v="14"/>
    <n v="4"/>
    <n v="538"/>
    <n v="585"/>
    <n v="80"/>
    <n v="66"/>
    <m/>
    <n v="150.02000000000001"/>
    <n v="13.16"/>
    <n v="0.02"/>
    <n v="13.17"/>
    <n v="218.69"/>
    <n v="806.41"/>
    <n v="88.75"/>
    <x v="6"/>
    <x v="2"/>
    <x v="7"/>
    <n v="1123"/>
    <n v="146"/>
    <x v="0"/>
    <x v="1"/>
  </r>
  <r>
    <x v="66"/>
    <x v="11"/>
    <x v="29"/>
    <n v="76.02"/>
    <n v="3934.42"/>
    <n v="51.76"/>
    <n v="7.75"/>
    <n v="49.48"/>
    <n v="51.51"/>
    <n v="100.99"/>
    <n v="13"/>
    <n v="2"/>
    <n v="506"/>
    <n v="566"/>
    <n v="89"/>
    <n v="71"/>
    <m/>
    <n v="115.93"/>
    <n v="0"/>
    <n v="0"/>
    <n v="0"/>
    <n v="51.77"/>
    <n v="754.58"/>
    <n v="83.88"/>
    <x v="6"/>
    <x v="2"/>
    <x v="7"/>
    <n v="1072"/>
    <n v="160"/>
    <x v="4"/>
    <x v="1"/>
  </r>
  <r>
    <x v="66"/>
    <x v="12"/>
    <x v="29"/>
    <n v="76.02"/>
    <n v="4133.93"/>
    <n v="54.38"/>
    <n v="7.82"/>
    <n v="57.98"/>
    <n v="58.46"/>
    <n v="116.44"/>
    <n v="5"/>
    <n v="4"/>
    <n v="551"/>
    <n v="589"/>
    <n v="75"/>
    <n v="61"/>
    <m/>
    <n v="163.15"/>
    <n v="18.899999999999999"/>
    <n v="2.31"/>
    <n v="21.21"/>
    <n v="255.51"/>
    <n v="655.66"/>
    <n v="78.16"/>
    <x v="6"/>
    <x v="2"/>
    <x v="7"/>
    <n v="1140"/>
    <n v="136"/>
    <x v="3"/>
    <x v="1"/>
  </r>
  <r>
    <x v="66"/>
    <x v="13"/>
    <x v="58"/>
    <n v="102.32"/>
    <n v="5788.91"/>
    <n v="56.58"/>
    <n v="6.66"/>
    <n v="51.83"/>
    <n v="0"/>
    <n v="51.83"/>
    <n v="12"/>
    <n v="7"/>
    <n v="591"/>
    <n v="633"/>
    <n v="81"/>
    <n v="73"/>
    <m/>
    <n v="165.17"/>
    <n v="25.28"/>
    <n v="0.01"/>
    <n v="25.28"/>
    <n v="342.3"/>
    <n v="872.79"/>
    <n v="106.56"/>
    <x v="9"/>
    <x v="2"/>
    <x v="7"/>
    <n v="1224"/>
    <n v="154"/>
    <x v="0"/>
    <x v="1"/>
  </r>
  <r>
    <x v="66"/>
    <x v="19"/>
    <x v="41"/>
    <n v="90.22"/>
    <n v="3074.01"/>
    <n v="34.07"/>
    <n v="5.21"/>
    <n v="0"/>
    <n v="0"/>
    <n v="0"/>
    <n v="14"/>
    <n v="0"/>
    <n v="730"/>
    <n v="789"/>
    <n v="83"/>
    <n v="71"/>
    <m/>
    <n v="145.37"/>
    <n v="3.22"/>
    <n v="0"/>
    <n v="3.22"/>
    <n v="202.78"/>
    <n v="268.04000000000002"/>
    <n v="59.72"/>
    <x v="6"/>
    <x v="2"/>
    <x v="7"/>
    <n v="1519"/>
    <n v="154"/>
    <x v="0"/>
    <x v="1"/>
  </r>
  <r>
    <x v="66"/>
    <x v="21"/>
    <x v="29"/>
    <n v="76.02"/>
    <n v="4658.5"/>
    <n v="61.28"/>
    <n v="7.49"/>
    <n v="74.67"/>
    <n v="33.15"/>
    <n v="107.82"/>
    <n v="17"/>
    <n v="3"/>
    <n v="566"/>
    <n v="602"/>
    <n v="92"/>
    <n v="61"/>
    <m/>
    <n v="170.73"/>
    <n v="16.39"/>
    <n v="12.81"/>
    <n v="29.2"/>
    <n v="332.68"/>
    <n v="683.44"/>
    <n v="92.14"/>
    <x v="6"/>
    <x v="2"/>
    <x v="7"/>
    <n v="1168"/>
    <n v="153"/>
    <x v="3"/>
    <x v="1"/>
  </r>
  <r>
    <x v="66"/>
    <x v="15"/>
    <x v="57"/>
    <n v="90.22"/>
    <n v="4808.01"/>
    <n v="53.29"/>
    <n v="6.89"/>
    <n v="74.91"/>
    <n v="0"/>
    <n v="74.91"/>
    <n v="13"/>
    <n v="9"/>
    <n v="539"/>
    <n v="592"/>
    <n v="93"/>
    <n v="75"/>
    <m/>
    <n v="160.37"/>
    <n v="27.13"/>
    <n v="4.68"/>
    <n v="31.8"/>
    <n v="322.04000000000002"/>
    <n v="810.96"/>
    <n v="76.2"/>
    <x v="9"/>
    <x v="2"/>
    <x v="7"/>
    <n v="1131"/>
    <n v="168"/>
    <x v="0"/>
    <x v="1"/>
  </r>
  <r>
    <x v="67"/>
    <x v="1"/>
    <x v="40"/>
    <n v="119.53"/>
    <n v="6607.99"/>
    <n v="55.28"/>
    <n v="8.35"/>
    <n v="149.79"/>
    <n v="74.63"/>
    <n v="224.42"/>
    <n v="8"/>
    <n v="12"/>
    <n v="786"/>
    <n v="855"/>
    <n v="100"/>
    <n v="48"/>
    <m/>
    <n v="147.4"/>
    <n v="17.68"/>
    <n v="0"/>
    <n v="17.68"/>
    <n v="262.19"/>
    <n v="932.99"/>
    <n v="115.19"/>
    <x v="0"/>
    <x v="5"/>
    <x v="7"/>
    <n v="1641"/>
    <n v="148"/>
    <x v="0"/>
    <x v="1"/>
  </r>
  <r>
    <x v="67"/>
    <x v="3"/>
    <x v="41"/>
    <n v="101.25"/>
    <n v="4587.5600000000004"/>
    <n v="45.31"/>
    <n v="7.85"/>
    <n v="55.67"/>
    <n v="40.39"/>
    <n v="96.06"/>
    <n v="21"/>
    <n v="4"/>
    <n v="801"/>
    <n v="803"/>
    <n v="104"/>
    <n v="91"/>
    <m/>
    <n v="139.22"/>
    <n v="0.04"/>
    <n v="0"/>
    <n v="0.04"/>
    <n v="165.63"/>
    <n v="498.77"/>
    <n v="81"/>
    <x v="0"/>
    <x v="5"/>
    <x v="7"/>
    <n v="1604"/>
    <n v="195"/>
    <x v="2"/>
    <x v="1"/>
  </r>
  <r>
    <x v="67"/>
    <x v="28"/>
    <x v="59"/>
    <n v="31.54"/>
    <n v="2935.79"/>
    <n v="93.37"/>
    <n v="7.61"/>
    <n v="448.23"/>
    <n v="23.88"/>
    <n v="472.11"/>
    <n v="8"/>
    <n v="12"/>
    <n v="230"/>
    <n v="262"/>
    <n v="33"/>
    <n v="20"/>
    <m/>
    <n v="179.35"/>
    <n v="13.06"/>
    <n v="7.49"/>
    <n v="20.55"/>
    <n v="175.93"/>
    <n v="685.37"/>
    <n v="58.85"/>
    <x v="7"/>
    <x v="0"/>
    <x v="8"/>
    <n v="492"/>
    <n v="53"/>
    <x v="1"/>
    <x v="1"/>
  </r>
  <r>
    <x v="67"/>
    <x v="4"/>
    <x v="60"/>
    <n v="35.36"/>
    <n v="2217.91"/>
    <n v="62.72"/>
    <n v="7.56"/>
    <n v="340.33"/>
    <n v="20.18"/>
    <n v="360.51"/>
    <n v="10"/>
    <n v="14"/>
    <n v="231"/>
    <n v="282"/>
    <n v="54"/>
    <n v="24"/>
    <m/>
    <n v="158.72999999999999"/>
    <n v="5.61"/>
    <n v="0.32"/>
    <n v="5.93"/>
    <n v="96.52"/>
    <n v="613.86"/>
    <n v="46.24"/>
    <x v="7"/>
    <x v="0"/>
    <x v="8"/>
    <n v="513"/>
    <n v="78"/>
    <x v="3"/>
    <x v="1"/>
  </r>
  <r>
    <x v="67"/>
    <x v="5"/>
    <x v="3"/>
    <n v="101.25"/>
    <n v="6149.72"/>
    <n v="60.74"/>
    <n v="8.09"/>
    <n v="178.02"/>
    <n v="42.13"/>
    <n v="220.15"/>
    <n v="12"/>
    <n v="17"/>
    <n v="642"/>
    <n v="703"/>
    <n v="92"/>
    <n v="51"/>
    <m/>
    <n v="139.29"/>
    <n v="1.3"/>
    <n v="0"/>
    <n v="1.3"/>
    <n v="92.03"/>
    <n v="907.58"/>
    <n v="91.79"/>
    <x v="0"/>
    <x v="5"/>
    <x v="7"/>
    <n v="1345"/>
    <n v="143"/>
    <x v="0"/>
    <x v="1"/>
  </r>
  <r>
    <x v="67"/>
    <x v="8"/>
    <x v="60"/>
    <n v="35.36"/>
    <n v="2389.7199999999998"/>
    <n v="67.58"/>
    <n v="7.32"/>
    <n v="355.97"/>
    <n v="6.43"/>
    <n v="362.4"/>
    <n v="3"/>
    <n v="13"/>
    <n v="249"/>
    <n v="268"/>
    <n v="44"/>
    <n v="17"/>
    <m/>
    <n v="161.38"/>
    <n v="8.44"/>
    <n v="1.58"/>
    <n v="10.02"/>
    <n v="128.5"/>
    <n v="636.13"/>
    <n v="41.34"/>
    <x v="7"/>
    <x v="0"/>
    <x v="8"/>
    <n v="517"/>
    <n v="61"/>
    <x v="4"/>
    <x v="1"/>
  </r>
  <r>
    <x v="67"/>
    <x v="10"/>
    <x v="3"/>
    <n v="101.25"/>
    <n v="6244.18"/>
    <n v="61.67"/>
    <n v="8.41"/>
    <n v="142.56"/>
    <n v="39.51"/>
    <n v="182.07"/>
    <n v="10"/>
    <n v="13"/>
    <n v="614"/>
    <n v="640"/>
    <n v="98"/>
    <n v="63"/>
    <m/>
    <n v="143.03"/>
    <n v="17.559999999999999"/>
    <n v="0.7"/>
    <n v="18.260000000000002"/>
    <n v="270.08999999999997"/>
    <n v="1002.47"/>
    <n v="101.17"/>
    <x v="0"/>
    <x v="5"/>
    <x v="7"/>
    <n v="1254"/>
    <n v="161"/>
    <x v="0"/>
    <x v="1"/>
  </r>
  <r>
    <x v="67"/>
    <x v="13"/>
    <x v="40"/>
    <n v="119.53"/>
    <n v="6105.89"/>
    <n v="51.08"/>
    <n v="8.3000000000000007"/>
    <n v="115.05"/>
    <n v="53.36"/>
    <n v="168.41"/>
    <n v="3"/>
    <n v="12"/>
    <n v="725"/>
    <n v="775"/>
    <n v="92"/>
    <n v="39"/>
    <m/>
    <n v="157.82"/>
    <n v="23.48"/>
    <n v="0.25"/>
    <n v="23.72"/>
    <n v="340.74"/>
    <n v="766.07"/>
    <n v="109.5"/>
    <x v="0"/>
    <x v="5"/>
    <x v="7"/>
    <n v="1500"/>
    <n v="131"/>
    <x v="0"/>
    <x v="1"/>
  </r>
  <r>
    <x v="67"/>
    <x v="21"/>
    <x v="3"/>
    <n v="101.25"/>
    <n v="6270.18"/>
    <n v="61.93"/>
    <n v="8.73"/>
    <n v="117.96"/>
    <n v="59.27"/>
    <n v="177.23"/>
    <n v="22"/>
    <n v="14"/>
    <n v="741"/>
    <n v="794"/>
    <n v="97"/>
    <n v="45"/>
    <m/>
    <n v="171.61"/>
    <n v="27.32"/>
    <n v="15.19"/>
    <n v="42.5"/>
    <n v="450.55"/>
    <n v="846.96"/>
    <n v="108.26"/>
    <x v="0"/>
    <x v="5"/>
    <x v="7"/>
    <n v="1535"/>
    <n v="142"/>
    <x v="3"/>
    <x v="1"/>
  </r>
  <r>
    <x v="67"/>
    <x v="15"/>
    <x v="3"/>
    <n v="101.25"/>
    <n v="6166.91"/>
    <n v="60.91"/>
    <n v="8.26"/>
    <n v="148.13999999999999"/>
    <n v="57.61"/>
    <n v="205.75"/>
    <n v="12"/>
    <n v="15"/>
    <n v="694"/>
    <n v="774"/>
    <n v="139"/>
    <n v="89"/>
    <m/>
    <n v="157.78"/>
    <n v="26.19"/>
    <n v="5.07"/>
    <n v="31.26"/>
    <n v="339.43"/>
    <n v="1088.07"/>
    <n v="90.19"/>
    <x v="0"/>
    <x v="5"/>
    <x v="7"/>
    <n v="1468"/>
    <n v="228"/>
    <x v="0"/>
    <x v="1"/>
  </r>
  <r>
    <x v="67"/>
    <x v="16"/>
    <x v="61"/>
    <n v="47.5"/>
    <n v="6011.12"/>
    <n v="126.56"/>
    <n v="6.96"/>
    <n v="391.19"/>
    <n v="0"/>
    <n v="391.19"/>
    <n v="2"/>
    <n v="13"/>
    <n v="121"/>
    <n v="132"/>
    <n v="23"/>
    <n v="11"/>
    <m/>
    <n v="158.63999999999999"/>
    <n v="11.41"/>
    <n v="0.49"/>
    <n v="11.9"/>
    <n v="158.41999999999999"/>
    <n v="543.94000000000005"/>
    <n v="72.13"/>
    <x v="7"/>
    <x v="0"/>
    <x v="8"/>
    <n v="253"/>
    <n v="34"/>
    <x v="0"/>
    <x v="1"/>
  </r>
  <r>
    <x v="67"/>
    <x v="17"/>
    <x v="61"/>
    <n v="47.5"/>
    <n v="3385.94"/>
    <n v="106.87"/>
    <n v="6.01"/>
    <n v="13.74"/>
    <n v="0"/>
    <n v="13.74"/>
    <n v="0"/>
    <n v="2"/>
    <n v="83"/>
    <n v="104"/>
    <n v="2"/>
    <n v="1"/>
    <m/>
    <n v="161.24"/>
    <n v="9.7799999999999994"/>
    <n v="2.0499999999999998"/>
    <n v="11.83"/>
    <n v="120.07"/>
    <n v="83.62"/>
    <n v="40.32"/>
    <x v="7"/>
    <x v="0"/>
    <x v="8"/>
    <n v="187"/>
    <n v="3"/>
    <x v="0"/>
    <x v="1"/>
  </r>
  <r>
    <x v="68"/>
    <x v="0"/>
    <x v="40"/>
    <n v="108.45"/>
    <n v="6640.63"/>
    <n v="61.23"/>
    <n v="7.62"/>
    <n v="194.89"/>
    <n v="26.8"/>
    <n v="221.69"/>
    <n v="15"/>
    <n v="19"/>
    <n v="681"/>
    <n v="721"/>
    <n v="69"/>
    <n v="75"/>
    <m/>
    <n v="151.07"/>
    <n v="32.58"/>
    <n v="0.02"/>
    <n v="32.590000000000003"/>
    <n v="346.12"/>
    <n v="1133.97"/>
    <n v="105.74"/>
    <x v="0"/>
    <x v="0"/>
    <x v="7"/>
    <n v="1402"/>
    <n v="144"/>
    <x v="0"/>
    <x v="1"/>
  </r>
  <r>
    <x v="68"/>
    <x v="1"/>
    <x v="3"/>
    <n v="102.7"/>
    <n v="6746.16"/>
    <n v="65.69"/>
    <n v="7.17"/>
    <n v="245.94"/>
    <n v="0.72"/>
    <n v="246.66"/>
    <n v="6"/>
    <n v="23"/>
    <n v="660"/>
    <n v="695"/>
    <n v="70"/>
    <n v="52"/>
    <m/>
    <n v="158.97999999999999"/>
    <n v="29.49"/>
    <n v="0.8"/>
    <n v="30.28"/>
    <n v="317.58999999999997"/>
    <n v="1032.9100000000001"/>
    <n v="109.2"/>
    <x v="0"/>
    <x v="0"/>
    <x v="7"/>
    <n v="1355"/>
    <n v="122"/>
    <x v="0"/>
    <x v="1"/>
  </r>
  <r>
    <x v="68"/>
    <x v="3"/>
    <x v="41"/>
    <n v="102.7"/>
    <n v="4286.6099999999997"/>
    <n v="42.03"/>
    <n v="5.8"/>
    <n v="7.27"/>
    <n v="0"/>
    <n v="7.27"/>
    <n v="8"/>
    <n v="0"/>
    <n v="768"/>
    <n v="758"/>
    <n v="61"/>
    <n v="47"/>
    <m/>
    <n v="145.76"/>
    <n v="1.24"/>
    <n v="0"/>
    <n v="1.24"/>
    <n v="189.17"/>
    <n v="313.66000000000003"/>
    <n v="67.739999999999995"/>
    <x v="0"/>
    <x v="0"/>
    <x v="7"/>
    <n v="1526"/>
    <n v="108"/>
    <x v="2"/>
    <x v="1"/>
  </r>
  <r>
    <x v="68"/>
    <x v="28"/>
    <x v="32"/>
    <n v="48.12"/>
    <n v="3753.2"/>
    <n v="88.58"/>
    <n v="5.9"/>
    <n v="9.52"/>
    <n v="0"/>
    <n v="9.52"/>
    <n v="3"/>
    <n v="1"/>
    <n v="169"/>
    <n v="194"/>
    <n v="17"/>
    <n v="13"/>
    <m/>
    <n v="136.26"/>
    <n v="3.08"/>
    <n v="0"/>
    <n v="3.08"/>
    <n v="75.540000000000006"/>
    <n v="198.62"/>
    <n v="53.73"/>
    <x v="7"/>
    <x v="0"/>
    <x v="8"/>
    <n v="363"/>
    <n v="30"/>
    <x v="1"/>
    <x v="1"/>
  </r>
  <r>
    <x v="68"/>
    <x v="4"/>
    <x v="32"/>
    <n v="48.12"/>
    <n v="6163.31"/>
    <n v="128.09"/>
    <n v="8.26"/>
    <n v="261.56"/>
    <n v="93.38"/>
    <n v="354.94"/>
    <n v="9"/>
    <n v="12"/>
    <n v="130"/>
    <n v="163"/>
    <n v="29"/>
    <n v="19"/>
    <m/>
    <n v="175.19"/>
    <n v="19.98"/>
    <n v="2.83"/>
    <n v="22.81"/>
    <n v="209.82"/>
    <n v="725.58"/>
    <n v="95.64"/>
    <x v="7"/>
    <x v="0"/>
    <x v="8"/>
    <n v="293"/>
    <n v="48"/>
    <x v="3"/>
    <x v="1"/>
  </r>
  <r>
    <x v="68"/>
    <x v="5"/>
    <x v="57"/>
    <n v="86.35"/>
    <n v="4713.66"/>
    <n v="54.59"/>
    <n v="6.88"/>
    <n v="177.28"/>
    <n v="0"/>
    <n v="177.28"/>
    <n v="4"/>
    <n v="15"/>
    <n v="480"/>
    <n v="513"/>
    <n v="63"/>
    <n v="26"/>
    <m/>
    <n v="141.88999999999999"/>
    <n v="4.59"/>
    <n v="0"/>
    <n v="4.59"/>
    <n v="108.79"/>
    <n v="687.54"/>
    <n v="75.31"/>
    <x v="9"/>
    <x v="5"/>
    <x v="7"/>
    <n v="993"/>
    <n v="89"/>
    <x v="0"/>
    <x v="1"/>
  </r>
  <r>
    <x v="68"/>
    <x v="7"/>
    <x v="3"/>
    <n v="102.7"/>
    <n v="7001.33"/>
    <n v="68.180000000000007"/>
    <n v="7.06"/>
    <n v="246.09"/>
    <n v="0.71"/>
    <n v="246.8"/>
    <n v="13"/>
    <n v="28"/>
    <n v="681"/>
    <n v="774"/>
    <n v="76"/>
    <n v="102"/>
    <m/>
    <n v="152.63"/>
    <n v="22.97"/>
    <n v="1.32"/>
    <n v="24.29"/>
    <n v="313.94"/>
    <n v="1456.38"/>
    <n v="113.53"/>
    <x v="0"/>
    <x v="0"/>
    <x v="7"/>
    <n v="1455"/>
    <n v="178"/>
    <x v="3"/>
    <x v="1"/>
  </r>
  <r>
    <x v="68"/>
    <x v="8"/>
    <x v="3"/>
    <n v="102.7"/>
    <n v="6344.84"/>
    <n v="61.78"/>
    <n v="7.03"/>
    <n v="104.95"/>
    <n v="0.7"/>
    <n v="105.65"/>
    <n v="8"/>
    <n v="8"/>
    <n v="612"/>
    <n v="620"/>
    <n v="50"/>
    <n v="62"/>
    <m/>
    <n v="161.24"/>
    <n v="19.7"/>
    <n v="16.72"/>
    <n v="36.42"/>
    <n v="417.2"/>
    <n v="998"/>
    <n v="105.49"/>
    <x v="0"/>
    <x v="0"/>
    <x v="7"/>
    <n v="1232"/>
    <n v="112"/>
    <x v="4"/>
    <x v="1"/>
  </r>
  <r>
    <x v="68"/>
    <x v="10"/>
    <x v="3"/>
    <n v="102.7"/>
    <n v="6452.86"/>
    <n v="62.84"/>
    <n v="7.49"/>
    <n v="335.69"/>
    <n v="20.079999999999998"/>
    <n v="355.77"/>
    <n v="19"/>
    <n v="29"/>
    <n v="574"/>
    <n v="571"/>
    <n v="63"/>
    <n v="63"/>
    <m/>
    <n v="145.27000000000001"/>
    <n v="25.09"/>
    <n v="1.1299999999999999"/>
    <n v="26.22"/>
    <n v="298.08999999999997"/>
    <n v="1193.05"/>
    <n v="94.77"/>
    <x v="0"/>
    <x v="0"/>
    <x v="7"/>
    <n v="1145"/>
    <n v="126"/>
    <x v="0"/>
    <x v="1"/>
  </r>
  <r>
    <x v="68"/>
    <x v="11"/>
    <x v="3"/>
    <n v="102.7"/>
    <n v="6269.16"/>
    <n v="61.05"/>
    <n v="7.1"/>
    <n v="122.69"/>
    <n v="2.12"/>
    <n v="124.81"/>
    <n v="8"/>
    <n v="11"/>
    <n v="719"/>
    <n v="693"/>
    <n v="69"/>
    <n v="73"/>
    <m/>
    <n v="137.61000000000001"/>
    <n v="19.97"/>
    <n v="0.56999999999999995"/>
    <n v="20.54"/>
    <n v="217"/>
    <n v="1015.84"/>
    <n v="116.81"/>
    <x v="0"/>
    <x v="0"/>
    <x v="7"/>
    <n v="1412"/>
    <n v="142"/>
    <x v="4"/>
    <x v="1"/>
  </r>
  <r>
    <x v="68"/>
    <x v="13"/>
    <x v="3"/>
    <n v="102.7"/>
    <n v="6389.3"/>
    <n v="62.22"/>
    <n v="7.28"/>
    <n v="103.18"/>
    <n v="3.58"/>
    <n v="106.76"/>
    <n v="4"/>
    <n v="13"/>
    <n v="675"/>
    <n v="708"/>
    <n v="63"/>
    <n v="42"/>
    <m/>
    <n v="167.86"/>
    <n v="34.64"/>
    <n v="0.84"/>
    <n v="35.479999999999997"/>
    <n v="394.48"/>
    <n v="950.53"/>
    <n v="107"/>
    <x v="0"/>
    <x v="0"/>
    <x v="7"/>
    <n v="1383"/>
    <n v="105"/>
    <x v="0"/>
    <x v="1"/>
  </r>
  <r>
    <x v="68"/>
    <x v="21"/>
    <x v="40"/>
    <n v="108.45"/>
    <n v="6719.18"/>
    <n v="61.96"/>
    <n v="7.64"/>
    <n v="270.44"/>
    <n v="23.19"/>
    <n v="293.63"/>
    <n v="17"/>
    <n v="21"/>
    <n v="668"/>
    <n v="689"/>
    <n v="56"/>
    <n v="75"/>
    <m/>
    <n v="163.94"/>
    <n v="24.06"/>
    <n v="9.92"/>
    <n v="33.979999999999997"/>
    <n v="401.16"/>
    <n v="1061.71"/>
    <n v="108.03"/>
    <x v="0"/>
    <x v="0"/>
    <x v="7"/>
    <n v="1357"/>
    <n v="131"/>
    <x v="3"/>
    <x v="1"/>
  </r>
  <r>
    <x v="68"/>
    <x v="15"/>
    <x v="3"/>
    <n v="102.7"/>
    <n v="6203.72"/>
    <n v="60.89"/>
    <n v="7.72"/>
    <n v="329.08"/>
    <n v="29.58"/>
    <n v="358.66"/>
    <n v="15"/>
    <n v="28"/>
    <n v="636"/>
    <n v="653"/>
    <n v="83"/>
    <n v="79"/>
    <m/>
    <n v="154.1"/>
    <n v="23.18"/>
    <n v="6.02"/>
    <n v="29.2"/>
    <n v="324.77"/>
    <n v="1192.25"/>
    <n v="93.97"/>
    <x v="0"/>
    <x v="0"/>
    <x v="7"/>
    <n v="1289"/>
    <n v="162"/>
    <x v="0"/>
    <x v="1"/>
  </r>
  <r>
    <x v="68"/>
    <x v="16"/>
    <x v="32"/>
    <n v="48.12"/>
    <n v="6122.06"/>
    <n v="127.23"/>
    <n v="8.27"/>
    <n v="270.32"/>
    <n v="83.23"/>
    <n v="353.55"/>
    <n v="5"/>
    <n v="18"/>
    <n v="130"/>
    <n v="156"/>
    <n v="30"/>
    <n v="20"/>
    <m/>
    <n v="162.06"/>
    <n v="14.59"/>
    <n v="1.1399999999999999"/>
    <n v="15.73"/>
    <n v="185.91"/>
    <n v="761.59"/>
    <n v="75.069999999999993"/>
    <x v="7"/>
    <x v="0"/>
    <x v="8"/>
    <n v="286"/>
    <n v="50"/>
    <x v="0"/>
    <x v="1"/>
  </r>
  <r>
    <x v="68"/>
    <x v="17"/>
    <x v="32"/>
    <n v="48.12"/>
    <n v="5273.57"/>
    <n v="109.6"/>
    <n v="6.86"/>
    <n v="209.22"/>
    <n v="0"/>
    <n v="209.22"/>
    <n v="1"/>
    <n v="6"/>
    <n v="246"/>
    <n v="266"/>
    <n v="5"/>
    <n v="0"/>
    <m/>
    <n v="167.96"/>
    <n v="19.22"/>
    <n v="5.05"/>
    <n v="24.27"/>
    <n v="220.05"/>
    <n v="318.62"/>
    <n v="66.709999999999994"/>
    <x v="7"/>
    <x v="0"/>
    <x v="8"/>
    <n v="512"/>
    <n v="5"/>
    <x v="0"/>
    <x v="1"/>
  </r>
  <r>
    <x v="69"/>
    <x v="0"/>
    <x v="10"/>
    <n v="108.28"/>
    <n v="6952.59"/>
    <n v="64.209999999999994"/>
    <n v="8.27"/>
    <n v="218.74"/>
    <n v="37.18"/>
    <n v="255.92"/>
    <n v="16"/>
    <n v="12"/>
    <n v="807"/>
    <n v="848"/>
    <n v="146"/>
    <n v="104"/>
    <m/>
    <n v="156"/>
    <n v="19.48"/>
    <n v="0"/>
    <n v="19.48"/>
    <n v="288.35000000000002"/>
    <n v="1400.28"/>
    <n v="100.1"/>
    <x v="2"/>
    <x v="0"/>
    <x v="7"/>
    <n v="1655"/>
    <n v="250"/>
    <x v="0"/>
    <x v="1"/>
  </r>
  <r>
    <x v="69"/>
    <x v="3"/>
    <x v="41"/>
    <n v="85.66"/>
    <n v="3912.59"/>
    <n v="45.68"/>
    <n v="5.77"/>
    <n v="0.57999999999999996"/>
    <n v="0"/>
    <n v="0.57999999999999996"/>
    <n v="9"/>
    <n v="0"/>
    <n v="781"/>
    <n v="803"/>
    <n v="65"/>
    <n v="56"/>
    <m/>
    <n v="125.69"/>
    <n v="0"/>
    <n v="0"/>
    <n v="0"/>
    <n v="92.21"/>
    <n v="273.95"/>
    <n v="68.61"/>
    <x v="6"/>
    <x v="0"/>
    <x v="7"/>
    <n v="1584"/>
    <n v="121"/>
    <x v="2"/>
    <x v="1"/>
  </r>
  <r>
    <x v="69"/>
    <x v="7"/>
    <x v="29"/>
    <n v="85.66"/>
    <n v="5602.69"/>
    <n v="65.41"/>
    <n v="7.93"/>
    <n v="91.32"/>
    <n v="43.44"/>
    <n v="134.76"/>
    <n v="12"/>
    <n v="7"/>
    <n v="622"/>
    <n v="676"/>
    <n v="130"/>
    <n v="80"/>
    <m/>
    <n v="148.94999999999999"/>
    <n v="12.2"/>
    <n v="0"/>
    <n v="12.2"/>
    <n v="215.26"/>
    <n v="1202.81"/>
    <n v="89.27"/>
    <x v="6"/>
    <x v="0"/>
    <x v="7"/>
    <n v="1298"/>
    <n v="210"/>
    <x v="3"/>
    <x v="1"/>
  </r>
  <r>
    <x v="69"/>
    <x v="8"/>
    <x v="29"/>
    <n v="85.66"/>
    <n v="5277.39"/>
    <n v="61.61"/>
    <n v="7.6"/>
    <n v="107.63"/>
    <n v="25.34"/>
    <n v="132.97"/>
    <n v="12"/>
    <n v="10"/>
    <n v="643"/>
    <n v="683"/>
    <n v="67"/>
    <n v="69"/>
    <m/>
    <n v="160.62"/>
    <n v="14.66"/>
    <n v="13.96"/>
    <n v="28.62"/>
    <n v="338.52"/>
    <n v="917.01"/>
    <n v="90.8"/>
    <x v="6"/>
    <x v="0"/>
    <x v="7"/>
    <n v="1326"/>
    <n v="136"/>
    <x v="4"/>
    <x v="1"/>
  </r>
  <r>
    <x v="69"/>
    <x v="10"/>
    <x v="29"/>
    <n v="85.66"/>
    <n v="5513.58"/>
    <n v="64.37"/>
    <n v="7.67"/>
    <n v="125.37"/>
    <n v="31.4"/>
    <n v="156.77000000000001"/>
    <n v="14"/>
    <n v="12"/>
    <n v="567"/>
    <n v="577"/>
    <n v="94"/>
    <n v="68"/>
    <m/>
    <n v="147.31"/>
    <n v="17.23"/>
    <n v="0.1"/>
    <n v="17.32"/>
    <n v="237.66"/>
    <n v="1077.43"/>
    <n v="94.81"/>
    <x v="6"/>
    <x v="0"/>
    <x v="7"/>
    <n v="1144"/>
    <n v="162"/>
    <x v="0"/>
    <x v="1"/>
  </r>
  <r>
    <x v="69"/>
    <x v="11"/>
    <x v="29"/>
    <n v="85.66"/>
    <n v="5177.54"/>
    <n v="60.45"/>
    <n v="7.61"/>
    <n v="115.59"/>
    <n v="36.08"/>
    <n v="151.66999999999999"/>
    <n v="17"/>
    <n v="8"/>
    <n v="619"/>
    <n v="637"/>
    <n v="96"/>
    <n v="61"/>
    <m/>
    <n v="130.27000000000001"/>
    <n v="0.28999999999999998"/>
    <n v="0"/>
    <n v="0.28999999999999998"/>
    <n v="107.12"/>
    <n v="1075.6099999999999"/>
    <n v="102.11"/>
    <x v="6"/>
    <x v="0"/>
    <x v="7"/>
    <n v="1256"/>
    <n v="157"/>
    <x v="4"/>
    <x v="1"/>
  </r>
  <r>
    <x v="69"/>
    <x v="19"/>
    <x v="41"/>
    <n v="85.66"/>
    <n v="3300.07"/>
    <n v="38.53"/>
    <n v="5.69"/>
    <n v="2.2400000000000002"/>
    <n v="0"/>
    <n v="2.2400000000000002"/>
    <n v="10"/>
    <n v="0"/>
    <n v="693"/>
    <n v="752"/>
    <n v="80"/>
    <n v="67"/>
    <m/>
    <n v="130.28"/>
    <n v="0"/>
    <n v="0"/>
    <n v="0"/>
    <n v="119.47"/>
    <n v="264.51"/>
    <n v="56.09"/>
    <x v="6"/>
    <x v="0"/>
    <x v="7"/>
    <n v="1445"/>
    <n v="147"/>
    <x v="0"/>
    <x v="1"/>
  </r>
  <r>
    <x v="69"/>
    <x v="21"/>
    <x v="10"/>
    <n v="85.66"/>
    <n v="6952.59"/>
    <n v="64.209999999999994"/>
    <n v="8.27"/>
    <n v="218.74"/>
    <n v="37.18"/>
    <n v="255.92"/>
    <n v="16"/>
    <n v="12"/>
    <n v="807"/>
    <n v="848"/>
    <n v="146"/>
    <n v="104"/>
    <m/>
    <n v="156"/>
    <n v="19.48"/>
    <n v="0"/>
    <n v="19.48"/>
    <n v="288.35000000000002"/>
    <n v="1400.28"/>
    <n v="100.1"/>
    <x v="2"/>
    <x v="0"/>
    <x v="7"/>
    <n v="1655"/>
    <n v="250"/>
    <x v="3"/>
    <x v="1"/>
  </r>
  <r>
    <x v="69"/>
    <x v="14"/>
    <x v="41"/>
    <n v="85.66"/>
    <n v="3762.2"/>
    <n v="43.92"/>
    <n v="5.36"/>
    <n v="0"/>
    <n v="0"/>
    <n v="0"/>
    <n v="7"/>
    <n v="0"/>
    <n v="671"/>
    <n v="740"/>
    <n v="41"/>
    <n v="33"/>
    <m/>
    <n v="151.28"/>
    <n v="7.38"/>
    <n v="0.36"/>
    <n v="7.75"/>
    <n v="215.08"/>
    <n v="205.79"/>
    <n v="62.36"/>
    <x v="6"/>
    <x v="0"/>
    <x v="7"/>
    <n v="1411"/>
    <n v="74"/>
    <x v="0"/>
    <x v="1"/>
  </r>
  <r>
    <x v="70"/>
    <x v="1"/>
    <x v="3"/>
    <n v="80.900000000000006"/>
    <n v="5228.66"/>
    <n v="64.63"/>
    <n v="7.25"/>
    <n v="87.62"/>
    <n v="1.43"/>
    <n v="89.05"/>
    <n v="2"/>
    <n v="9"/>
    <n v="653"/>
    <n v="660"/>
    <n v="42"/>
    <n v="33"/>
    <m/>
    <n v="156.61000000000001"/>
    <n v="13.28"/>
    <n v="5.01"/>
    <n v="18.29"/>
    <n v="237.03"/>
    <n v="630.01"/>
    <n v="83.65"/>
    <x v="0"/>
    <x v="1"/>
    <x v="7"/>
    <n v="1313"/>
    <n v="75"/>
    <x v="0"/>
    <x v="1"/>
  </r>
  <r>
    <x v="70"/>
    <x v="2"/>
    <x v="3"/>
    <n v="80.900000000000006"/>
    <n v="4449.08"/>
    <n v="54.99"/>
    <n v="7.85"/>
    <n v="182.44"/>
    <n v="53.67"/>
    <n v="236.11"/>
    <n v="2"/>
    <n v="15"/>
    <n v="303"/>
    <n v="299"/>
    <n v="31"/>
    <n v="17"/>
    <m/>
    <n v="139.19"/>
    <n v="8.5"/>
    <n v="0"/>
    <n v="8.5"/>
    <n v="171.21"/>
    <n v="688.5"/>
    <n v="56.78"/>
    <x v="0"/>
    <x v="1"/>
    <x v="7"/>
    <n v="602"/>
    <n v="48"/>
    <x v="1"/>
    <x v="1"/>
  </r>
  <r>
    <x v="70"/>
    <x v="3"/>
    <x v="41"/>
    <n v="80.900000000000006"/>
    <n v="4301.0200000000004"/>
    <n v="53.16"/>
    <n v="6.18"/>
    <n v="12.62"/>
    <n v="0"/>
    <n v="12.62"/>
    <n v="5"/>
    <n v="2"/>
    <n v="669"/>
    <n v="728"/>
    <n v="74"/>
    <n v="77"/>
    <m/>
    <n v="153.43"/>
    <n v="5.21"/>
    <n v="0"/>
    <n v="5.21"/>
    <n v="187.57"/>
    <n v="528.86"/>
    <n v="71.459999999999994"/>
    <x v="0"/>
    <x v="1"/>
    <x v="7"/>
    <n v="1397"/>
    <n v="151"/>
    <x v="2"/>
    <x v="1"/>
  </r>
  <r>
    <x v="70"/>
    <x v="4"/>
    <x v="3"/>
    <n v="80.900000000000006"/>
    <n v="5315.4"/>
    <n v="75.239999999999995"/>
    <n v="7.59"/>
    <n v="135.91"/>
    <n v="9.41"/>
    <n v="145.32"/>
    <n v="22"/>
    <n v="10"/>
    <n v="512"/>
    <n v="572"/>
    <n v="80"/>
    <n v="69"/>
    <m/>
    <n v="169.39"/>
    <n v="24.95"/>
    <n v="0"/>
    <n v="24.95"/>
    <n v="255.15"/>
    <n v="1006.73"/>
    <n v="115.1"/>
    <x v="0"/>
    <x v="1"/>
    <x v="7"/>
    <n v="1084"/>
    <n v="149"/>
    <x v="3"/>
    <x v="1"/>
  </r>
  <r>
    <x v="70"/>
    <x v="5"/>
    <x v="3"/>
    <n v="80.900000000000006"/>
    <n v="5633.01"/>
    <n v="69.63"/>
    <n v="8.26"/>
    <n v="282.55"/>
    <n v="57.97"/>
    <n v="340.52"/>
    <n v="13"/>
    <n v="20"/>
    <n v="529"/>
    <n v="584"/>
    <n v="67"/>
    <n v="49"/>
    <m/>
    <n v="147.44"/>
    <n v="2.16"/>
    <n v="0"/>
    <n v="2.16"/>
    <n v="116.18"/>
    <n v="1005.01"/>
    <n v="93.83"/>
    <x v="0"/>
    <x v="1"/>
    <x v="7"/>
    <n v="1113"/>
    <n v="116"/>
    <x v="0"/>
    <x v="1"/>
  </r>
  <r>
    <x v="70"/>
    <x v="8"/>
    <x v="3"/>
    <n v="80.900000000000006"/>
    <n v="5482.97"/>
    <n v="67.77"/>
    <n v="8.06"/>
    <n v="106.91"/>
    <n v="35.42"/>
    <n v="142.33000000000001"/>
    <n v="5"/>
    <n v="10"/>
    <n v="618"/>
    <n v="660"/>
    <n v="84"/>
    <n v="53"/>
    <m/>
    <n v="169.28"/>
    <n v="24.4"/>
    <n v="11.54"/>
    <n v="35.94"/>
    <n v="380.27"/>
    <n v="879.76"/>
    <n v="92.45"/>
    <x v="0"/>
    <x v="1"/>
    <x v="7"/>
    <n v="1278"/>
    <n v="137"/>
    <x v="4"/>
    <x v="1"/>
  </r>
  <r>
    <x v="70"/>
    <x v="9"/>
    <x v="3"/>
    <n v="80.900000000000006"/>
    <n v="4965.75"/>
    <n v="61.38"/>
    <n v="9.2200000000000006"/>
    <n v="281.89999999999998"/>
    <n v="119.14"/>
    <n v="401.04"/>
    <n v="12"/>
    <n v="22"/>
    <n v="436"/>
    <n v="489"/>
    <n v="65"/>
    <n v="35"/>
    <m/>
    <n v="147.32"/>
    <n v="4.8899999999999997"/>
    <n v="0"/>
    <n v="4.8899999999999997"/>
    <n v="150.83000000000001"/>
    <n v="918.81"/>
    <n v="79.88"/>
    <x v="0"/>
    <x v="1"/>
    <x v="7"/>
    <n v="925"/>
    <n v="100"/>
    <x v="0"/>
    <x v="1"/>
  </r>
  <r>
    <x v="70"/>
    <x v="10"/>
    <x v="3"/>
    <n v="80.900000000000006"/>
    <n v="5475.66"/>
    <n v="67.680000000000007"/>
    <n v="7.74"/>
    <n v="199.06"/>
    <n v="14.55"/>
    <n v="213.61"/>
    <n v="11"/>
    <n v="14"/>
    <n v="571"/>
    <n v="576"/>
    <n v="72"/>
    <n v="37"/>
    <m/>
    <n v="157.15"/>
    <n v="23.5"/>
    <n v="2.87"/>
    <n v="26.37"/>
    <n v="303.19"/>
    <n v="903.86"/>
    <n v="92.78"/>
    <x v="0"/>
    <x v="1"/>
    <x v="7"/>
    <n v="1147"/>
    <n v="109"/>
    <x v="0"/>
    <x v="1"/>
  </r>
  <r>
    <x v="70"/>
    <x v="22"/>
    <x v="3"/>
    <n v="80.900000000000006"/>
    <n v="4769.6400000000003"/>
    <n v="58.96"/>
    <n v="6.82"/>
    <n v="42.2"/>
    <n v="0"/>
    <n v="42.2"/>
    <n v="1"/>
    <n v="5"/>
    <n v="546"/>
    <n v="566"/>
    <n v="47"/>
    <n v="26"/>
    <m/>
    <n v="166.38"/>
    <n v="13.78"/>
    <n v="0"/>
    <n v="13.78"/>
    <n v="258.79000000000002"/>
    <n v="643.41999999999996"/>
    <n v="77.739999999999995"/>
    <x v="0"/>
    <x v="1"/>
    <x v="7"/>
    <n v="1112"/>
    <n v="73"/>
    <x v="3"/>
    <x v="1"/>
  </r>
  <r>
    <x v="70"/>
    <x v="11"/>
    <x v="3"/>
    <n v="80.900000000000006"/>
    <n v="5105.47"/>
    <n v="63.11"/>
    <n v="7.4"/>
    <n v="145.26"/>
    <n v="12.19"/>
    <n v="157.44999999999999"/>
    <n v="4"/>
    <n v="10"/>
    <n v="617"/>
    <n v="654"/>
    <n v="72"/>
    <n v="44"/>
    <m/>
    <n v="165.85"/>
    <n v="28.48"/>
    <n v="4.55"/>
    <n v="33.03"/>
    <n v="346.06"/>
    <n v="816.18"/>
    <n v="98.03"/>
    <x v="0"/>
    <x v="1"/>
    <x v="7"/>
    <n v="1271"/>
    <n v="116"/>
    <x v="4"/>
    <x v="1"/>
  </r>
  <r>
    <x v="70"/>
    <x v="13"/>
    <x v="3"/>
    <n v="80.900000000000006"/>
    <n v="5653.64"/>
    <n v="69.88"/>
    <n v="7.22"/>
    <n v="137.69999999999999"/>
    <n v="1.42"/>
    <n v="139.12"/>
    <n v="1"/>
    <n v="9"/>
    <n v="571"/>
    <n v="642"/>
    <n v="63"/>
    <n v="22"/>
    <m/>
    <n v="174.93"/>
    <n v="37.24"/>
    <n v="1.03"/>
    <n v="38.270000000000003"/>
    <n v="364.3"/>
    <n v="845.46"/>
    <n v="97.58"/>
    <x v="0"/>
    <x v="1"/>
    <x v="7"/>
    <n v="1213"/>
    <n v="85"/>
    <x v="0"/>
    <x v="1"/>
  </r>
  <r>
    <x v="70"/>
    <x v="21"/>
    <x v="3"/>
    <n v="80.900000000000006"/>
    <n v="5532.27"/>
    <n v="68.38"/>
    <n v="7.94"/>
    <n v="208.17"/>
    <n v="22.72"/>
    <n v="230.89"/>
    <n v="15"/>
    <n v="19"/>
    <n v="547"/>
    <n v="595"/>
    <n v="80"/>
    <n v="45"/>
    <m/>
    <n v="153.22"/>
    <n v="8.69"/>
    <n v="0.68"/>
    <n v="9.3699999999999992"/>
    <n v="200.29"/>
    <n v="920.08"/>
    <n v="94.92"/>
    <x v="0"/>
    <x v="1"/>
    <x v="7"/>
    <n v="1142"/>
    <n v="125"/>
    <x v="3"/>
    <x v="1"/>
  </r>
  <r>
    <x v="70"/>
    <x v="16"/>
    <x v="10"/>
    <n v="80.900000000000006"/>
    <n v="5399.2333333333336"/>
    <n v="69.916666666666671"/>
    <n v="7.3533333333333326"/>
    <n v="120.41000000000001"/>
    <n v="4.0866666666666669"/>
    <n v="124.49666666666667"/>
    <n v="8.3333333333333339"/>
    <n v="9.3333333333333339"/>
    <n v="578.66666666666663"/>
    <n v="624.66666666666663"/>
    <n v="61.666666666666664"/>
    <n v="41.333333333333336"/>
    <m/>
    <n v="166.97666666666666"/>
    <n v="25.156666666666666"/>
    <n v="2.0133333333333332"/>
    <n v="27.169999999999998"/>
    <n v="285.49333333333334"/>
    <n v="827.4"/>
    <n v="98.776666666666657"/>
    <x v="2"/>
    <x v="0"/>
    <x v="1"/>
    <n v="1203.3333333333333"/>
    <n v="103"/>
    <x v="0"/>
    <x v="1"/>
  </r>
  <r>
    <x v="70"/>
    <x v="17"/>
    <x v="62"/>
    <n v="51.97"/>
    <n v="6452.64"/>
    <n v="124.17"/>
    <n v="6.86"/>
    <n v="390.86"/>
    <n v="0"/>
    <n v="390.86"/>
    <n v="1"/>
    <n v="9"/>
    <n v="168"/>
    <n v="185"/>
    <n v="18"/>
    <n v="10"/>
    <m/>
    <n v="170.24"/>
    <n v="13.63"/>
    <n v="12.22"/>
    <n v="25.86"/>
    <n v="254.69"/>
    <n v="889.14"/>
    <n v="80.45"/>
    <x v="7"/>
    <x v="0"/>
    <x v="8"/>
    <n v="353"/>
    <n v="28"/>
    <x v="0"/>
    <x v="1"/>
  </r>
  <r>
    <x v="71"/>
    <x v="0"/>
    <x v="29"/>
    <n v="81.75"/>
    <n v="4750.32"/>
    <n v="58.26"/>
    <n v="7.48"/>
    <n v="97.97"/>
    <n v="7.22"/>
    <n v="105.19"/>
    <n v="2"/>
    <n v="5"/>
    <n v="624"/>
    <n v="691"/>
    <n v="56"/>
    <n v="37"/>
    <m/>
    <n v="135.62"/>
    <n v="4.0999999999999996"/>
    <n v="0"/>
    <n v="4.0999999999999996"/>
    <n v="151.57"/>
    <n v="533.19000000000005"/>
    <n v="84.48"/>
    <x v="6"/>
    <x v="5"/>
    <x v="7"/>
    <n v="1315"/>
    <n v="93"/>
    <x v="0"/>
    <x v="1"/>
  </r>
  <r>
    <x v="71"/>
    <x v="1"/>
    <x v="3"/>
    <n v="99.24"/>
    <n v="5851.72"/>
    <n v="58.97"/>
    <n v="7.04"/>
    <n v="116.67"/>
    <n v="0.7"/>
    <n v="117.37"/>
    <n v="4"/>
    <n v="12"/>
    <n v="588"/>
    <n v="628"/>
    <n v="81"/>
    <n v="52"/>
    <m/>
    <n v="152.94"/>
    <n v="16.79"/>
    <n v="0.18"/>
    <n v="16.97"/>
    <n v="253.7"/>
    <n v="982.48"/>
    <n v="91.72"/>
    <x v="0"/>
    <x v="2"/>
    <x v="7"/>
    <n v="1216"/>
    <n v="133"/>
    <x v="0"/>
    <x v="1"/>
  </r>
  <r>
    <x v="71"/>
    <x v="2"/>
    <x v="29"/>
    <n v="81.75"/>
    <n v="4805.5"/>
    <n v="58.79"/>
    <n v="7.59"/>
    <n v="84.2"/>
    <n v="7.26"/>
    <n v="91.46"/>
    <n v="3"/>
    <n v="13"/>
    <n v="502"/>
    <n v="514"/>
    <n v="66"/>
    <n v="29"/>
    <m/>
    <n v="153.63"/>
    <n v="10.220000000000001"/>
    <n v="0"/>
    <n v="10.220000000000001"/>
    <n v="218.93"/>
    <n v="704.05"/>
    <n v="71.05"/>
    <x v="6"/>
    <x v="5"/>
    <x v="7"/>
    <n v="1016"/>
    <n v="95"/>
    <x v="1"/>
    <x v="1"/>
  </r>
  <r>
    <x v="71"/>
    <x v="3"/>
    <x v="41"/>
    <n v="81.75"/>
    <n v="3984.92"/>
    <n v="48.93"/>
    <n v="6.08"/>
    <n v="25.76"/>
    <n v="0"/>
    <n v="25.76"/>
    <n v="6"/>
    <n v="2"/>
    <n v="624"/>
    <n v="667"/>
    <n v="68"/>
    <n v="66"/>
    <m/>
    <n v="140.94999999999999"/>
    <n v="0.02"/>
    <n v="0"/>
    <n v="0.02"/>
    <n v="128.6"/>
    <n v="400.69"/>
    <n v="65.13"/>
    <x v="6"/>
    <x v="5"/>
    <x v="7"/>
    <n v="1291"/>
    <n v="134"/>
    <x v="2"/>
    <x v="1"/>
  </r>
  <r>
    <x v="71"/>
    <x v="4"/>
    <x v="63"/>
    <m/>
    <m/>
    <m/>
    <m/>
    <m/>
    <m/>
    <m/>
    <m/>
    <m/>
    <m/>
    <m/>
    <m/>
    <m/>
    <m/>
    <m/>
    <m/>
    <m/>
    <n v="10"/>
    <m/>
    <m/>
    <m/>
    <x v="2"/>
    <x v="0"/>
    <x v="2"/>
    <n v="0"/>
    <n v="0"/>
    <x v="3"/>
    <x v="1"/>
  </r>
  <r>
    <x v="71"/>
    <x v="5"/>
    <x v="3"/>
    <n v="99.24"/>
    <n v="6182.66"/>
    <n v="62.3"/>
    <n v="7.24"/>
    <n v="342.49"/>
    <n v="2.14"/>
    <n v="344.63"/>
    <n v="16"/>
    <n v="32"/>
    <n v="489"/>
    <n v="557"/>
    <n v="85"/>
    <n v="58"/>
    <m/>
    <n v="155.30000000000001"/>
    <n v="19"/>
    <n v="1.1299999999999999"/>
    <n v="20.13"/>
    <n v="257.82"/>
    <n v="1216.0999999999999"/>
    <n v="89.76"/>
    <x v="0"/>
    <x v="2"/>
    <x v="7"/>
    <n v="1046"/>
    <n v="143"/>
    <x v="0"/>
    <x v="1"/>
  </r>
  <r>
    <x v="71"/>
    <x v="7"/>
    <x v="29"/>
    <n v="81.75"/>
    <n v="5582.48"/>
    <n v="68.290000000000006"/>
    <n v="8.34"/>
    <n v="278.33999999999997"/>
    <n v="40.04"/>
    <n v="318.38"/>
    <n v="20"/>
    <n v="17"/>
    <n v="662"/>
    <n v="736"/>
    <n v="130"/>
    <n v="82"/>
    <m/>
    <n v="150.88999999999999"/>
    <n v="7.55"/>
    <n v="0"/>
    <n v="7.55"/>
    <n v="209.16"/>
    <n v="1080.6500000000001"/>
    <n v="100.28"/>
    <x v="6"/>
    <x v="5"/>
    <x v="7"/>
    <n v="1398"/>
    <n v="212"/>
    <x v="3"/>
    <x v="1"/>
  </r>
  <r>
    <x v="71"/>
    <x v="8"/>
    <x v="29"/>
    <n v="81.75"/>
    <n v="5054.7700000000004"/>
    <n v="61.84"/>
    <n v="7.2"/>
    <n v="108.83"/>
    <n v="3.55"/>
    <n v="112.38"/>
    <n v="7"/>
    <n v="9"/>
    <n v="647"/>
    <n v="723"/>
    <n v="81"/>
    <n v="53"/>
    <m/>
    <n v="162.34"/>
    <n v="19.190000000000001"/>
    <n v="5.87"/>
    <n v="25.06"/>
    <n v="314.62"/>
    <n v="787.34"/>
    <n v="91.35"/>
    <x v="6"/>
    <x v="5"/>
    <x v="7"/>
    <n v="1370"/>
    <n v="134"/>
    <x v="4"/>
    <x v="1"/>
  </r>
  <r>
    <x v="71"/>
    <x v="9"/>
    <x v="3"/>
    <n v="99.24"/>
    <n v="5970.4"/>
    <n v="60.16"/>
    <n v="7.6"/>
    <n v="217.8"/>
    <n v="5.14"/>
    <n v="222.94"/>
    <n v="18"/>
    <n v="23"/>
    <n v="485"/>
    <n v="537"/>
    <n v="70"/>
    <n v="74"/>
    <m/>
    <n v="155.63999999999999"/>
    <n v="17.670000000000002"/>
    <n v="1.2"/>
    <n v="18.87"/>
    <n v="256.10000000000002"/>
    <n v="1281.8699999999999"/>
    <n v="100.9"/>
    <x v="0"/>
    <x v="2"/>
    <x v="7"/>
    <n v="1022"/>
    <n v="144"/>
    <x v="0"/>
    <x v="1"/>
  </r>
  <r>
    <x v="71"/>
    <x v="10"/>
    <x v="29"/>
    <n v="81.75"/>
    <n v="5044.76"/>
    <n v="61.71"/>
    <n v="8.06"/>
    <n v="142.65"/>
    <n v="79.98"/>
    <n v="222.63"/>
    <n v="9"/>
    <n v="11"/>
    <n v="461"/>
    <n v="513"/>
    <n v="64"/>
    <n v="45"/>
    <m/>
    <n v="146.68"/>
    <n v="15.45"/>
    <n v="0.49"/>
    <n v="15.94"/>
    <n v="224.83"/>
    <n v="787.72"/>
    <n v="80.650000000000006"/>
    <x v="6"/>
    <x v="5"/>
    <x v="7"/>
    <n v="974"/>
    <n v="109"/>
    <x v="0"/>
    <x v="1"/>
  </r>
  <r>
    <x v="71"/>
    <x v="22"/>
    <x v="29"/>
    <n v="81.75"/>
    <n v="1425.97"/>
    <n v="34.85"/>
    <n v="4.67"/>
    <n v="0"/>
    <n v="0"/>
    <n v="0"/>
    <n v="0"/>
    <n v="0"/>
    <n v="186"/>
    <n v="207"/>
    <n v="8"/>
    <n v="5"/>
    <m/>
    <n v="131.34"/>
    <n v="0"/>
    <n v="0"/>
    <n v="0"/>
    <n v="45.72"/>
    <n v="46.28"/>
    <n v="22.92"/>
    <x v="2"/>
    <x v="0"/>
    <x v="1"/>
    <n v="393"/>
    <n v="13"/>
    <x v="3"/>
    <x v="1"/>
  </r>
  <r>
    <x v="71"/>
    <x v="11"/>
    <x v="29"/>
    <n v="81.75"/>
    <n v="4852.18"/>
    <n v="59.36"/>
    <n v="6.94"/>
    <n v="73.72"/>
    <n v="0"/>
    <n v="73.72"/>
    <n v="8"/>
    <n v="6"/>
    <n v="673"/>
    <n v="742"/>
    <n v="79"/>
    <n v="65"/>
    <m/>
    <n v="152.36000000000001"/>
    <n v="15.92"/>
    <n v="0"/>
    <n v="15.92"/>
    <n v="233.82"/>
    <n v="732.11"/>
    <n v="96.97"/>
    <x v="6"/>
    <x v="5"/>
    <x v="7"/>
    <n v="1415"/>
    <n v="144"/>
    <x v="4"/>
    <x v="1"/>
  </r>
  <r>
    <x v="71"/>
    <x v="12"/>
    <x v="29"/>
    <n v="81.75"/>
    <n v="5446.08"/>
    <n v="66.62"/>
    <n v="7.46"/>
    <n v="186.78"/>
    <n v="25.18"/>
    <n v="211.96"/>
    <n v="27"/>
    <n v="19"/>
    <n v="519"/>
    <n v="525"/>
    <n v="82"/>
    <n v="58"/>
    <m/>
    <n v="181.16"/>
    <n v="31.51"/>
    <n v="16.91"/>
    <n v="48.42"/>
    <n v="445.82"/>
    <n v="969.43"/>
    <n v="106.96"/>
    <x v="6"/>
    <x v="5"/>
    <x v="7"/>
    <n v="1044"/>
    <n v="140"/>
    <x v="3"/>
    <x v="1"/>
  </r>
  <r>
    <x v="71"/>
    <x v="13"/>
    <x v="3"/>
    <n v="99.24"/>
    <n v="6245.84"/>
    <n v="62.94"/>
    <n v="6.98"/>
    <n v="134.56"/>
    <n v="0"/>
    <n v="134.56"/>
    <n v="8"/>
    <n v="18"/>
    <n v="571"/>
    <n v="630"/>
    <n v="87"/>
    <n v="55"/>
    <m/>
    <n v="167.5"/>
    <n v="38.61"/>
    <n v="1.02"/>
    <n v="39.630000000000003"/>
    <n v="384.88"/>
    <n v="1182.21"/>
    <n v="103.1"/>
    <x v="0"/>
    <x v="2"/>
    <x v="7"/>
    <n v="1201"/>
    <n v="142"/>
    <x v="0"/>
    <x v="1"/>
  </r>
  <r>
    <x v="71"/>
    <x v="19"/>
    <x v="41"/>
    <n v="99.24"/>
    <n v="3577.98"/>
    <n v="36.06"/>
    <n v="5.3"/>
    <n v="0"/>
    <n v="0"/>
    <n v="0"/>
    <n v="13"/>
    <n v="0"/>
    <n v="658"/>
    <n v="707"/>
    <n v="64"/>
    <n v="61"/>
    <m/>
    <n v="135.28"/>
    <n v="0.62"/>
    <n v="0"/>
    <n v="0.62"/>
    <n v="162.04"/>
    <n v="202.71"/>
    <n v="56.14"/>
    <x v="0"/>
    <x v="2"/>
    <x v="7"/>
    <n v="1365"/>
    <n v="125"/>
    <x v="0"/>
    <x v="1"/>
  </r>
  <r>
    <x v="71"/>
    <x v="21"/>
    <x v="29"/>
    <n v="81.75"/>
    <n v="5633.48"/>
    <n v="68.92"/>
    <n v="7.43"/>
    <n v="188.3"/>
    <n v="12.21"/>
    <n v="200.51"/>
    <n v="9"/>
    <n v="18"/>
    <n v="526"/>
    <n v="597"/>
    <n v="65"/>
    <n v="50"/>
    <m/>
    <n v="166.1"/>
    <n v="22.29"/>
    <n v="8.43"/>
    <n v="30.71"/>
    <n v="322.25"/>
    <n v="833.37"/>
    <n v="97.54"/>
    <x v="6"/>
    <x v="5"/>
    <x v="7"/>
    <n v="1123"/>
    <n v="115"/>
    <x v="3"/>
    <x v="1"/>
  </r>
  <r>
    <x v="71"/>
    <x v="14"/>
    <x v="41"/>
    <n v="99.24"/>
    <n v="4212.68"/>
    <n v="42.45"/>
    <n v="5.56"/>
    <n v="0.56000000000000005"/>
    <n v="0"/>
    <n v="0.56000000000000005"/>
    <n v="10"/>
    <n v="0"/>
    <n v="747"/>
    <n v="760"/>
    <n v="65"/>
    <n v="46"/>
    <m/>
    <n v="139.19999999999999"/>
    <n v="3.27"/>
    <n v="0"/>
    <n v="3.27"/>
    <n v="177.25"/>
    <n v="191.37"/>
    <n v="64.8"/>
    <x v="0"/>
    <x v="2"/>
    <x v="7"/>
    <n v="1507"/>
    <n v="111"/>
    <x v="0"/>
    <x v="1"/>
  </r>
  <r>
    <x v="71"/>
    <x v="15"/>
    <x v="3"/>
    <n v="99.24"/>
    <n v="5239.59"/>
    <n v="54.23"/>
    <n v="7.58"/>
    <n v="243.48"/>
    <n v="12.94"/>
    <n v="256.42"/>
    <n v="15"/>
    <n v="23"/>
    <n v="540"/>
    <n v="561"/>
    <n v="96"/>
    <n v="71"/>
    <m/>
    <n v="153.76"/>
    <n v="21.15"/>
    <n v="3.57"/>
    <n v="24.72"/>
    <n v="294.08"/>
    <n v="1079.46"/>
    <n v="81.69"/>
    <x v="0"/>
    <x v="2"/>
    <x v="7"/>
    <n v="1101"/>
    <n v="167"/>
    <x v="0"/>
    <x v="1"/>
  </r>
  <r>
    <x v="71"/>
    <x v="16"/>
    <x v="3"/>
    <n v="99.24"/>
    <n v="5854.53"/>
    <n v="59"/>
    <n v="6.98"/>
    <n v="191.24"/>
    <n v="0"/>
    <n v="191.24"/>
    <n v="14"/>
    <n v="24"/>
    <n v="591"/>
    <n v="647"/>
    <n v="106"/>
    <n v="61"/>
    <m/>
    <n v="151.43"/>
    <n v="17.88"/>
    <n v="0.87"/>
    <n v="18.739999999999998"/>
    <n v="278.58"/>
    <n v="1219.54"/>
    <n v="91.73"/>
    <x v="0"/>
    <x v="2"/>
    <x v="7"/>
    <n v="1238"/>
    <n v="167"/>
    <x v="0"/>
    <x v="1"/>
  </r>
  <r>
    <x v="72"/>
    <x v="0"/>
    <x v="64"/>
    <n v="112.76"/>
    <n v="6055.75"/>
    <n v="89.39"/>
    <n v="8.6300000000000008"/>
    <n v="170.76"/>
    <n v="97.86"/>
    <n v="268.62"/>
    <n v="11"/>
    <n v="13"/>
    <n v="497"/>
    <n v="512"/>
    <n v="36"/>
    <n v="33"/>
    <m/>
    <n v="160.16"/>
    <n v="35.9"/>
    <n v="0.25"/>
    <n v="36.15"/>
    <n v="285.89"/>
    <n v="994.79"/>
    <n v="98.99"/>
    <x v="10"/>
    <x v="0"/>
    <x v="4"/>
    <n v="1009"/>
    <n v="69"/>
    <x v="0"/>
    <x v="1"/>
  </r>
  <r>
    <x v="72"/>
    <x v="1"/>
    <x v="3"/>
    <n v="108.05"/>
    <n v="6681.23"/>
    <n v="61.83"/>
    <n v="8.19"/>
    <n v="406.47"/>
    <n v="121.85"/>
    <n v="528.32000000000005"/>
    <n v="5"/>
    <n v="25"/>
    <n v="515"/>
    <n v="579"/>
    <n v="58"/>
    <n v="37"/>
    <m/>
    <n v="146.01"/>
    <n v="16.72"/>
    <n v="1.19"/>
    <n v="17.91"/>
    <n v="250.38"/>
    <n v="1292.74"/>
    <n v="102.89"/>
    <x v="0"/>
    <x v="3"/>
    <x v="7"/>
    <n v="1094"/>
    <n v="95"/>
    <x v="0"/>
    <x v="1"/>
  </r>
  <r>
    <x v="72"/>
    <x v="24"/>
    <x v="64"/>
    <n v="112.76"/>
    <n v="10157.5"/>
    <n v="91.96"/>
    <n v="8.17"/>
    <n v="357.73"/>
    <n v="38.65"/>
    <n v="396.38"/>
    <n v="10"/>
    <n v="28"/>
    <n v="692"/>
    <n v="686"/>
    <n v="59"/>
    <n v="60"/>
    <m/>
    <n v="74.180000000000007"/>
    <n v="0"/>
    <n v="0"/>
    <n v="0"/>
    <n v="0.65"/>
    <n v="1714.13"/>
    <n v="161.09"/>
    <x v="10"/>
    <x v="0"/>
    <x v="4"/>
    <n v="1378"/>
    <n v="119"/>
    <x v="3"/>
    <x v="1"/>
  </r>
  <r>
    <x v="72"/>
    <x v="2"/>
    <x v="10"/>
    <n v="112.76"/>
    <n v="7770.69"/>
    <n v="97.133624999999995"/>
    <n v="8.5"/>
    <n v="478.46999999999997"/>
    <n v="182.63"/>
    <n v="661.09999999999991"/>
    <n v="33"/>
    <n v="37"/>
    <n v="540"/>
    <n v="535"/>
    <n v="77"/>
    <n v="56"/>
    <m/>
    <n v="167.95"/>
    <n v="18.71"/>
    <n v="0.41"/>
    <n v="19.12"/>
    <n v="254.36"/>
    <n v="1472.72"/>
    <n v="118.9"/>
    <x v="2"/>
    <x v="0"/>
    <x v="1"/>
    <n v="1075"/>
    <n v="133"/>
    <x v="1"/>
    <x v="1"/>
  </r>
  <r>
    <x v="72"/>
    <x v="3"/>
    <x v="64"/>
    <n v="112.76"/>
    <n v="5476.3"/>
    <n v="49.92"/>
    <n v="7.72"/>
    <n v="52.61"/>
    <n v="8.02"/>
    <n v="60.63"/>
    <n v="12"/>
    <n v="5"/>
    <n v="762"/>
    <n v="735"/>
    <n v="62"/>
    <n v="57"/>
    <m/>
    <n v="146.1"/>
    <n v="0.14000000000000001"/>
    <n v="0"/>
    <n v="0.14000000000000001"/>
    <n v="206.53"/>
    <n v="420.62"/>
    <n v="66.239999999999995"/>
    <x v="10"/>
    <x v="0"/>
    <x v="4"/>
    <n v="1497"/>
    <n v="119"/>
    <x v="2"/>
    <x v="1"/>
  </r>
  <r>
    <x v="72"/>
    <x v="25"/>
    <x v="64"/>
    <n v="112.76"/>
    <n v="11062.69"/>
    <n v="98.11"/>
    <n v="8.9700000000000006"/>
    <n v="492.97"/>
    <n v="103.13"/>
    <n v="596.1"/>
    <n v="8"/>
    <n v="40"/>
    <n v="841"/>
    <n v="865"/>
    <n v="98"/>
    <n v="80"/>
    <m/>
    <n v="82"/>
    <n v="0"/>
    <n v="0"/>
    <n v="0"/>
    <n v="22.33"/>
    <n v="1940.81"/>
    <n v="170.19"/>
    <x v="10"/>
    <x v="0"/>
    <x v="4"/>
    <n v="1706"/>
    <n v="178"/>
    <x v="3"/>
    <x v="1"/>
  </r>
  <r>
    <x v="72"/>
    <x v="26"/>
    <x v="64"/>
    <n v="112.76"/>
    <n v="3566.91"/>
    <n v="31.63"/>
    <n v="7.02"/>
    <n v="31.68"/>
    <n v="0.7"/>
    <n v="32.380000000000003"/>
    <n v="0"/>
    <n v="3"/>
    <n v="415"/>
    <n v="436"/>
    <n v="25"/>
    <n v="23"/>
    <m/>
    <n v="102.87"/>
    <n v="0"/>
    <n v="0"/>
    <n v="0"/>
    <n v="11.73"/>
    <n v="399.63"/>
    <n v="63.52"/>
    <x v="10"/>
    <x v="0"/>
    <x v="4"/>
    <n v="851"/>
    <n v="48"/>
    <x v="3"/>
    <x v="1"/>
  </r>
  <r>
    <x v="72"/>
    <x v="4"/>
    <x v="3"/>
    <n v="108.05"/>
    <n v="6348.7"/>
    <n v="58.76"/>
    <n v="8.4499999999999993"/>
    <n v="346.77"/>
    <n v="46.61"/>
    <n v="393.38"/>
    <n v="29"/>
    <n v="37"/>
    <n v="487"/>
    <n v="486"/>
    <n v="39"/>
    <n v="60"/>
    <m/>
    <n v="149.54"/>
    <n v="19.64"/>
    <n v="0.47"/>
    <n v="20.100000000000001"/>
    <n v="265.33"/>
    <n v="1206.92"/>
    <n v="120.54"/>
    <x v="0"/>
    <x v="3"/>
    <x v="7"/>
    <n v="973"/>
    <n v="99"/>
    <x v="3"/>
    <x v="1"/>
  </r>
  <r>
    <x v="72"/>
    <x v="5"/>
    <x v="3"/>
    <n v="108.05"/>
    <n v="6646.64"/>
    <n v="61.51"/>
    <n v="8.16"/>
    <n v="461.78"/>
    <n v="137.35"/>
    <n v="599.13"/>
    <n v="18"/>
    <n v="36"/>
    <n v="473"/>
    <n v="524"/>
    <n v="63"/>
    <n v="46"/>
    <m/>
    <n v="137.58000000000001"/>
    <n v="6.46"/>
    <n v="0"/>
    <n v="6.46"/>
    <n v="168.32"/>
    <n v="1285.06"/>
    <n v="88.17"/>
    <x v="0"/>
    <x v="3"/>
    <x v="7"/>
    <n v="997"/>
    <n v="109"/>
    <x v="0"/>
    <x v="1"/>
  </r>
  <r>
    <x v="72"/>
    <x v="7"/>
    <x v="64"/>
    <n v="112.76"/>
    <n v="10902.96"/>
    <n v="98.83"/>
    <n v="8.51"/>
    <n v="634.16999999999996"/>
    <n v="105.25"/>
    <n v="739.42"/>
    <n v="44"/>
    <n v="54"/>
    <n v="919"/>
    <n v="961"/>
    <n v="100"/>
    <n v="101"/>
    <m/>
    <n v="170.09"/>
    <n v="59.91"/>
    <n v="2.16"/>
    <n v="62.06"/>
    <n v="519.54"/>
    <n v="2281.7600000000002"/>
    <n v="169.12"/>
    <x v="10"/>
    <x v="0"/>
    <x v="4"/>
    <n v="1880"/>
    <n v="201"/>
    <x v="3"/>
    <x v="1"/>
  </r>
  <r>
    <x v="72"/>
    <x v="8"/>
    <x v="64"/>
    <n v="112.76"/>
    <n v="9907.99"/>
    <n v="87.87"/>
    <n v="7.35"/>
    <n v="235.69"/>
    <n v="7.84"/>
    <n v="243.53"/>
    <n v="7"/>
    <n v="19"/>
    <n v="767"/>
    <n v="753"/>
    <n v="43"/>
    <n v="73"/>
    <m/>
    <n v="172.13"/>
    <n v="41.99"/>
    <n v="27.6"/>
    <n v="69.59"/>
    <n v="617.74"/>
    <n v="1480.09"/>
    <n v="153.78"/>
    <x v="10"/>
    <x v="0"/>
    <x v="4"/>
    <n v="1520"/>
    <n v="116"/>
    <x v="4"/>
    <x v="1"/>
  </r>
  <r>
    <x v="72"/>
    <x v="9"/>
    <x v="10"/>
    <n v="108.05"/>
    <n v="6148.8066666666673"/>
    <n v="59.103333333333332"/>
    <n v="8.58"/>
    <n v="361.8533333333333"/>
    <n v="107.37666666666667"/>
    <n v="469.23"/>
    <n v="19.666666666666668"/>
    <n v="32.666666666666664"/>
    <n v="493.66666666666669"/>
    <n v="505.33333333333331"/>
    <n v="50.333333333333336"/>
    <n v="48.333333333333336"/>
    <m/>
    <n v="141.85666666666665"/>
    <n v="17.153333333333332"/>
    <n v="0.45999999999999996"/>
    <n v="17.606666666666666"/>
    <n v="242.61666666666665"/>
    <n v="1228.6833333333334"/>
    <n v="107.70666666666666"/>
    <x v="2"/>
    <x v="0"/>
    <x v="7"/>
    <n v="999"/>
    <n v="98.666666666666671"/>
    <x v="0"/>
    <x v="1"/>
  </r>
  <r>
    <x v="72"/>
    <x v="18"/>
    <x v="65"/>
    <n v="26.08"/>
    <n v="3437.93"/>
    <n v="131.81"/>
    <n v="7.01"/>
    <n v="217.44"/>
    <n v="0.7"/>
    <n v="218.14"/>
    <n v="2"/>
    <n v="9"/>
    <n v="39"/>
    <n v="54"/>
    <n v="2"/>
    <n v="1"/>
    <m/>
    <n v="157.63999999999999"/>
    <n v="13.98"/>
    <n v="0.92"/>
    <n v="14.9"/>
    <n v="125.7"/>
    <n v="371.7"/>
    <n v="48.09"/>
    <x v="7"/>
    <x v="0"/>
    <x v="8"/>
    <n v="93"/>
    <n v="3"/>
    <x v="4"/>
    <x v="1"/>
  </r>
  <r>
    <x v="72"/>
    <x v="10"/>
    <x v="64"/>
    <n v="112.76"/>
    <n v="8178.71"/>
    <n v="72.790000000000006"/>
    <n v="7.9"/>
    <n v="270.61"/>
    <n v="41.55"/>
    <n v="312.16000000000003"/>
    <n v="17"/>
    <n v="22"/>
    <n v="601"/>
    <n v="612"/>
    <n v="46"/>
    <n v="57"/>
    <m/>
    <n v="148.26"/>
    <n v="33.06"/>
    <n v="3.08"/>
    <n v="36.14"/>
    <n v="381.77"/>
    <n v="1291.67"/>
    <n v="128.35"/>
    <x v="10"/>
    <x v="0"/>
    <x v="4"/>
    <n v="1213"/>
    <n v="103"/>
    <x v="0"/>
    <x v="1"/>
  </r>
  <r>
    <x v="72"/>
    <x v="11"/>
    <x v="10"/>
    <n v="112.76"/>
    <n v="9459.2933333333331"/>
    <n v="118.24116666666667"/>
    <n v="7.8633333333333333"/>
    <n v="351.71999999999997"/>
    <n v="50.06"/>
    <n v="401.78"/>
    <m/>
    <m/>
    <n v="727"/>
    <n v="714.33333333333337"/>
    <n v="56.333333333333336"/>
    <n v="76.333333333333329"/>
    <m/>
    <m/>
    <m/>
    <m/>
    <m/>
    <m/>
    <m/>
    <m/>
    <x v="2"/>
    <x v="0"/>
    <x v="1"/>
    <n v="1441.3333333333335"/>
    <n v="132.66666666666666"/>
    <x v="4"/>
    <x v="1"/>
  </r>
  <r>
    <x v="72"/>
    <x v="12"/>
    <x v="64"/>
    <n v="112.76"/>
    <n v="4967.76"/>
    <n v="44.06"/>
    <n v="7.68"/>
    <n v="172.16"/>
    <n v="8.75"/>
    <n v="180.91"/>
    <n v="4"/>
    <n v="14"/>
    <n v="469"/>
    <n v="479"/>
    <n v="43"/>
    <n v="29"/>
    <m/>
    <n v="148.22"/>
    <n v="19.71"/>
    <n v="12.31"/>
    <n v="32.020000000000003"/>
    <n v="341.36"/>
    <n v="737.8"/>
    <n v="93.27"/>
    <x v="10"/>
    <x v="0"/>
    <x v="4"/>
    <n v="948"/>
    <n v="72"/>
    <x v="3"/>
    <x v="1"/>
  </r>
  <r>
    <x v="72"/>
    <x v="13"/>
    <x v="3"/>
    <n v="108.05"/>
    <n v="6499.22"/>
    <n v="60.15"/>
    <n v="8.6"/>
    <n v="313.68"/>
    <n v="122.29"/>
    <n v="435.97"/>
    <n v="6"/>
    <n v="24"/>
    <n v="502"/>
    <n v="530"/>
    <n v="48"/>
    <n v="30"/>
    <m/>
    <n v="154.32"/>
    <n v="19.920000000000002"/>
    <n v="0.91"/>
    <n v="20.82"/>
    <n v="308.08999999999997"/>
    <n v="1183.79"/>
    <n v="101.75"/>
    <x v="0"/>
    <x v="3"/>
    <x v="7"/>
    <n v="1032"/>
    <n v="78"/>
    <x v="0"/>
    <x v="1"/>
  </r>
  <r>
    <x v="72"/>
    <x v="19"/>
    <x v="3"/>
    <n v="108.05"/>
    <n v="2015.68"/>
    <n v="34.520000000000003"/>
    <n v="6.2"/>
    <n v="12.68"/>
    <n v="0"/>
    <n v="12.68"/>
    <n v="2"/>
    <n v="2"/>
    <n v="238"/>
    <n v="239"/>
    <n v="13"/>
    <n v="20"/>
    <m/>
    <n v="0"/>
    <n v="0"/>
    <n v="0"/>
    <n v="0"/>
    <n v="0"/>
    <n v="138.81"/>
    <n v="22.8"/>
    <x v="0"/>
    <x v="3"/>
    <x v="7"/>
    <n v="477"/>
    <n v="33"/>
    <x v="0"/>
    <x v="1"/>
  </r>
  <r>
    <x v="72"/>
    <x v="21"/>
    <x v="64"/>
    <n v="112.76"/>
    <n v="6161.04"/>
    <n v="93.26"/>
    <n v="8.06"/>
    <n v="216.71"/>
    <n v="37.07"/>
    <n v="253.78"/>
    <n v="17"/>
    <n v="14"/>
    <n v="427"/>
    <n v="419"/>
    <n v="29"/>
    <n v="29"/>
    <m/>
    <n v="182.11"/>
    <n v="18.440000000000001"/>
    <n v="26.16"/>
    <n v="44.6"/>
    <n v="404.99"/>
    <n v="850.91"/>
    <n v="106.34"/>
    <x v="10"/>
    <x v="0"/>
    <x v="4"/>
    <n v="846"/>
    <n v="58"/>
    <x v="3"/>
    <x v="1"/>
  </r>
  <r>
    <x v="72"/>
    <x v="14"/>
    <x v="3"/>
    <n v="108.05"/>
    <n v="4235.09"/>
    <n v="41.24"/>
    <n v="6.78"/>
    <n v="19.89"/>
    <n v="0"/>
    <n v="19.89"/>
    <n v="13"/>
    <n v="2"/>
    <n v="598"/>
    <n v="632"/>
    <n v="68"/>
    <n v="52"/>
    <m/>
    <n v="141.30000000000001"/>
    <n v="13.1"/>
    <n v="0"/>
    <n v="13.1"/>
    <n v="198.24"/>
    <n v="371.36"/>
    <n v="72.040000000000006"/>
    <x v="0"/>
    <x v="3"/>
    <x v="7"/>
    <n v="1230"/>
    <n v="120"/>
    <x v="0"/>
    <x v="1"/>
  </r>
  <r>
    <x v="72"/>
    <x v="15"/>
    <x v="3"/>
    <n v="108.05"/>
    <n v="5233.68"/>
    <n v="57.77"/>
    <n v="8.48"/>
    <n v="350.05"/>
    <n v="171.82"/>
    <n v="521.87"/>
    <n v="10"/>
    <n v="32"/>
    <n v="572"/>
    <n v="591"/>
    <n v="18"/>
    <n v="16"/>
    <m/>
    <n v="144.74"/>
    <n v="14.81"/>
    <n v="3.91"/>
    <n v="18.72"/>
    <n v="235.07"/>
    <n v="903.54"/>
    <n v="76.7"/>
    <x v="0"/>
    <x v="3"/>
    <x v="7"/>
    <n v="1163"/>
    <n v="34"/>
    <x v="0"/>
    <x v="1"/>
  </r>
  <r>
    <x v="72"/>
    <x v="29"/>
    <x v="64"/>
    <n v="112.76"/>
    <n v="10093.61"/>
    <n v="89.52"/>
    <n v="8.48"/>
    <n v="315.07"/>
    <n v="51.48"/>
    <n v="366.55"/>
    <n v="20"/>
    <n v="30"/>
    <n v="799"/>
    <n v="794"/>
    <n v="69"/>
    <n v="79"/>
    <m/>
    <n v="82"/>
    <n v="0"/>
    <n v="0"/>
    <n v="0"/>
    <n v="25.57"/>
    <n v="1506.57"/>
    <n v="146.01"/>
    <x v="10"/>
    <x v="0"/>
    <x v="4"/>
    <n v="1593"/>
    <n v="148"/>
    <x v="4"/>
    <x v="1"/>
  </r>
  <r>
    <x v="72"/>
    <x v="16"/>
    <x v="3"/>
    <n v="108.05"/>
    <n v="6441.85"/>
    <n v="59.62"/>
    <n v="8.4600000000000009"/>
    <n v="435.64"/>
    <n v="79.39"/>
    <n v="515.03"/>
    <n v="10"/>
    <n v="34"/>
    <n v="520"/>
    <n v="572"/>
    <n v="63"/>
    <n v="59"/>
    <m/>
    <n v="141.59"/>
    <n v="11.49"/>
    <n v="0.21"/>
    <n v="11.69"/>
    <n v="236.07"/>
    <n v="1391.45"/>
    <n v="93.85"/>
    <x v="0"/>
    <x v="3"/>
    <x v="7"/>
    <n v="1092"/>
    <n v="122"/>
    <x v="0"/>
    <x v="1"/>
  </r>
  <r>
    <x v="72"/>
    <x v="27"/>
    <x v="64"/>
    <n v="112.76"/>
    <n v="5725.54"/>
    <n v="50.78"/>
    <n v="6.7"/>
    <n v="71.34"/>
    <n v="0"/>
    <n v="71.34"/>
    <n v="22"/>
    <n v="5"/>
    <n v="625"/>
    <n v="614"/>
    <n v="59"/>
    <n v="81"/>
    <m/>
    <n v="82"/>
    <n v="0"/>
    <n v="0"/>
    <n v="0"/>
    <n v="23.85"/>
    <n v="863.26"/>
    <n v="109.57"/>
    <x v="10"/>
    <x v="0"/>
    <x v="4"/>
    <n v="1239"/>
    <n v="140"/>
    <x v="3"/>
    <x v="1"/>
  </r>
  <r>
    <x v="72"/>
    <x v="17"/>
    <x v="62"/>
    <n v="48.3"/>
    <n v="4691.79"/>
    <n v="97.15"/>
    <n v="7.44"/>
    <n v="103.72"/>
    <n v="10.08"/>
    <n v="113.8"/>
    <n v="0"/>
    <n v="5"/>
    <n v="435"/>
    <n v="486"/>
    <n v="12"/>
    <n v="6"/>
    <m/>
    <n v="177.27"/>
    <n v="11.52"/>
    <n v="14.05"/>
    <n v="25.57"/>
    <n v="272.8"/>
    <n v="450.52"/>
    <n v="72.040000000000006"/>
    <x v="7"/>
    <x v="0"/>
    <x v="8"/>
    <n v="921"/>
    <n v="18"/>
    <x v="0"/>
    <x v="1"/>
  </r>
  <r>
    <x v="73"/>
    <x v="0"/>
    <x v="3"/>
    <n v="28.5"/>
    <n v="2054.6999999999998"/>
    <n v="72.09"/>
    <n v="6.12"/>
    <n v="14.43"/>
    <n v="0"/>
    <n v="14.43"/>
    <n v="1"/>
    <n v="2"/>
    <n v="262"/>
    <n v="263"/>
    <n v="5"/>
    <n v="14"/>
    <m/>
    <n v="141.38"/>
    <n v="9.8800000000000008"/>
    <n v="0"/>
    <n v="9.8800000000000008"/>
    <n v="80.81"/>
    <n v="258.60000000000002"/>
    <n v="37.33"/>
    <x v="0"/>
    <x v="5"/>
    <x v="7"/>
    <n v="525"/>
    <n v="19"/>
    <x v="0"/>
    <x v="1"/>
  </r>
  <r>
    <x v="73"/>
    <x v="1"/>
    <x v="3"/>
    <n v="28.5"/>
    <n v="1769.26"/>
    <n v="72.41"/>
    <n v="7.32"/>
    <n v="36.22"/>
    <n v="5.74"/>
    <n v="41.96"/>
    <n v="2"/>
    <n v="2"/>
    <n v="234"/>
    <n v="248"/>
    <n v="20"/>
    <n v="21"/>
    <m/>
    <n v="166.45"/>
    <n v="9.16"/>
    <n v="0.33"/>
    <n v="9.49"/>
    <n v="91.66"/>
    <n v="224.53"/>
    <n v="31.25"/>
    <x v="0"/>
    <x v="5"/>
    <x v="7"/>
    <n v="482"/>
    <n v="41"/>
    <x v="0"/>
    <x v="1"/>
  </r>
  <r>
    <x v="73"/>
    <x v="3"/>
    <x v="3"/>
    <n v="28.5"/>
    <n v="1162.79"/>
    <n v="40.799999999999997"/>
    <n v="5.14"/>
    <n v="0"/>
    <n v="0"/>
    <n v="0"/>
    <n v="5"/>
    <n v="0"/>
    <n v="207"/>
    <n v="220"/>
    <n v="33"/>
    <n v="27"/>
    <m/>
    <n v="144.81"/>
    <n v="0.62"/>
    <n v="0"/>
    <n v="0.62"/>
    <n v="51.74"/>
    <n v="120.16"/>
    <n v="23.28"/>
    <x v="0"/>
    <x v="5"/>
    <x v="7"/>
    <n v="427"/>
    <n v="60"/>
    <x v="2"/>
    <x v="1"/>
  </r>
  <r>
    <x v="73"/>
    <x v="4"/>
    <x v="20"/>
    <n v="38.369999999999997"/>
    <n v="3298.39"/>
    <n v="85.97"/>
    <n v="7.36"/>
    <n v="213.33"/>
    <n v="6.41"/>
    <n v="219.74"/>
    <n v="10"/>
    <n v="14"/>
    <n v="255"/>
    <n v="254"/>
    <n v="40"/>
    <n v="57"/>
    <m/>
    <n v="171.47"/>
    <n v="13.51"/>
    <n v="3.01"/>
    <n v="16.53"/>
    <n v="157.15"/>
    <n v="852.53"/>
    <n v="68.739999999999995"/>
    <x v="0"/>
    <x v="5"/>
    <x v="7"/>
    <n v="509"/>
    <n v="97"/>
    <x v="3"/>
    <x v="1"/>
  </r>
  <r>
    <x v="73"/>
    <x v="5"/>
    <x v="3"/>
    <n v="28.5"/>
    <n v="2119.96"/>
    <n v="74.38"/>
    <n v="6.69"/>
    <n v="56.57"/>
    <n v="0"/>
    <n v="56.57"/>
    <n v="7"/>
    <n v="5"/>
    <n v="235"/>
    <n v="244"/>
    <n v="22"/>
    <n v="20"/>
    <m/>
    <n v="170.84"/>
    <n v="9.7100000000000009"/>
    <n v="0.11"/>
    <n v="9.81"/>
    <n v="106.38"/>
    <n v="321.31"/>
    <n v="40.14"/>
    <x v="0"/>
    <x v="5"/>
    <x v="7"/>
    <n v="479"/>
    <n v="42"/>
    <x v="0"/>
    <x v="1"/>
  </r>
  <r>
    <x v="73"/>
    <x v="7"/>
    <x v="3"/>
    <n v="28.5"/>
    <n v="1984.88"/>
    <n v="69.64"/>
    <n v="7.34"/>
    <n v="63.82"/>
    <n v="5.03"/>
    <n v="68.849999999999994"/>
    <n v="7"/>
    <n v="6"/>
    <n v="252"/>
    <n v="249"/>
    <n v="20"/>
    <n v="28"/>
    <m/>
    <n v="155.09"/>
    <n v="8.65"/>
    <n v="1.1200000000000001"/>
    <n v="9.77"/>
    <n v="100.06"/>
    <n v="426.04"/>
    <n v="38.85"/>
    <x v="0"/>
    <x v="5"/>
    <x v="7"/>
    <n v="501"/>
    <n v="48"/>
    <x v="3"/>
    <x v="1"/>
  </r>
  <r>
    <x v="73"/>
    <x v="8"/>
    <x v="3"/>
    <n v="28.5"/>
    <n v="1936.51"/>
    <n v="67.95"/>
    <n v="6.52"/>
    <n v="44.17"/>
    <n v="0"/>
    <n v="44.17"/>
    <n v="1"/>
    <n v="4"/>
    <n v="249"/>
    <n v="268"/>
    <n v="15"/>
    <n v="23"/>
    <m/>
    <n v="162.82"/>
    <n v="11.15"/>
    <n v="0.28000000000000003"/>
    <n v="11.43"/>
    <n v="101.02"/>
    <n v="293.06"/>
    <n v="33.380000000000003"/>
    <x v="0"/>
    <x v="5"/>
    <x v="7"/>
    <n v="517"/>
    <n v="38"/>
    <x v="4"/>
    <x v="1"/>
  </r>
  <r>
    <x v="73"/>
    <x v="9"/>
    <x v="3"/>
    <n v="28.5"/>
    <n v="1801.01"/>
    <n v="63.19"/>
    <n v="6.75"/>
    <n v="32.32"/>
    <n v="0"/>
    <n v="32.32"/>
    <n v="4"/>
    <n v="3"/>
    <n v="235"/>
    <n v="229"/>
    <n v="16"/>
    <n v="23"/>
    <m/>
    <n v="161.43"/>
    <n v="2.61"/>
    <n v="0"/>
    <n v="2.61"/>
    <n v="75.36"/>
    <n v="270.20999999999998"/>
    <n v="34.64"/>
    <x v="0"/>
    <x v="5"/>
    <x v="7"/>
    <n v="464"/>
    <n v="39"/>
    <x v="0"/>
    <x v="1"/>
  </r>
  <r>
    <x v="73"/>
    <x v="18"/>
    <x v="65"/>
    <n v="32.880000000000003"/>
    <n v="5024.91"/>
    <n v="152.83000000000001"/>
    <n v="8.25"/>
    <n v="250.15"/>
    <n v="32.270000000000003"/>
    <n v="282.42"/>
    <n v="2"/>
    <n v="11"/>
    <n v="44"/>
    <n v="48"/>
    <n v="14"/>
    <n v="5"/>
    <m/>
    <n v="157.63999999999999"/>
    <n v="7.32"/>
    <n v="0"/>
    <n v="7.32"/>
    <n v="103.99"/>
    <n v="436.91"/>
    <n v="64.709999999999994"/>
    <x v="0"/>
    <x v="5"/>
    <x v="7"/>
    <n v="92"/>
    <n v="19"/>
    <x v="4"/>
    <x v="1"/>
  </r>
  <r>
    <x v="73"/>
    <x v="10"/>
    <x v="3"/>
    <n v="28.5"/>
    <n v="2074.69"/>
    <n v="72.8"/>
    <n v="6.85"/>
    <n v="85.76"/>
    <n v="0"/>
    <n v="85.76"/>
    <n v="2"/>
    <n v="6"/>
    <n v="241"/>
    <n v="251"/>
    <n v="8"/>
    <n v="17"/>
    <m/>
    <n v="147.54"/>
    <n v="8.1999999999999993"/>
    <n v="0"/>
    <n v="8.1999999999999993"/>
    <n v="87.82"/>
    <n v="290.77"/>
    <n v="36.909999999999997"/>
    <x v="0"/>
    <x v="5"/>
    <x v="7"/>
    <n v="492"/>
    <n v="25"/>
    <x v="0"/>
    <x v="1"/>
  </r>
  <r>
    <x v="73"/>
    <x v="12"/>
    <x v="3"/>
    <n v="28.5"/>
    <n v="1960.28"/>
    <n v="68.78"/>
    <n v="7.34"/>
    <n v="39.549999999999997"/>
    <n v="1.46"/>
    <n v="41.01"/>
    <n v="2"/>
    <n v="5"/>
    <n v="215"/>
    <n v="226"/>
    <n v="13"/>
    <n v="18"/>
    <m/>
    <n v="174.51"/>
    <n v="2.4300000000000002"/>
    <n v="8.91"/>
    <n v="11.33"/>
    <n v="132.94"/>
    <n v="301.58"/>
    <n v="38.03"/>
    <x v="0"/>
    <x v="5"/>
    <x v="7"/>
    <n v="441"/>
    <n v="31"/>
    <x v="3"/>
    <x v="1"/>
  </r>
  <r>
    <x v="73"/>
    <x v="13"/>
    <x v="3"/>
    <n v="28.5"/>
    <n v="1735.39"/>
    <n v="60.89"/>
    <n v="5.89"/>
    <n v="8.4700000000000006"/>
    <n v="0"/>
    <n v="8.4700000000000006"/>
    <n v="0"/>
    <n v="1"/>
    <n v="235"/>
    <n v="213"/>
    <n v="10"/>
    <n v="14"/>
    <m/>
    <n v="164.1"/>
    <n v="8.34"/>
    <n v="1.33"/>
    <n v="9.67"/>
    <n v="105.01"/>
    <n v="224.09"/>
    <n v="31.67"/>
    <x v="0"/>
    <x v="5"/>
    <x v="7"/>
    <n v="448"/>
    <n v="24"/>
    <x v="0"/>
    <x v="1"/>
  </r>
  <r>
    <x v="73"/>
    <x v="21"/>
    <x v="3"/>
    <n v="28.5"/>
    <n v="2268.04"/>
    <n v="85.47"/>
    <n v="7.71"/>
    <n v="44.29"/>
    <n v="4.32"/>
    <n v="48.61"/>
    <n v="2"/>
    <n v="5"/>
    <n v="207"/>
    <n v="229"/>
    <n v="21"/>
    <n v="16"/>
    <m/>
    <n v="151.01"/>
    <n v="1.67"/>
    <n v="1.81"/>
    <n v="3.48"/>
    <n v="48.62"/>
    <n v="288.11"/>
    <n v="39.24"/>
    <x v="0"/>
    <x v="5"/>
    <x v="7"/>
    <n v="436"/>
    <n v="37"/>
    <x v="3"/>
    <x v="1"/>
  </r>
  <r>
    <x v="73"/>
    <x v="14"/>
    <x v="3"/>
    <n v="28.5"/>
    <n v="930.12"/>
    <n v="32.64"/>
    <n v="5.12"/>
    <n v="0"/>
    <n v="0"/>
    <n v="0"/>
    <n v="2"/>
    <n v="0"/>
    <n v="169"/>
    <n v="197"/>
    <n v="17"/>
    <n v="11"/>
    <m/>
    <n v="137.94999999999999"/>
    <n v="1.26"/>
    <n v="0"/>
    <n v="1.26"/>
    <n v="49.65"/>
    <n v="59.72"/>
    <n v="18.61"/>
    <x v="0"/>
    <x v="5"/>
    <x v="7"/>
    <n v="366"/>
    <n v="28"/>
    <x v="0"/>
    <x v="1"/>
  </r>
  <r>
    <x v="73"/>
    <x v="15"/>
    <x v="3"/>
    <n v="28.5"/>
    <n v="1798"/>
    <n v="63.09"/>
    <n v="6.96"/>
    <n v="55.25"/>
    <n v="0"/>
    <n v="55.25"/>
    <n v="1"/>
    <n v="4"/>
    <n v="207"/>
    <n v="231"/>
    <n v="26"/>
    <n v="18"/>
    <m/>
    <n v="158.97"/>
    <n v="6.96"/>
    <n v="0.52"/>
    <n v="7.47"/>
    <n v="89.03"/>
    <n v="237.94"/>
    <n v="27.83"/>
    <x v="0"/>
    <x v="5"/>
    <x v="7"/>
    <n v="438"/>
    <n v="44"/>
    <x v="0"/>
    <x v="1"/>
  </r>
  <r>
    <x v="73"/>
    <x v="16"/>
    <x v="3"/>
    <n v="28.5"/>
    <n v="2080.7800000000002"/>
    <n v="81.540000000000006"/>
    <n v="7.08"/>
    <n v="68.2"/>
    <n v="1.42"/>
    <n v="69.62"/>
    <n v="4"/>
    <n v="7"/>
    <n v="262"/>
    <n v="256"/>
    <n v="25"/>
    <n v="21"/>
    <m/>
    <n v="166.32"/>
    <n v="8.36"/>
    <n v="1.28"/>
    <n v="9.64"/>
    <n v="106.47"/>
    <n v="425.03"/>
    <n v="36.17"/>
    <x v="0"/>
    <x v="5"/>
    <x v="7"/>
    <n v="518"/>
    <n v="46"/>
    <x v="0"/>
    <x v="1"/>
  </r>
  <r>
    <x v="73"/>
    <x v="17"/>
    <x v="62"/>
    <n v="41.88"/>
    <n v="5107.0200000000004"/>
    <n v="122.53"/>
    <n v="6.68"/>
    <n v="180.93"/>
    <n v="0"/>
    <n v="180.93"/>
    <n v="0"/>
    <n v="6"/>
    <n v="241"/>
    <n v="259"/>
    <n v="4"/>
    <n v="3"/>
    <m/>
    <n v="170.93"/>
    <n v="9.91"/>
    <n v="8.41"/>
    <n v="18.32"/>
    <n v="201.04"/>
    <n v="443.67"/>
    <n v="67.37"/>
    <x v="7"/>
    <x v="0"/>
    <x v="8"/>
    <n v="500"/>
    <n v="7"/>
    <x v="0"/>
    <x v="1"/>
  </r>
  <r>
    <x v="74"/>
    <x v="0"/>
    <x v="44"/>
    <n v="87.52"/>
    <n v="6215.86"/>
    <n v="71.03"/>
    <n v="8.43"/>
    <n v="334.25"/>
    <n v="59.44"/>
    <n v="393.69"/>
    <n v="11"/>
    <n v="14"/>
    <n v="603"/>
    <n v="635"/>
    <n v="46"/>
    <n v="46"/>
    <m/>
    <n v="147.22999999999999"/>
    <n v="16.899999999999999"/>
    <n v="0"/>
    <n v="16.899999999999999"/>
    <n v="238.18"/>
    <n v="1127.3699999999999"/>
    <n v="86.44"/>
    <x v="6"/>
    <x v="3"/>
    <x v="7"/>
    <n v="1238"/>
    <n v="92"/>
    <x v="0"/>
    <x v="1"/>
  </r>
  <r>
    <x v="74"/>
    <x v="1"/>
    <x v="66"/>
    <n v="113.82"/>
    <n v="10110.11"/>
    <n v="102.76"/>
    <n v="6.71"/>
    <n v="107.29"/>
    <n v="0"/>
    <n v="107.29"/>
    <n v="3"/>
    <n v="10"/>
    <n v="720"/>
    <n v="711"/>
    <n v="36"/>
    <n v="81"/>
    <m/>
    <n v="161.58000000000001"/>
    <n v="30.8"/>
    <n v="4.47"/>
    <n v="35.26"/>
    <n v="346.05"/>
    <n v="1160.1099999999999"/>
    <n v="157.71"/>
    <x v="10"/>
    <x v="0"/>
    <x v="4"/>
    <n v="1431"/>
    <n v="117"/>
    <x v="0"/>
    <x v="1"/>
  </r>
  <r>
    <x v="74"/>
    <x v="3"/>
    <x v="44"/>
    <n v="87.52"/>
    <n v="5266.51"/>
    <n v="60.18"/>
    <n v="7.14"/>
    <n v="114.4"/>
    <n v="2.82"/>
    <n v="117.22"/>
    <n v="9"/>
    <n v="13"/>
    <n v="706"/>
    <n v="745"/>
    <n v="76"/>
    <n v="66"/>
    <m/>
    <n v="139.86000000000001"/>
    <n v="0.32"/>
    <n v="0"/>
    <n v="0.32"/>
    <n v="145.09"/>
    <n v="794.45"/>
    <n v="90.98"/>
    <x v="6"/>
    <x v="3"/>
    <x v="7"/>
    <n v="1451"/>
    <n v="142"/>
    <x v="2"/>
    <x v="1"/>
  </r>
  <r>
    <x v="74"/>
    <x v="4"/>
    <x v="44"/>
    <n v="87.52"/>
    <n v="6623.48"/>
    <n v="75.680000000000007"/>
    <n v="8.99"/>
    <n v="407.85"/>
    <n v="99.61"/>
    <n v="507.46"/>
    <n v="24"/>
    <n v="21"/>
    <n v="580"/>
    <n v="597"/>
    <n v="64"/>
    <n v="65"/>
    <m/>
    <n v="169.68"/>
    <n v="27.79"/>
    <n v="0.15"/>
    <n v="27.94"/>
    <n v="309.57"/>
    <n v="1372.49"/>
    <n v="128.04"/>
    <x v="6"/>
    <x v="3"/>
    <x v="7"/>
    <n v="1177"/>
    <n v="129"/>
    <x v="3"/>
    <x v="1"/>
  </r>
  <r>
    <x v="74"/>
    <x v="5"/>
    <x v="10"/>
    <n v="113.82"/>
    <n v="11022.410000000002"/>
    <n v="101.48666666666668"/>
    <n v="7.7100000000000009"/>
    <n v="240.47666666666669"/>
    <n v="44.70333333333334"/>
    <n v="285.18"/>
    <n v="6.666666666666667"/>
    <n v="17.666666666666668"/>
    <n v="805.33333333333337"/>
    <n v="803.66666666666663"/>
    <n v="57"/>
    <n v="73.666666666666671"/>
    <m/>
    <n v="170.65333333333334"/>
    <n v="53.54"/>
    <n v="3.94"/>
    <n v="57.476666666666667"/>
    <n v="492.21000000000004"/>
    <n v="1622.7433333333331"/>
    <n v="165.11"/>
    <x v="2"/>
    <x v="0"/>
    <x v="1"/>
    <n v="1609"/>
    <n v="130.66666666666669"/>
    <x v="0"/>
    <x v="1"/>
  </r>
  <r>
    <x v="74"/>
    <x v="7"/>
    <x v="66"/>
    <n v="113.82"/>
    <n v="3202.9"/>
    <n v="40.61"/>
    <n v="8.18"/>
    <n v="186.72"/>
    <n v="58.98"/>
    <n v="245.7"/>
    <n v="7"/>
    <n v="11"/>
    <n v="342"/>
    <n v="381"/>
    <n v="16"/>
    <n v="22"/>
    <m/>
    <n v="116.53"/>
    <n v="0"/>
    <n v="0"/>
    <n v="0"/>
    <n v="65.8"/>
    <n v="570.45000000000005"/>
    <n v="62.18"/>
    <x v="10"/>
    <x v="0"/>
    <x v="4"/>
    <n v="723"/>
    <n v="38"/>
    <x v="3"/>
    <x v="1"/>
  </r>
  <r>
    <x v="74"/>
    <x v="8"/>
    <x v="66"/>
    <n v="113.82"/>
    <n v="3806.92"/>
    <n v="36.53"/>
    <n v="7.43"/>
    <n v="91.56"/>
    <n v="7.88"/>
    <n v="99.44"/>
    <n v="1"/>
    <n v="7"/>
    <n v="575"/>
    <n v="602"/>
    <n v="14"/>
    <n v="17"/>
    <m/>
    <n v="130.86000000000001"/>
    <n v="10.44"/>
    <n v="0.01"/>
    <n v="10.45"/>
    <n v="158.94"/>
    <n v="446.55"/>
    <n v="70.42"/>
    <x v="10"/>
    <x v="0"/>
    <x v="4"/>
    <n v="1177"/>
    <n v="31"/>
    <x v="4"/>
    <x v="1"/>
  </r>
  <r>
    <x v="74"/>
    <x v="9"/>
    <x v="66"/>
    <n v="113.82"/>
    <n v="9482.0400000000009"/>
    <n v="83.31"/>
    <n v="9.18"/>
    <n v="607.6"/>
    <n v="354.91"/>
    <n v="962.51"/>
    <n v="37"/>
    <n v="51"/>
    <n v="642"/>
    <n v="671"/>
    <n v="73"/>
    <n v="77"/>
    <m/>
    <n v="173.19"/>
    <n v="35.340000000000003"/>
    <n v="1.96"/>
    <n v="37.299999999999997"/>
    <n v="394.59"/>
    <n v="1944.07"/>
    <n v="149.93"/>
    <x v="10"/>
    <x v="0"/>
    <x v="4"/>
    <n v="1313"/>
    <n v="150"/>
    <x v="0"/>
    <x v="1"/>
  </r>
  <r>
    <x v="74"/>
    <x v="10"/>
    <x v="44"/>
    <n v="87.52"/>
    <n v="6636.45"/>
    <n v="75.83"/>
    <n v="8.1999999999999993"/>
    <n v="464.85"/>
    <n v="60.04"/>
    <n v="524.89"/>
    <n v="16"/>
    <n v="27"/>
    <n v="557"/>
    <n v="553"/>
    <n v="66"/>
    <n v="54"/>
    <m/>
    <n v="156"/>
    <n v="28.96"/>
    <n v="0.86"/>
    <n v="29.82"/>
    <n v="316.27"/>
    <n v="1431.54"/>
    <n v="99.28"/>
    <x v="6"/>
    <x v="3"/>
    <x v="7"/>
    <n v="1110"/>
    <n v="120"/>
    <x v="0"/>
    <x v="1"/>
  </r>
  <r>
    <x v="74"/>
    <x v="11"/>
    <x v="66"/>
    <n v="113.82"/>
    <n v="8702.01"/>
    <n v="83.62"/>
    <n v="7.84"/>
    <n v="487.4"/>
    <n v="58.94"/>
    <n v="546.34"/>
    <n v="15"/>
    <n v="32"/>
    <n v="715"/>
    <n v="691"/>
    <n v="49"/>
    <n v="60"/>
    <m/>
    <n v="106.99"/>
    <n v="0"/>
    <n v="0"/>
    <n v="0"/>
    <n v="54.25"/>
    <n v="1665.19"/>
    <n v="154.11000000000001"/>
    <x v="10"/>
    <x v="0"/>
    <x v="4"/>
    <n v="1406"/>
    <n v="109"/>
    <x v="4"/>
    <x v="1"/>
  </r>
  <r>
    <x v="74"/>
    <x v="12"/>
    <x v="29"/>
    <n v="89.88"/>
    <n v="6200.17"/>
    <n v="68.98"/>
    <n v="7"/>
    <n v="67.89"/>
    <n v="0"/>
    <n v="67.89"/>
    <n v="2"/>
    <n v="5"/>
    <n v="601"/>
    <n v="647"/>
    <n v="54"/>
    <n v="34"/>
    <m/>
    <n v="158.76"/>
    <n v="19.010000000000002"/>
    <n v="0.04"/>
    <n v="19.05"/>
    <n v="255.74"/>
    <n v="732.37"/>
    <n v="104.56"/>
    <x v="6"/>
    <x v="3"/>
    <x v="7"/>
    <n v="1248"/>
    <n v="88"/>
    <x v="3"/>
    <x v="1"/>
  </r>
  <r>
    <x v="74"/>
    <x v="13"/>
    <x v="66"/>
    <n v="113.82"/>
    <n v="10681.69"/>
    <n v="93.85"/>
    <n v="8.39"/>
    <n v="92.69"/>
    <n v="23.32"/>
    <n v="116.01"/>
    <n v="7"/>
    <n v="11"/>
    <n v="838"/>
    <n v="829"/>
    <n v="63"/>
    <n v="56"/>
    <m/>
    <n v="177.64"/>
    <n v="67.319999999999993"/>
    <n v="3.56"/>
    <n v="70.88"/>
    <n v="567.1"/>
    <n v="1333.61"/>
    <n v="171.27"/>
    <x v="10"/>
    <x v="0"/>
    <x v="4"/>
    <n v="1667"/>
    <n v="119"/>
    <x v="0"/>
    <x v="1"/>
  </r>
  <r>
    <x v="74"/>
    <x v="19"/>
    <x v="66"/>
    <n v="113.82"/>
    <n v="2630.12"/>
    <n v="23.11"/>
    <n v="5.47"/>
    <n v="0"/>
    <n v="0"/>
    <n v="0"/>
    <n v="3"/>
    <n v="0"/>
    <n v="430"/>
    <n v="445"/>
    <n v="15"/>
    <n v="15"/>
    <m/>
    <n v="110.9"/>
    <n v="3.57"/>
    <n v="0.05"/>
    <n v="3.62"/>
    <n v="107.42"/>
    <n v="82.92"/>
    <n v="38.14"/>
    <x v="10"/>
    <x v="0"/>
    <x v="4"/>
    <n v="875"/>
    <n v="30"/>
    <x v="0"/>
    <x v="1"/>
  </r>
  <r>
    <x v="74"/>
    <x v="21"/>
    <x v="44"/>
    <n v="87.52"/>
    <n v="6913.39"/>
    <n v="79"/>
    <n v="8.5"/>
    <n v="354.21"/>
    <n v="60.62"/>
    <n v="414.83"/>
    <n v="14"/>
    <n v="21"/>
    <n v="577"/>
    <n v="625"/>
    <n v="70"/>
    <n v="58"/>
    <m/>
    <n v="167.39"/>
    <n v="27.11"/>
    <n v="0.97"/>
    <n v="28.08"/>
    <n v="295.25"/>
    <n v="1366.37"/>
    <n v="110.19"/>
    <x v="6"/>
    <x v="3"/>
    <x v="7"/>
    <n v="1202"/>
    <n v="128"/>
    <x v="3"/>
    <x v="1"/>
  </r>
  <r>
    <x v="74"/>
    <x v="14"/>
    <x v="66"/>
    <n v="113.82"/>
    <n v="2630.12"/>
    <n v="23.11"/>
    <n v="5.47"/>
    <n v="0"/>
    <n v="0"/>
    <n v="0"/>
    <n v="3"/>
    <n v="0"/>
    <n v="430"/>
    <n v="445"/>
    <n v="15"/>
    <n v="15"/>
    <m/>
    <n v="110.9"/>
    <n v="3.57"/>
    <n v="0.05"/>
    <n v="3.62"/>
    <n v="107.42"/>
    <n v="82.92"/>
    <n v="38.14"/>
    <x v="10"/>
    <x v="0"/>
    <x v="4"/>
    <n v="875"/>
    <n v="30"/>
    <x v="0"/>
    <x v="1"/>
  </r>
  <r>
    <x v="74"/>
    <x v="15"/>
    <x v="66"/>
    <n v="113.82"/>
    <n v="8749.81"/>
    <n v="95.25"/>
    <n v="8.1300000000000008"/>
    <n v="387.64"/>
    <n v="145.76"/>
    <n v="533.4"/>
    <n v="12"/>
    <n v="31"/>
    <n v="561"/>
    <n v="581"/>
    <n v="60"/>
    <n v="60"/>
    <m/>
    <n v="178.63"/>
    <n v="52.5"/>
    <n v="6.66"/>
    <n v="59.16"/>
    <n v="479.36"/>
    <n v="1504.96"/>
    <n v="125.56"/>
    <x v="10"/>
    <x v="0"/>
    <x v="4"/>
    <n v="1142"/>
    <n v="120"/>
    <x v="0"/>
    <x v="1"/>
  </r>
  <r>
    <x v="74"/>
    <x v="16"/>
    <x v="66"/>
    <n v="113.82"/>
    <n v="12275.43"/>
    <n v="107.85"/>
    <n v="8.0299999999999994"/>
    <n v="521.45000000000005"/>
    <n v="110.79"/>
    <n v="632.24"/>
    <n v="10"/>
    <n v="32"/>
    <n v="858"/>
    <n v="871"/>
    <n v="72"/>
    <n v="84"/>
    <m/>
    <n v="172.74"/>
    <n v="62.5"/>
    <n v="3.79"/>
    <n v="66.290000000000006"/>
    <n v="563.48"/>
    <n v="2374.5100000000002"/>
    <n v="166.35"/>
    <x v="10"/>
    <x v="0"/>
    <x v="4"/>
    <n v="1729"/>
    <n v="156"/>
    <x v="0"/>
    <x v="1"/>
  </r>
  <r>
    <x v="74"/>
    <x v="17"/>
    <x v="62"/>
    <n v="45.82"/>
    <n v="4326.8599999999997"/>
    <n v="94.44"/>
    <n v="7.46"/>
    <n v="560.28"/>
    <n v="18"/>
    <n v="578.28"/>
    <n v="5"/>
    <n v="15"/>
    <n v="335"/>
    <n v="371"/>
    <n v="38"/>
    <n v="15"/>
    <m/>
    <n v="174.73"/>
    <n v="23.35"/>
    <n v="3.95"/>
    <n v="27.3"/>
    <n v="237.64"/>
    <n v="888.8"/>
    <n v="68.599999999999994"/>
    <x v="7"/>
    <x v="0"/>
    <x v="8"/>
    <n v="706"/>
    <n v="53"/>
    <x v="0"/>
    <x v="1"/>
  </r>
  <r>
    <x v="75"/>
    <x v="0"/>
    <x v="40"/>
    <n v="82.73"/>
    <n v="5292.4"/>
    <n v="63.97"/>
    <n v="6.85"/>
    <n v="40.08"/>
    <n v="0"/>
    <n v="40.08"/>
    <n v="12"/>
    <n v="4"/>
    <n v="646"/>
    <n v="675"/>
    <n v="87"/>
    <n v="64"/>
    <m/>
    <n v="145.13999999999999"/>
    <n v="21.98"/>
    <n v="0"/>
    <n v="21.98"/>
    <n v="233.71"/>
    <n v="912.2"/>
    <n v="89.64"/>
    <x v="0"/>
    <x v="1"/>
    <x v="7"/>
    <n v="1321"/>
    <n v="151"/>
    <x v="0"/>
    <x v="1"/>
  </r>
  <r>
    <x v="75"/>
    <x v="1"/>
    <x v="3"/>
    <n v="62.38"/>
    <n v="3774.11"/>
    <n v="60.5"/>
    <n v="6.21"/>
    <n v="41.18"/>
    <n v="0"/>
    <n v="41.18"/>
    <n v="6"/>
    <n v="5"/>
    <n v="491"/>
    <n v="488"/>
    <n v="60"/>
    <n v="53"/>
    <m/>
    <n v="158.16999999999999"/>
    <n v="12.28"/>
    <n v="2.08"/>
    <n v="14.36"/>
    <n v="180.89"/>
    <n v="634.07000000000005"/>
    <n v="66.209999999999994"/>
    <x v="0"/>
    <x v="1"/>
    <x v="7"/>
    <n v="979"/>
    <n v="113"/>
    <x v="0"/>
    <x v="1"/>
  </r>
  <r>
    <x v="75"/>
    <x v="2"/>
    <x v="40"/>
    <n v="82.73"/>
    <n v="4604.9399999999996"/>
    <n v="58.35"/>
    <n v="6.78"/>
    <n v="52.18"/>
    <n v="0"/>
    <n v="52.18"/>
    <n v="4"/>
    <n v="5"/>
    <n v="535"/>
    <n v="544"/>
    <n v="98"/>
    <n v="41"/>
    <m/>
    <n v="154.68"/>
    <n v="9.14"/>
    <n v="0"/>
    <n v="9.14"/>
    <n v="177.76"/>
    <n v="677.34"/>
    <n v="70.599999999999994"/>
    <x v="0"/>
    <x v="1"/>
    <x v="7"/>
    <n v="1079"/>
    <n v="139"/>
    <x v="1"/>
    <x v="1"/>
  </r>
  <r>
    <x v="75"/>
    <x v="3"/>
    <x v="40"/>
    <n v="82.73"/>
    <n v="3547.9"/>
    <n v="42.89"/>
    <n v="5.51"/>
    <n v="0.55000000000000004"/>
    <n v="0"/>
    <n v="0.55000000000000004"/>
    <n v="9"/>
    <n v="0"/>
    <n v="675"/>
    <n v="692"/>
    <n v="84"/>
    <n v="80"/>
    <m/>
    <n v="127.74"/>
    <n v="0.82"/>
    <n v="0"/>
    <n v="0.82"/>
    <n v="116.2"/>
    <n v="391.84"/>
    <n v="65.88"/>
    <x v="0"/>
    <x v="1"/>
    <x v="7"/>
    <n v="1367"/>
    <n v="164"/>
    <x v="2"/>
    <x v="1"/>
  </r>
  <r>
    <x v="75"/>
    <x v="4"/>
    <x v="40"/>
    <n v="82.73"/>
    <n v="5338.52"/>
    <n v="66"/>
    <n v="7.46"/>
    <n v="122.47"/>
    <n v="7.26"/>
    <n v="129.72999999999999"/>
    <n v="25"/>
    <n v="13"/>
    <n v="630"/>
    <n v="645"/>
    <n v="112"/>
    <n v="93"/>
    <m/>
    <n v="138.78"/>
    <n v="5.23"/>
    <n v="0"/>
    <n v="5.23"/>
    <n v="127.12"/>
    <n v="949.6"/>
    <n v="117.13"/>
    <x v="0"/>
    <x v="1"/>
    <x v="7"/>
    <n v="1275"/>
    <n v="205"/>
    <x v="3"/>
    <x v="1"/>
  </r>
  <r>
    <x v="75"/>
    <x v="5"/>
    <x v="3"/>
    <n v="62.38"/>
    <n v="4184.75"/>
    <n v="67.08"/>
    <n v="8.5"/>
    <n v="65.430000000000007"/>
    <n v="5.22"/>
    <n v="70.650000000000006"/>
    <n v="6"/>
    <n v="7"/>
    <n v="427"/>
    <n v="451"/>
    <n v="59"/>
    <n v="46"/>
    <m/>
    <n v="154.01"/>
    <n v="12.26"/>
    <n v="0.18"/>
    <n v="12.44"/>
    <n v="158.91"/>
    <n v="619.16999999999996"/>
    <n v="63.02"/>
    <x v="0"/>
    <x v="1"/>
    <x v="7"/>
    <n v="878"/>
    <n v="105"/>
    <x v="0"/>
    <x v="1"/>
  </r>
  <r>
    <x v="75"/>
    <x v="6"/>
    <x v="67"/>
    <n v="17.940000000000001"/>
    <n v="2850.01"/>
    <n v="158.91999999999999"/>
    <n v="5.43"/>
    <n v="0"/>
    <n v="0"/>
    <n v="0"/>
    <n v="0"/>
    <n v="0"/>
    <n v="33"/>
    <n v="20"/>
    <n v="0"/>
    <n v="0"/>
    <m/>
    <n v="180.28"/>
    <n v="11.18"/>
    <n v="0"/>
    <n v="11.18"/>
    <n v="85.23"/>
    <n v="54.57"/>
    <n v="29.42"/>
    <x v="2"/>
    <x v="0"/>
    <x v="1"/>
    <n v="53"/>
    <n v="0"/>
    <x v="0"/>
    <x v="1"/>
  </r>
  <r>
    <x v="75"/>
    <x v="7"/>
    <x v="40"/>
    <n v="82.73"/>
    <n v="5519.39"/>
    <n v="66.72"/>
    <n v="7.55"/>
    <n v="55.6"/>
    <n v="4.3600000000000003"/>
    <n v="59.96"/>
    <n v="12"/>
    <n v="4"/>
    <n v="697"/>
    <n v="746"/>
    <n v="125"/>
    <n v="87"/>
    <m/>
    <n v="155.82"/>
    <n v="24.82"/>
    <n v="0.5"/>
    <n v="25.32"/>
    <n v="274.08"/>
    <n v="1042.75"/>
    <n v="93.69"/>
    <x v="0"/>
    <x v="1"/>
    <x v="7"/>
    <n v="1443"/>
    <n v="212"/>
    <x v="3"/>
    <x v="1"/>
  </r>
  <r>
    <x v="75"/>
    <x v="8"/>
    <x v="40"/>
    <n v="82.73"/>
    <n v="5584.69"/>
    <n v="67.510000000000005"/>
    <n v="6.36"/>
    <n v="55.59"/>
    <n v="0"/>
    <n v="55.59"/>
    <n v="8"/>
    <n v="8"/>
    <n v="681"/>
    <n v="740"/>
    <n v="88"/>
    <n v="74"/>
    <m/>
    <n v="163.21"/>
    <n v="23.21"/>
    <n v="4.97"/>
    <n v="28.17"/>
    <n v="306.37"/>
    <n v="1001.72"/>
    <n v="95.31"/>
    <x v="0"/>
    <x v="1"/>
    <x v="7"/>
    <n v="1421"/>
    <n v="162"/>
    <x v="4"/>
    <x v="1"/>
  </r>
  <r>
    <x v="75"/>
    <x v="9"/>
    <x v="3"/>
    <n v="62.38"/>
    <n v="3281.29"/>
    <n v="52.6"/>
    <n v="7.03"/>
    <n v="49.37"/>
    <n v="0.7"/>
    <n v="50.07"/>
    <n v="6"/>
    <n v="5"/>
    <n v="450"/>
    <n v="463"/>
    <n v="60"/>
    <n v="26"/>
    <m/>
    <n v="142.38"/>
    <n v="5.23"/>
    <n v="0"/>
    <n v="5.23"/>
    <n v="108.41"/>
    <n v="430.52"/>
    <n v="60.12"/>
    <x v="0"/>
    <x v="1"/>
    <x v="7"/>
    <n v="913"/>
    <n v="86"/>
    <x v="0"/>
    <x v="1"/>
  </r>
  <r>
    <x v="75"/>
    <x v="18"/>
    <x v="62"/>
    <n v="68.88"/>
    <n v="5404.01"/>
    <n v="78.459999999999994"/>
    <n v="7.83"/>
    <n v="367.25"/>
    <n v="27.08"/>
    <n v="394.33"/>
    <n v="6"/>
    <n v="13"/>
    <n v="491"/>
    <n v="539"/>
    <n v="43"/>
    <n v="22"/>
    <m/>
    <n v="154.6"/>
    <n v="30.13"/>
    <n v="0.22"/>
    <n v="30.35"/>
    <n v="285.76"/>
    <n v="809.15"/>
    <n v="96"/>
    <x v="7"/>
    <x v="0"/>
    <x v="8"/>
    <n v="1030"/>
    <n v="65"/>
    <x v="4"/>
    <x v="1"/>
  </r>
  <r>
    <x v="75"/>
    <x v="10"/>
    <x v="40"/>
    <n v="82.73"/>
    <n v="5690.11"/>
    <n v="68.78"/>
    <n v="7.26"/>
    <n v="67.5"/>
    <n v="2.16"/>
    <n v="69.66"/>
    <n v="7"/>
    <n v="8"/>
    <n v="600"/>
    <n v="601"/>
    <n v="56"/>
    <n v="63"/>
    <m/>
    <n v="146.49"/>
    <n v="24.34"/>
    <n v="0.35"/>
    <n v="24.69"/>
    <n v="261.60000000000002"/>
    <n v="967.17"/>
    <n v="90.97"/>
    <x v="0"/>
    <x v="1"/>
    <x v="7"/>
    <n v="1201"/>
    <n v="119"/>
    <x v="0"/>
    <x v="1"/>
  </r>
  <r>
    <x v="75"/>
    <x v="22"/>
    <x v="68"/>
    <n v="43.76"/>
    <n v="3293.28"/>
    <n v="75.25"/>
    <n v="6.4"/>
    <n v="309.44"/>
    <n v="0"/>
    <n v="309.44"/>
    <n v="1"/>
    <n v="9"/>
    <n v="289"/>
    <n v="311"/>
    <n v="11"/>
    <n v="1"/>
    <m/>
    <n v="163.35"/>
    <n v="9.49"/>
    <n v="0"/>
    <n v="9.49"/>
    <n v="138.21"/>
    <n v="460.32"/>
    <n v="69.31"/>
    <x v="7"/>
    <x v="0"/>
    <x v="8"/>
    <n v="600"/>
    <n v="12"/>
    <x v="3"/>
    <x v="1"/>
  </r>
  <r>
    <x v="75"/>
    <x v="11"/>
    <x v="3"/>
    <n v="62.38"/>
    <n v="3314.4"/>
    <n v="63.71"/>
    <n v="6.42"/>
    <n v="46.49"/>
    <n v="0"/>
    <n v="46.49"/>
    <n v="10"/>
    <n v="7"/>
    <n v="406"/>
    <n v="442"/>
    <n v="77"/>
    <n v="52"/>
    <m/>
    <n v="138.56"/>
    <n v="5.24"/>
    <n v="1.2"/>
    <n v="6.44"/>
    <n v="107.02"/>
    <n v="714.53"/>
    <n v="65.930000000000007"/>
    <x v="0"/>
    <x v="1"/>
    <x v="7"/>
    <n v="848"/>
    <n v="129"/>
    <x v="4"/>
    <x v="1"/>
  </r>
  <r>
    <x v="75"/>
    <x v="13"/>
    <x v="3"/>
    <n v="62.38"/>
    <n v="3892.68"/>
    <n v="62.4"/>
    <n v="6.76"/>
    <n v="46.36"/>
    <n v="0"/>
    <n v="46.36"/>
    <n v="3"/>
    <n v="6"/>
    <n v="503"/>
    <n v="513"/>
    <n v="71"/>
    <n v="40"/>
    <m/>
    <n v="164.22"/>
    <n v="19.309999999999999"/>
    <n v="0.8"/>
    <n v="20.11"/>
    <n v="223.96"/>
    <n v="589.80999999999995"/>
    <n v="69.540000000000006"/>
    <x v="0"/>
    <x v="1"/>
    <x v="7"/>
    <n v="1016"/>
    <n v="111"/>
    <x v="0"/>
    <x v="1"/>
  </r>
  <r>
    <x v="75"/>
    <x v="21"/>
    <x v="40"/>
    <n v="82.73"/>
    <n v="5708.44"/>
    <n v="69.790000000000006"/>
    <n v="7.24"/>
    <n v="50.22"/>
    <n v="2.85"/>
    <n v="53.07"/>
    <n v="9"/>
    <n v="6"/>
    <n v="643"/>
    <n v="672"/>
    <n v="78"/>
    <n v="54"/>
    <m/>
    <n v="170.62"/>
    <n v="20.75"/>
    <n v="6.68"/>
    <n v="27.42"/>
    <n v="317.60000000000002"/>
    <n v="869.85"/>
    <n v="108.54"/>
    <x v="0"/>
    <x v="1"/>
    <x v="7"/>
    <n v="1315"/>
    <n v="132"/>
    <x v="3"/>
    <x v="1"/>
  </r>
  <r>
    <x v="75"/>
    <x v="14"/>
    <x v="40"/>
    <n v="82.73"/>
    <n v="3751.36"/>
    <n v="45.35"/>
    <n v="6.06"/>
    <n v="10.98"/>
    <n v="0"/>
    <n v="10.98"/>
    <n v="13"/>
    <n v="2"/>
    <n v="595"/>
    <n v="636"/>
    <n v="66"/>
    <n v="66"/>
    <m/>
    <n v="149.86000000000001"/>
    <n v="10.57"/>
    <n v="0.03"/>
    <n v="10.6"/>
    <n v="206.04"/>
    <n v="376.86"/>
    <n v="69.37"/>
    <x v="0"/>
    <x v="1"/>
    <x v="7"/>
    <n v="1231"/>
    <n v="132"/>
    <x v="0"/>
    <x v="1"/>
  </r>
  <r>
    <x v="75"/>
    <x v="16"/>
    <x v="3"/>
    <n v="62.38"/>
    <n v="3771.88"/>
    <n v="60.46"/>
    <n v="7.17"/>
    <n v="90.62"/>
    <n v="1.43"/>
    <n v="92.05"/>
    <n v="8"/>
    <n v="10"/>
    <n v="484"/>
    <n v="530"/>
    <n v="73"/>
    <n v="48"/>
    <m/>
    <n v="146.35"/>
    <n v="7.99"/>
    <n v="0"/>
    <n v="7.99"/>
    <n v="149.25"/>
    <n v="803.86"/>
    <n v="60.71"/>
    <x v="0"/>
    <x v="1"/>
    <x v="7"/>
    <n v="1014"/>
    <n v="121"/>
    <x v="0"/>
    <x v="1"/>
  </r>
  <r>
    <x v="75"/>
    <x v="17"/>
    <x v="62"/>
    <n v="68.88"/>
    <n v="5882.29"/>
    <n v="85.41"/>
    <n v="8.06"/>
    <n v="590.07000000000005"/>
    <n v="35.67"/>
    <n v="625.74"/>
    <n v="5"/>
    <n v="18"/>
    <n v="539"/>
    <n v="545"/>
    <n v="44"/>
    <n v="20"/>
    <m/>
    <n v="174.26"/>
    <n v="33.89"/>
    <n v="5.15"/>
    <n v="39.04"/>
    <n v="343.93"/>
    <n v="1061.3499999999999"/>
    <n v="99.02"/>
    <x v="7"/>
    <x v="0"/>
    <x v="8"/>
    <n v="1084"/>
    <n v="64"/>
    <x v="0"/>
    <x v="1"/>
  </r>
  <r>
    <x v="76"/>
    <x v="0"/>
    <x v="29"/>
    <n v="65.680000000000007"/>
    <n v="4393.82"/>
    <n v="66.900000000000006"/>
    <n v="7.28"/>
    <n v="82.54"/>
    <n v="1.43"/>
    <n v="83.97"/>
    <n v="6"/>
    <n v="6"/>
    <n v="468"/>
    <n v="520"/>
    <n v="58"/>
    <n v="30"/>
    <m/>
    <n v="138.13999999999999"/>
    <n v="3.77"/>
    <n v="0"/>
    <n v="3.77"/>
    <n v="136.96"/>
    <n v="626.52"/>
    <n v="81.31"/>
    <x v="6"/>
    <x v="5"/>
    <x v="7"/>
    <n v="988"/>
    <n v="88"/>
    <x v="0"/>
    <x v="1"/>
  </r>
  <r>
    <x v="76"/>
    <x v="1"/>
    <x v="3"/>
    <n v="101.95"/>
    <n v="5835.87"/>
    <n v="57.24"/>
    <n v="6.99"/>
    <n v="94.48"/>
    <n v="0"/>
    <n v="94.48"/>
    <n v="15"/>
    <n v="11"/>
    <n v="709"/>
    <n v="724"/>
    <n v="111"/>
    <n v="88"/>
    <m/>
    <n v="156.25"/>
    <n v="14.4"/>
    <n v="0.31"/>
    <n v="14.71"/>
    <n v="258.08"/>
    <n v="1037.04"/>
    <n v="103.08"/>
    <x v="0"/>
    <x v="2"/>
    <x v="7"/>
    <n v="1433"/>
    <n v="199"/>
    <x v="0"/>
    <x v="1"/>
  </r>
  <r>
    <x v="76"/>
    <x v="2"/>
    <x v="29"/>
    <n v="65.680000000000007"/>
    <n v="3662.74"/>
    <n v="56.99"/>
    <n v="7.44"/>
    <n v="84.21"/>
    <n v="14.32"/>
    <n v="98.53"/>
    <n v="2"/>
    <n v="9"/>
    <n v="377"/>
    <n v="407"/>
    <n v="40"/>
    <n v="12"/>
    <m/>
    <n v="144.51"/>
    <n v="0.96"/>
    <n v="0"/>
    <n v="0.96"/>
    <n v="128.51"/>
    <n v="466.62"/>
    <n v="48.1"/>
    <x v="6"/>
    <x v="5"/>
    <x v="7"/>
    <n v="784"/>
    <n v="52"/>
    <x v="1"/>
    <x v="1"/>
  </r>
  <r>
    <x v="76"/>
    <x v="3"/>
    <x v="29"/>
    <n v="65.680000000000007"/>
    <n v="3683.78"/>
    <n v="56.09"/>
    <n v="6.06"/>
    <n v="5.68"/>
    <n v="0"/>
    <n v="5.68"/>
    <n v="2"/>
    <n v="1"/>
    <n v="511"/>
    <n v="543"/>
    <n v="28"/>
    <n v="16"/>
    <m/>
    <n v="143.30000000000001"/>
    <n v="0"/>
    <n v="0"/>
    <n v="0"/>
    <n v="106.96"/>
    <n v="222.69"/>
    <n v="53.49"/>
    <x v="6"/>
    <x v="5"/>
    <x v="7"/>
    <n v="1054"/>
    <n v="44"/>
    <x v="2"/>
    <x v="1"/>
  </r>
  <r>
    <x v="76"/>
    <x v="4"/>
    <x v="29"/>
    <n v="65.680000000000007"/>
    <n v="4218.29"/>
    <n v="66.67"/>
    <n v="8.51"/>
    <n v="73.19"/>
    <n v="43.58"/>
    <n v="116.77"/>
    <n v="19"/>
    <n v="7"/>
    <n v="419"/>
    <n v="472"/>
    <n v="50"/>
    <n v="38"/>
    <m/>
    <n v="157.63999999999999"/>
    <n v="9.1199999999999992"/>
    <n v="0"/>
    <n v="9.1199999999999992"/>
    <n v="163.22999999999999"/>
    <n v="642.87"/>
    <n v="95.41"/>
    <x v="6"/>
    <x v="5"/>
    <x v="7"/>
    <n v="891"/>
    <n v="88"/>
    <x v="3"/>
    <x v="1"/>
  </r>
  <r>
    <x v="76"/>
    <x v="5"/>
    <x v="3"/>
    <n v="101.95"/>
    <n v="5987.83"/>
    <n v="58.73"/>
    <n v="7.2"/>
    <n v="185.32"/>
    <n v="1.43"/>
    <n v="186.75"/>
    <n v="20"/>
    <n v="22"/>
    <n v="578"/>
    <n v="632"/>
    <n v="123"/>
    <n v="73"/>
    <m/>
    <n v="150.24"/>
    <n v="16.53"/>
    <n v="0"/>
    <n v="16.53"/>
    <n v="230.24"/>
    <n v="1121.72"/>
    <n v="91.8"/>
    <x v="0"/>
    <x v="2"/>
    <x v="7"/>
    <n v="1210"/>
    <n v="196"/>
    <x v="0"/>
    <x v="1"/>
  </r>
  <r>
    <x v="76"/>
    <x v="7"/>
    <x v="29"/>
    <n v="65.680000000000007"/>
    <n v="4263.1400000000003"/>
    <n v="64.91"/>
    <n v="7.9"/>
    <n v="145.09"/>
    <n v="30.64"/>
    <n v="175.73"/>
    <n v="7"/>
    <n v="12"/>
    <n v="419"/>
    <n v="460"/>
    <n v="44"/>
    <n v="32"/>
    <m/>
    <n v="141.21"/>
    <n v="6.41"/>
    <n v="0.34"/>
    <n v="6.75"/>
    <n v="140.68"/>
    <n v="687"/>
    <n v="68.52"/>
    <x v="6"/>
    <x v="5"/>
    <x v="7"/>
    <n v="879"/>
    <n v="76"/>
    <x v="3"/>
    <x v="1"/>
  </r>
  <r>
    <x v="76"/>
    <x v="8"/>
    <x v="29"/>
    <n v="65.680000000000007"/>
    <n v="4423.2299999999996"/>
    <n v="67.349999999999994"/>
    <n v="7.77"/>
    <n v="142.57"/>
    <n v="23.1"/>
    <n v="165.67"/>
    <n v="4"/>
    <n v="10"/>
    <n v="467"/>
    <n v="492"/>
    <n v="37"/>
    <n v="19"/>
    <m/>
    <n v="154.24"/>
    <n v="10.86"/>
    <n v="1.68"/>
    <n v="12.53"/>
    <n v="182.96"/>
    <n v="637.57000000000005"/>
    <n v="74.239999999999995"/>
    <x v="6"/>
    <x v="5"/>
    <x v="7"/>
    <n v="959"/>
    <n v="56"/>
    <x v="4"/>
    <x v="1"/>
  </r>
  <r>
    <x v="76"/>
    <x v="9"/>
    <x v="58"/>
    <n v="96.52"/>
    <n v="5577.82"/>
    <n v="57.79"/>
    <n v="7.92"/>
    <n v="350.96"/>
    <n v="13.14"/>
    <n v="364.1"/>
    <n v="32"/>
    <n v="34"/>
    <n v="522"/>
    <n v="549"/>
    <n v="107"/>
    <n v="85"/>
    <m/>
    <n v="154.91999999999999"/>
    <n v="16.78"/>
    <n v="0.59"/>
    <n v="17.37"/>
    <n v="242.1"/>
    <n v="1489"/>
    <n v="95.25"/>
    <x v="0"/>
    <x v="2"/>
    <x v="7"/>
    <n v="1071"/>
    <n v="192"/>
    <x v="0"/>
    <x v="1"/>
  </r>
  <r>
    <x v="76"/>
    <x v="10"/>
    <x v="29"/>
    <n v="65.680000000000007"/>
    <n v="4057.89"/>
    <n v="61.79"/>
    <n v="7.46"/>
    <n v="151.81"/>
    <n v="13.7"/>
    <n v="165.51"/>
    <n v="5"/>
    <n v="11"/>
    <n v="356"/>
    <n v="375"/>
    <n v="29"/>
    <n v="25"/>
    <m/>
    <n v="135.81"/>
    <n v="3.44"/>
    <n v="0"/>
    <n v="3.44"/>
    <n v="124.08"/>
    <n v="543.98"/>
    <n v="64.33"/>
    <x v="6"/>
    <x v="5"/>
    <x v="7"/>
    <n v="731"/>
    <n v="54"/>
    <x v="0"/>
    <x v="1"/>
  </r>
  <r>
    <x v="76"/>
    <x v="11"/>
    <x v="29"/>
    <n v="65.680000000000007"/>
    <n v="4264.38"/>
    <n v="64.930000000000007"/>
    <n v="7.39"/>
    <n v="186.38"/>
    <n v="8.59"/>
    <n v="194.97"/>
    <n v="2"/>
    <n v="14"/>
    <n v="467"/>
    <n v="486"/>
    <n v="59"/>
    <n v="38"/>
    <m/>
    <n v="150.88"/>
    <n v="14.1"/>
    <n v="0.72"/>
    <n v="14.82"/>
    <n v="191.1"/>
    <n v="801.59"/>
    <n v="76.790000000000006"/>
    <x v="6"/>
    <x v="5"/>
    <x v="7"/>
    <n v="953"/>
    <n v="97"/>
    <x v="4"/>
    <x v="1"/>
  </r>
  <r>
    <x v="76"/>
    <x v="12"/>
    <x v="29"/>
    <n v="65.680000000000007"/>
    <n v="4147.6000000000004"/>
    <n v="63.15"/>
    <n v="7.14"/>
    <n v="84.09"/>
    <n v="1.42"/>
    <n v="85.51"/>
    <n v="1"/>
    <n v="8"/>
    <n v="425"/>
    <n v="463"/>
    <n v="37"/>
    <n v="17"/>
    <m/>
    <n v="166.17"/>
    <n v="17.739999999999998"/>
    <n v="0.71"/>
    <n v="18.45"/>
    <n v="219.65"/>
    <n v="498.68"/>
    <n v="71.55"/>
    <x v="6"/>
    <x v="5"/>
    <x v="7"/>
    <n v="888"/>
    <n v="54"/>
    <x v="3"/>
    <x v="1"/>
  </r>
  <r>
    <x v="76"/>
    <x v="13"/>
    <x v="3"/>
    <n v="101.95"/>
    <n v="5604.14"/>
    <n v="54.97"/>
    <n v="6.75"/>
    <n v="94.06"/>
    <n v="0"/>
    <n v="94.06"/>
    <n v="8"/>
    <n v="12"/>
    <n v="688"/>
    <n v="732"/>
    <n v="110"/>
    <n v="76"/>
    <m/>
    <n v="162.54"/>
    <n v="24.65"/>
    <n v="0.01"/>
    <n v="24.66"/>
    <n v="331.37"/>
    <n v="1070.3599999999999"/>
    <n v="107.89"/>
    <x v="0"/>
    <x v="2"/>
    <x v="7"/>
    <n v="1420"/>
    <n v="186"/>
    <x v="0"/>
    <x v="1"/>
  </r>
  <r>
    <x v="76"/>
    <x v="14"/>
    <x v="3"/>
    <n v="101.95"/>
    <n v="3981.23"/>
    <n v="39.049999999999997"/>
    <n v="5.6"/>
    <n v="1.67"/>
    <n v="0"/>
    <n v="1.67"/>
    <n v="29"/>
    <n v="0"/>
    <n v="789"/>
    <n v="827"/>
    <n v="112"/>
    <n v="88"/>
    <m/>
    <n v="147.62"/>
    <n v="10.98"/>
    <n v="0"/>
    <n v="10.98"/>
    <n v="241.11"/>
    <n v="347.77"/>
    <n v="76.59"/>
    <x v="0"/>
    <x v="2"/>
    <x v="7"/>
    <n v="1616"/>
    <n v="200"/>
    <x v="0"/>
    <x v="1"/>
  </r>
  <r>
    <x v="76"/>
    <x v="16"/>
    <x v="3"/>
    <n v="101.95"/>
    <n v="6020.2"/>
    <n v="59.05"/>
    <n v="6.87"/>
    <n v="230.82"/>
    <n v="0"/>
    <n v="230.82"/>
    <n v="21"/>
    <n v="25"/>
    <n v="734"/>
    <n v="833"/>
    <n v="150"/>
    <n v="106"/>
    <m/>
    <n v="151.83000000000001"/>
    <n v="16.73"/>
    <n v="0"/>
    <n v="16.73"/>
    <n v="275.92"/>
    <n v="1334.4"/>
    <n v="103.14"/>
    <x v="0"/>
    <x v="2"/>
    <x v="7"/>
    <n v="1567"/>
    <n v="256"/>
    <x v="0"/>
    <x v="1"/>
  </r>
  <r>
    <x v="77"/>
    <x v="0"/>
    <x v="64"/>
    <n v="125.11"/>
    <n v="7311.54"/>
    <n v="58.44"/>
    <n v="8.24"/>
    <n v="272.23"/>
    <n v="117.9"/>
    <n v="390.13"/>
    <n v="24"/>
    <n v="24"/>
    <n v="626"/>
    <n v="661"/>
    <n v="54"/>
    <n v="52"/>
    <m/>
    <n v="135.1"/>
    <n v="39.92"/>
    <n v="0"/>
    <n v="39.92"/>
    <n v="323.10000000000002"/>
    <n v="1328.2"/>
    <n v="134.44"/>
    <x v="6"/>
    <x v="0"/>
    <x v="4"/>
    <n v="1287"/>
    <n v="106"/>
    <x v="0"/>
    <x v="1"/>
  </r>
  <r>
    <x v="77"/>
    <x v="1"/>
    <x v="20"/>
    <n v="105.54"/>
    <n v="6161.86"/>
    <n v="58.39"/>
    <n v="8.02"/>
    <n v="249.18"/>
    <n v="82.07"/>
    <n v="331.25"/>
    <n v="9"/>
    <n v="18"/>
    <n v="711"/>
    <n v="717"/>
    <n v="77"/>
    <n v="60"/>
    <m/>
    <n v="146.02000000000001"/>
    <n v="7.83"/>
    <n v="0"/>
    <n v="7.83"/>
    <n v="204.88"/>
    <n v="1114.71"/>
    <n v="99.98"/>
    <x v="0"/>
    <x v="3"/>
    <x v="7"/>
    <n v="1428"/>
    <n v="137"/>
    <x v="0"/>
    <x v="1"/>
  </r>
  <r>
    <x v="77"/>
    <x v="24"/>
    <x v="64"/>
    <n v="125.11"/>
    <n v="9765.41"/>
    <n v="79.92"/>
    <n v="7.36"/>
    <n v="232.93"/>
    <n v="8.6"/>
    <n v="241.53"/>
    <n v="14"/>
    <n v="21"/>
    <n v="685"/>
    <n v="674"/>
    <n v="50"/>
    <n v="54"/>
    <m/>
    <n v="86.06"/>
    <n v="0"/>
    <n v="0"/>
    <n v="0"/>
    <n v="1.57"/>
    <n v="1316.77"/>
    <n v="154.78"/>
    <x v="6"/>
    <x v="0"/>
    <x v="4"/>
    <n v="1359"/>
    <n v="104"/>
    <x v="3"/>
    <x v="1"/>
  </r>
  <r>
    <x v="77"/>
    <x v="3"/>
    <x v="64"/>
    <n v="125.11"/>
    <n v="3525.65"/>
    <n v="45.3"/>
    <n v="6.2"/>
    <n v="21.95"/>
    <n v="0"/>
    <n v="21.95"/>
    <n v="2"/>
    <n v="4"/>
    <n v="365"/>
    <n v="390"/>
    <n v="19"/>
    <n v="15"/>
    <m/>
    <n v="137.72"/>
    <n v="0"/>
    <n v="0"/>
    <n v="0"/>
    <n v="110.07"/>
    <n v="234.15"/>
    <n v="37.479999999999997"/>
    <x v="6"/>
    <x v="0"/>
    <x v="4"/>
    <n v="755"/>
    <n v="34"/>
    <x v="2"/>
    <x v="1"/>
  </r>
  <r>
    <x v="77"/>
    <x v="4"/>
    <x v="64"/>
    <n v="125.11"/>
    <n v="7897.59"/>
    <n v="72.05"/>
    <n v="8.52"/>
    <n v="195.44"/>
    <n v="55.19"/>
    <n v="250.63"/>
    <n v="23"/>
    <n v="15"/>
    <n v="592"/>
    <n v="627"/>
    <n v="48"/>
    <n v="80"/>
    <m/>
    <n v="158.66999999999999"/>
    <n v="42.7"/>
    <n v="1.04"/>
    <n v="43.74"/>
    <n v="378.56"/>
    <n v="1482.8"/>
    <n v="140.13999999999999"/>
    <x v="6"/>
    <x v="0"/>
    <x v="4"/>
    <n v="1219"/>
    <n v="128"/>
    <x v="3"/>
    <x v="1"/>
  </r>
  <r>
    <x v="77"/>
    <x v="5"/>
    <x v="20"/>
    <n v="105.54"/>
    <n v="6541.69"/>
    <n v="65.42"/>
    <n v="8.1199999999999992"/>
    <n v="365.18"/>
    <n v="53.64"/>
    <n v="418.82"/>
    <n v="12"/>
    <n v="30"/>
    <n v="536"/>
    <n v="559"/>
    <n v="103"/>
    <n v="61"/>
    <m/>
    <n v="145.77000000000001"/>
    <n v="13.06"/>
    <n v="0"/>
    <n v="13.06"/>
    <n v="200.23"/>
    <n v="1426.32"/>
    <n v="92.62"/>
    <x v="0"/>
    <x v="3"/>
    <x v="7"/>
    <n v="1095"/>
    <n v="164"/>
    <x v="0"/>
    <x v="1"/>
  </r>
  <r>
    <x v="77"/>
    <x v="6"/>
    <x v="69"/>
    <n v="15.72"/>
    <n v="2768.13"/>
    <n v="176.07"/>
    <n v="6.04"/>
    <n v="11.35"/>
    <n v="0"/>
    <n v="11.35"/>
    <n v="0"/>
    <n v="2"/>
    <n v="33"/>
    <n v="25"/>
    <n v="0"/>
    <n v="0"/>
    <m/>
    <n v="180.17"/>
    <n v="10.43"/>
    <n v="0"/>
    <n v="10.43"/>
    <n v="75.56"/>
    <n v="97.84"/>
    <n v="34.619999999999997"/>
    <x v="7"/>
    <x v="0"/>
    <x v="8"/>
    <n v="58"/>
    <n v="0"/>
    <x v="0"/>
    <x v="1"/>
  </r>
  <r>
    <x v="77"/>
    <x v="7"/>
    <x v="64"/>
    <n v="125.11"/>
    <n v="10144.99"/>
    <n v="81.09"/>
    <n v="8.41"/>
    <n v="708.64"/>
    <n v="87.24"/>
    <n v="795.88"/>
    <n v="41"/>
    <n v="48"/>
    <n v="817"/>
    <n v="844"/>
    <n v="95"/>
    <n v="95"/>
    <m/>
    <n v="154.85"/>
    <n v="44.8"/>
    <n v="0.2"/>
    <n v="45"/>
    <n v="430.41"/>
    <n v="2334.62"/>
    <n v="177.69"/>
    <x v="6"/>
    <x v="0"/>
    <x v="4"/>
    <n v="1661"/>
    <n v="190"/>
    <x v="3"/>
    <x v="1"/>
  </r>
  <r>
    <x v="77"/>
    <x v="8"/>
    <x v="64"/>
    <n v="125.11"/>
    <n v="11755.92"/>
    <n v="93.97"/>
    <n v="7.64"/>
    <n v="343.65"/>
    <n v="21.8"/>
    <n v="365.45"/>
    <n v="16"/>
    <n v="26"/>
    <n v="867"/>
    <n v="873"/>
    <n v="65"/>
    <n v="89"/>
    <m/>
    <n v="174.15"/>
    <n v="61.71"/>
    <n v="8.84"/>
    <n v="70.540000000000006"/>
    <n v="596.14"/>
    <n v="1943.21"/>
    <n v="183.48"/>
    <x v="6"/>
    <x v="0"/>
    <x v="4"/>
    <n v="1740"/>
    <n v="154"/>
    <x v="4"/>
    <x v="1"/>
  </r>
  <r>
    <x v="77"/>
    <x v="9"/>
    <x v="20"/>
    <n v="105.54"/>
    <n v="6102.39"/>
    <n v="62.17"/>
    <n v="8.44"/>
    <n v="480.98"/>
    <n v="82.42"/>
    <n v="563.4"/>
    <n v="21"/>
    <n v="29"/>
    <n v="551"/>
    <n v="609"/>
    <n v="88"/>
    <n v="70"/>
    <m/>
    <n v="145.33000000000001"/>
    <n v="11.72"/>
    <n v="0"/>
    <n v="11.72"/>
    <n v="189.02"/>
    <n v="1471.22"/>
    <n v="106.84"/>
    <x v="0"/>
    <x v="3"/>
    <x v="7"/>
    <n v="1160"/>
    <n v="158"/>
    <x v="0"/>
    <x v="1"/>
  </r>
  <r>
    <x v="77"/>
    <x v="18"/>
    <x v="62"/>
    <n v="70.42"/>
    <n v="5403.94"/>
    <n v="76.739999999999995"/>
    <n v="6.44"/>
    <n v="333.24"/>
    <n v="0"/>
    <n v="333.24"/>
    <n v="2"/>
    <n v="11"/>
    <n v="520"/>
    <n v="563"/>
    <n v="32"/>
    <n v="24"/>
    <m/>
    <n v="153.22"/>
    <n v="30.43"/>
    <n v="0"/>
    <n v="30.43"/>
    <n v="278.55"/>
    <n v="760.86"/>
    <n v="99.03"/>
    <x v="7"/>
    <x v="0"/>
    <x v="8"/>
    <n v="1083"/>
    <n v="56"/>
    <x v="4"/>
    <x v="1"/>
  </r>
  <r>
    <x v="77"/>
    <x v="10"/>
    <x v="64"/>
    <n v="125.11"/>
    <n v="2916.75"/>
    <n v="99.5"/>
    <n v="8.3800000000000008"/>
    <n v="131.22999999999999"/>
    <n v="21.3"/>
    <n v="152.53"/>
    <n v="9"/>
    <n v="12"/>
    <n v="215"/>
    <n v="197"/>
    <n v="22"/>
    <n v="27"/>
    <m/>
    <n v="165.47"/>
    <n v="13.27"/>
    <n v="0.85"/>
    <n v="14.12"/>
    <n v="137.01"/>
    <n v="536.33000000000004"/>
    <n v="46.62"/>
    <x v="6"/>
    <x v="0"/>
    <x v="4"/>
    <n v="412"/>
    <n v="49"/>
    <x v="0"/>
    <x v="1"/>
  </r>
  <r>
    <x v="77"/>
    <x v="22"/>
    <x v="68"/>
    <n v="51.51"/>
    <n v="4434.76"/>
    <n v="86.1"/>
    <n v="7.36"/>
    <n v="313.29000000000002"/>
    <n v="3.61"/>
    <n v="316.89999999999998"/>
    <n v="3"/>
    <n v="12"/>
    <n v="344"/>
    <n v="365"/>
    <n v="13"/>
    <n v="4"/>
    <m/>
    <n v="166.19"/>
    <n v="14.76"/>
    <n v="0.31"/>
    <n v="15.06"/>
    <n v="178.94"/>
    <n v="548.61"/>
    <n v="84.25"/>
    <x v="7"/>
    <x v="0"/>
    <x v="8"/>
    <n v="709"/>
    <n v="17"/>
    <x v="3"/>
    <x v="1"/>
  </r>
  <r>
    <x v="77"/>
    <x v="11"/>
    <x v="64"/>
    <n v="125.11"/>
    <n v="10655.82"/>
    <n v="85.17"/>
    <n v="7.78"/>
    <n v="669.73"/>
    <n v="102.74"/>
    <n v="772.47"/>
    <n v="26"/>
    <n v="45"/>
    <n v="864"/>
    <n v="879"/>
    <n v="75"/>
    <n v="88"/>
    <m/>
    <n v="159.6"/>
    <n v="48.85"/>
    <n v="2.33"/>
    <n v="51.18"/>
    <n v="491.3"/>
    <n v="2127.65"/>
    <n v="184.65"/>
    <x v="6"/>
    <x v="0"/>
    <x v="4"/>
    <n v="1743"/>
    <n v="163"/>
    <x v="4"/>
    <x v="1"/>
  </r>
  <r>
    <x v="77"/>
    <x v="12"/>
    <x v="3"/>
    <n v="81.599999999999994"/>
    <n v="2827.33"/>
    <n v="34.65"/>
    <n v="6.09"/>
    <n v="18.78"/>
    <n v="0"/>
    <n v="18.78"/>
    <n v="0"/>
    <n v="2"/>
    <n v="452"/>
    <n v="516"/>
    <n v="50"/>
    <n v="17"/>
    <m/>
    <n v="128.26"/>
    <n v="0"/>
    <n v="0"/>
    <n v="0"/>
    <n v="75.16"/>
    <n v="291.33"/>
    <n v="52.98"/>
    <x v="0"/>
    <x v="3"/>
    <x v="7"/>
    <n v="968"/>
    <n v="67"/>
    <x v="3"/>
    <x v="1"/>
  </r>
  <r>
    <x v="77"/>
    <x v="13"/>
    <x v="20"/>
    <n v="105.54"/>
    <n v="6579.08"/>
    <n v="62.68"/>
    <n v="8.4"/>
    <n v="198.14"/>
    <n v="104.6"/>
    <n v="302.74"/>
    <n v="8"/>
    <n v="20"/>
    <n v="625"/>
    <n v="683"/>
    <n v="94"/>
    <n v="58"/>
    <m/>
    <n v="159.15"/>
    <n v="21.87"/>
    <n v="0.15"/>
    <n v="22.03"/>
    <n v="316.2"/>
    <n v="1265.9100000000001"/>
    <n v="113.57"/>
    <x v="0"/>
    <x v="3"/>
    <x v="7"/>
    <n v="1308"/>
    <n v="152"/>
    <x v="0"/>
    <x v="1"/>
  </r>
  <r>
    <x v="77"/>
    <x v="30"/>
    <x v="64"/>
    <n v="125.11"/>
    <n v="3872.13"/>
    <n v="31.92"/>
    <n v="6.66"/>
    <n v="38.840000000000003"/>
    <n v="0"/>
    <n v="38.840000000000003"/>
    <n v="4"/>
    <n v="4"/>
    <n v="544"/>
    <n v="574"/>
    <n v="25"/>
    <n v="18"/>
    <m/>
    <n v="82"/>
    <n v="0"/>
    <n v="0"/>
    <n v="0"/>
    <n v="24.26"/>
    <n v="368.48"/>
    <n v="77.22"/>
    <x v="6"/>
    <x v="0"/>
    <x v="4"/>
    <n v="1118"/>
    <n v="43"/>
    <x v="0"/>
    <x v="1"/>
  </r>
  <r>
    <x v="77"/>
    <x v="21"/>
    <x v="64"/>
    <n v="125.11"/>
    <n v="8888.8700000000008"/>
    <n v="81.010000000000005"/>
    <n v="8.49"/>
    <n v="366.7"/>
    <n v="53.48"/>
    <n v="420.18"/>
    <n v="12"/>
    <n v="31"/>
    <n v="621"/>
    <n v="652"/>
    <n v="51"/>
    <n v="57"/>
    <m/>
    <n v="167.48"/>
    <n v="42.42"/>
    <n v="7.63"/>
    <n v="50.05"/>
    <n v="440.67"/>
    <n v="1443.04"/>
    <n v="160.85"/>
    <x v="6"/>
    <x v="0"/>
    <x v="4"/>
    <n v="1273"/>
    <n v="108"/>
    <x v="3"/>
    <x v="1"/>
  </r>
  <r>
    <x v="77"/>
    <x v="14"/>
    <x v="70"/>
    <n v="105.54"/>
    <n v="4133.5200000000004"/>
    <n v="40.61"/>
    <n v="8.3699999999999992"/>
    <n v="34.22"/>
    <n v="32.71"/>
    <n v="66.930000000000007"/>
    <n v="10"/>
    <n v="4"/>
    <n v="654"/>
    <n v="695"/>
    <n v="44"/>
    <n v="32"/>
    <m/>
    <n v="126.52"/>
    <n v="1.83"/>
    <n v="0"/>
    <n v="1.83"/>
    <n v="128.6"/>
    <n v="295.38"/>
    <n v="67.53"/>
    <x v="0"/>
    <x v="3"/>
    <x v="7"/>
    <n v="1349"/>
    <n v="76"/>
    <x v="0"/>
    <x v="1"/>
  </r>
  <r>
    <x v="77"/>
    <x v="15"/>
    <x v="20"/>
    <n v="105.54"/>
    <n v="4656.82"/>
    <n v="54.64"/>
    <n v="7.64"/>
    <n v="128.66999999999999"/>
    <n v="32.94"/>
    <n v="161.61000000000001"/>
    <n v="4"/>
    <n v="14"/>
    <n v="508"/>
    <n v="526"/>
    <n v="67"/>
    <n v="55"/>
    <m/>
    <n v="148.30000000000001"/>
    <n v="13.29"/>
    <n v="0.48"/>
    <n v="13.77"/>
    <n v="207.76"/>
    <n v="840.46"/>
    <n v="61.27"/>
    <x v="0"/>
    <x v="3"/>
    <x v="7"/>
    <n v="1034"/>
    <n v="122"/>
    <x v="0"/>
    <x v="1"/>
  </r>
  <r>
    <x v="77"/>
    <x v="29"/>
    <x v="64"/>
    <n v="125.11"/>
    <n v="10098.6"/>
    <n v="82.65"/>
    <n v="7.28"/>
    <n v="390.5"/>
    <n v="3.56"/>
    <n v="394.06"/>
    <n v="8"/>
    <n v="30"/>
    <n v="733"/>
    <n v="754"/>
    <n v="76"/>
    <n v="80"/>
    <m/>
    <n v="53.83"/>
    <n v="0"/>
    <n v="0"/>
    <n v="0"/>
    <n v="0.16"/>
    <n v="1544.46"/>
    <n v="120.7"/>
    <x v="6"/>
    <x v="0"/>
    <x v="4"/>
    <n v="1487"/>
    <n v="156"/>
    <x v="4"/>
    <x v="1"/>
  </r>
  <r>
    <x v="77"/>
    <x v="16"/>
    <x v="20"/>
    <n v="105.54"/>
    <n v="6138.4"/>
    <n v="63.4"/>
    <n v="8.3800000000000008"/>
    <n v="339.79"/>
    <n v="70.849999999999994"/>
    <n v="410.64"/>
    <n v="6"/>
    <n v="27"/>
    <n v="631"/>
    <n v="677"/>
    <n v="89"/>
    <n v="72"/>
    <m/>
    <n v="142.94999999999999"/>
    <n v="14.09"/>
    <n v="0"/>
    <n v="14.09"/>
    <n v="217.22"/>
    <n v="1457.83"/>
    <n v="93.26"/>
    <x v="0"/>
    <x v="3"/>
    <x v="7"/>
    <n v="1308"/>
    <n v="161"/>
    <x v="0"/>
    <x v="1"/>
  </r>
  <r>
    <x v="77"/>
    <x v="27"/>
    <x v="64"/>
    <n v="125.11"/>
    <n v="5162.0600000000004"/>
    <n v="42.2"/>
    <n v="6.86"/>
    <n v="70.55"/>
    <n v="0"/>
    <n v="70.55"/>
    <n v="12"/>
    <n v="7"/>
    <n v="534"/>
    <n v="588"/>
    <n v="59"/>
    <n v="54"/>
    <m/>
    <n v="73.540000000000006"/>
    <n v="0"/>
    <n v="0"/>
    <n v="0"/>
    <n v="8.36"/>
    <n v="809.8"/>
    <n v="99"/>
    <x v="6"/>
    <x v="0"/>
    <x v="4"/>
    <n v="1122"/>
    <n v="113"/>
    <x v="3"/>
    <x v="1"/>
  </r>
  <r>
    <x v="77"/>
    <x v="17"/>
    <x v="62"/>
    <n v="70.42"/>
    <n v="6165.98"/>
    <n v="87.57"/>
    <n v="6.82"/>
    <n v="585.83000000000004"/>
    <n v="0"/>
    <n v="585.83000000000004"/>
    <n v="1"/>
    <n v="12"/>
    <n v="571"/>
    <n v="592"/>
    <n v="38"/>
    <n v="38"/>
    <m/>
    <n v="163.30000000000001"/>
    <n v="26.87"/>
    <n v="0.15"/>
    <n v="27.02"/>
    <n v="267.64999999999998"/>
    <n v="1073.2"/>
    <n v="106.08"/>
    <x v="7"/>
    <x v="0"/>
    <x v="8"/>
    <n v="1163"/>
    <n v="76"/>
    <x v="0"/>
    <x v="1"/>
  </r>
  <r>
    <x v="78"/>
    <x v="6"/>
    <x v="67"/>
    <n v="20.9"/>
    <n v="3464.46"/>
    <n v="165.78"/>
    <n v="4.93"/>
    <n v="0"/>
    <n v="0"/>
    <n v="0"/>
    <n v="0"/>
    <n v="0"/>
    <n v="17"/>
    <n v="17"/>
    <n v="0"/>
    <n v="0"/>
    <m/>
    <n v="185.05"/>
    <n v="14.88"/>
    <n v="0"/>
    <n v="14.88"/>
    <n v="106.33"/>
    <n v="15.85"/>
    <n v="34.93"/>
    <x v="7"/>
    <x v="0"/>
    <x v="8"/>
    <n v="34"/>
    <n v="0"/>
    <x v="0"/>
    <x v="1"/>
  </r>
  <r>
    <x v="78"/>
    <x v="18"/>
    <x v="71"/>
    <n v="36.15"/>
    <n v="5390.14"/>
    <n v="149.11000000000001"/>
    <n v="7.25"/>
    <n v="243.29"/>
    <n v="0.72"/>
    <n v="244.01"/>
    <n v="0"/>
    <n v="3"/>
    <n v="37"/>
    <n v="48"/>
    <n v="2"/>
    <n v="0"/>
    <m/>
    <n v="156.32"/>
    <n v="11.53"/>
    <n v="7.55"/>
    <n v="19.07"/>
    <n v="178.55"/>
    <n v="347.78"/>
    <n v="62.44"/>
    <x v="7"/>
    <x v="0"/>
    <x v="8"/>
    <n v="85"/>
    <n v="2"/>
    <x v="4"/>
    <x v="1"/>
  </r>
  <r>
    <x v="78"/>
    <x v="17"/>
    <x v="71"/>
    <n v="36.15"/>
    <n v="5042.45"/>
    <n v="139.49"/>
    <n v="7.34"/>
    <n v="77.89"/>
    <n v="2.17"/>
    <n v="80.06"/>
    <n v="0"/>
    <n v="2"/>
    <n v="147"/>
    <n v="166"/>
    <n v="4"/>
    <n v="0"/>
    <m/>
    <n v="168.54"/>
    <n v="14.69"/>
    <n v="3.99"/>
    <n v="18.68"/>
    <n v="171.7"/>
    <n v="285.06"/>
    <n v="63.47"/>
    <x v="7"/>
    <x v="0"/>
    <x v="8"/>
    <n v="313"/>
    <n v="4"/>
    <x v="0"/>
    <x v="1"/>
  </r>
  <r>
    <x v="79"/>
    <x v="1"/>
    <x v="72"/>
    <n v="110.89"/>
    <n v="10489.73"/>
    <n v="94.59"/>
    <n v="7.82"/>
    <n v="283.41000000000003"/>
    <n v="48.71"/>
    <n v="332.12"/>
    <n v="10"/>
    <n v="21"/>
    <n v="844"/>
    <n v="850"/>
    <n v="78"/>
    <n v="86"/>
    <m/>
    <n v="180.32"/>
    <n v="65.81"/>
    <n v="5.31"/>
    <n v="71.12"/>
    <n v="556.69000000000005"/>
    <n v="1451.67"/>
    <n v="161.47"/>
    <x v="0"/>
    <x v="6"/>
    <x v="4"/>
    <n v="1694"/>
    <n v="164"/>
    <x v="0"/>
    <x v="1"/>
  </r>
  <r>
    <x v="79"/>
    <x v="3"/>
    <x v="41"/>
    <n v="115.56"/>
    <n v="5037.75"/>
    <n v="43.59"/>
    <n v="7.65"/>
    <n v="127.57"/>
    <n v="16.88"/>
    <n v="144.44999999999999"/>
    <n v="4"/>
    <n v="12"/>
    <n v="952"/>
    <n v="950"/>
    <n v="59"/>
    <n v="40"/>
    <m/>
    <n v="139.76"/>
    <n v="0.06"/>
    <n v="0"/>
    <n v="0.06"/>
    <n v="174.43"/>
    <n v="419.58"/>
    <n v="77.709999999999994"/>
    <x v="6"/>
    <x v="3"/>
    <x v="7"/>
    <n v="1902"/>
    <n v="99"/>
    <x v="2"/>
    <x v="1"/>
  </r>
  <r>
    <x v="79"/>
    <x v="4"/>
    <x v="72"/>
    <n v="110.89"/>
    <n v="4526.05"/>
    <n v="40.82"/>
    <n v="9.11"/>
    <n v="156.29"/>
    <n v="68.709999999999994"/>
    <n v="225"/>
    <n v="16"/>
    <n v="10"/>
    <n v="537"/>
    <n v="590"/>
    <n v="46"/>
    <n v="52"/>
    <m/>
    <n v="135.76"/>
    <n v="21.41"/>
    <n v="2.11"/>
    <n v="23.52"/>
    <n v="237.14"/>
    <n v="811.89"/>
    <n v="94.8"/>
    <x v="0"/>
    <x v="6"/>
    <x v="4"/>
    <n v="1127"/>
    <n v="98"/>
    <x v="3"/>
    <x v="1"/>
  </r>
  <r>
    <x v="79"/>
    <x v="5"/>
    <x v="72"/>
    <n v="110.89"/>
    <n v="10897.36"/>
    <n v="98.27"/>
    <n v="8.7100000000000009"/>
    <n v="501.56"/>
    <n v="186.86"/>
    <n v="688.42"/>
    <n v="26"/>
    <n v="46"/>
    <n v="695"/>
    <n v="711"/>
    <n v="78"/>
    <n v="78"/>
    <m/>
    <n v="169.37"/>
    <n v="39.1"/>
    <n v="5.59"/>
    <n v="44.69"/>
    <n v="419.22"/>
    <n v="1996.46"/>
    <n v="145.93"/>
    <x v="0"/>
    <x v="6"/>
    <x v="4"/>
    <n v="1406"/>
    <n v="156"/>
    <x v="0"/>
    <x v="1"/>
  </r>
  <r>
    <x v="79"/>
    <x v="7"/>
    <x v="29"/>
    <n v="115.56"/>
    <n v="7521.31"/>
    <n v="65.09"/>
    <n v="8.0299999999999994"/>
    <n v="374.9"/>
    <n v="49.53"/>
    <n v="424.43"/>
    <n v="17"/>
    <n v="29"/>
    <n v="727"/>
    <n v="851"/>
    <n v="129"/>
    <n v="80"/>
    <m/>
    <n v="141.32"/>
    <n v="11.39"/>
    <n v="0"/>
    <n v="11.39"/>
    <n v="241.03"/>
    <n v="1577.89"/>
    <n v="128.99"/>
    <x v="6"/>
    <x v="3"/>
    <x v="7"/>
    <n v="1578"/>
    <n v="209"/>
    <x v="3"/>
    <x v="1"/>
  </r>
  <r>
    <x v="79"/>
    <x v="8"/>
    <x v="29"/>
    <n v="115.56"/>
    <n v="6832.98"/>
    <n v="59.13"/>
    <n v="7.92"/>
    <n v="264.94"/>
    <n v="27.58"/>
    <n v="292.52"/>
    <n v="6"/>
    <n v="18"/>
    <n v="713"/>
    <n v="790"/>
    <n v="91"/>
    <n v="53"/>
    <m/>
    <n v="150.82"/>
    <n v="18.690000000000001"/>
    <n v="0"/>
    <n v="18.690000000000001"/>
    <n v="274.35000000000002"/>
    <n v="1145.6199999999999"/>
    <n v="112.72"/>
    <x v="6"/>
    <x v="3"/>
    <x v="7"/>
    <n v="1503"/>
    <n v="144"/>
    <x v="4"/>
    <x v="1"/>
  </r>
  <r>
    <x v="79"/>
    <x v="9"/>
    <x v="72"/>
    <n v="110.89"/>
    <n v="8978.35"/>
    <n v="80.97"/>
    <n v="8.89"/>
    <n v="470.34"/>
    <n v="141.37"/>
    <n v="611.71"/>
    <n v="35"/>
    <n v="41"/>
    <n v="669"/>
    <n v="719"/>
    <n v="94"/>
    <n v="95"/>
    <m/>
    <n v="177.23"/>
    <n v="33.04"/>
    <n v="5.83"/>
    <n v="38.86"/>
    <n v="422.61"/>
    <n v="1652.81"/>
    <n v="136.75"/>
    <x v="0"/>
    <x v="6"/>
    <x v="4"/>
    <n v="1388"/>
    <n v="189"/>
    <x v="0"/>
    <x v="1"/>
  </r>
  <r>
    <x v="79"/>
    <x v="18"/>
    <x v="62"/>
    <n v="66.64"/>
    <n v="5836.02"/>
    <n v="87.57"/>
    <n v="8.15"/>
    <n v="296.60000000000002"/>
    <n v="43.85"/>
    <n v="340.45"/>
    <n v="4"/>
    <n v="12"/>
    <n v="378"/>
    <n v="427"/>
    <n v="36"/>
    <n v="13"/>
    <m/>
    <n v="147.97999999999999"/>
    <n v="22.59"/>
    <n v="0.02"/>
    <n v="22.61"/>
    <n v="233.71"/>
    <n v="707.36"/>
    <n v="86.94"/>
    <x v="7"/>
    <x v="0"/>
    <x v="8"/>
    <n v="805"/>
    <n v="49"/>
    <x v="4"/>
    <x v="1"/>
  </r>
  <r>
    <x v="79"/>
    <x v="10"/>
    <x v="29"/>
    <n v="115.56"/>
    <n v="7655.39"/>
    <n v="66.25"/>
    <n v="7.61"/>
    <n v="461.78"/>
    <n v="35.33"/>
    <n v="497.11"/>
    <n v="22"/>
    <n v="34"/>
    <n v="715"/>
    <n v="764"/>
    <n v="111"/>
    <n v="66"/>
    <m/>
    <n v="135.55000000000001"/>
    <n v="3.68"/>
    <n v="0.03"/>
    <n v="3.7"/>
    <n v="185.05"/>
    <n v="1361.52"/>
    <n v="132.96"/>
    <x v="6"/>
    <x v="3"/>
    <x v="7"/>
    <n v="1479"/>
    <n v="177"/>
    <x v="0"/>
    <x v="1"/>
  </r>
  <r>
    <x v="79"/>
    <x v="22"/>
    <x v="29"/>
    <n v="115.56"/>
    <n v="6391.02"/>
    <n v="55.31"/>
    <n v="8.15"/>
    <n v="340.01"/>
    <n v="47.05"/>
    <n v="387.06"/>
    <n v="6"/>
    <n v="20"/>
    <n v="715"/>
    <n v="817"/>
    <n v="82"/>
    <n v="57"/>
    <m/>
    <n v="164.07"/>
    <n v="19.16"/>
    <n v="0"/>
    <n v="19.16"/>
    <n v="359.08"/>
    <n v="1116.25"/>
    <n v="112.51"/>
    <x v="6"/>
    <x v="3"/>
    <x v="7"/>
    <n v="1532"/>
    <n v="139"/>
    <x v="3"/>
    <x v="1"/>
  </r>
  <r>
    <x v="79"/>
    <x v="11"/>
    <x v="72"/>
    <n v="110.89"/>
    <n v="3282.66"/>
    <n v="29.6"/>
    <n v="7.14"/>
    <n v="40.29"/>
    <n v="4.26"/>
    <n v="44.55"/>
    <n v="6"/>
    <n v="3"/>
    <n v="518"/>
    <n v="549"/>
    <n v="13"/>
    <n v="14"/>
    <m/>
    <n v="112.42"/>
    <n v="2.91"/>
    <n v="0.77"/>
    <n v="3.68"/>
    <n v="122.52"/>
    <n v="250.72"/>
    <n v="69.39"/>
    <x v="0"/>
    <x v="6"/>
    <x v="4"/>
    <n v="1067"/>
    <n v="27"/>
    <x v="4"/>
    <x v="1"/>
  </r>
  <r>
    <x v="79"/>
    <x v="13"/>
    <x v="72"/>
    <n v="110.89"/>
    <n v="10654.66"/>
    <n v="96.08"/>
    <n v="6.77"/>
    <n v="136.63999999999999"/>
    <n v="0"/>
    <n v="136.63999999999999"/>
    <n v="3"/>
    <n v="11"/>
    <n v="822"/>
    <n v="820"/>
    <n v="65"/>
    <n v="69"/>
    <m/>
    <n v="183.72"/>
    <n v="78.59"/>
    <n v="4.8099999999999996"/>
    <n v="83.4"/>
    <n v="631.34"/>
    <n v="1371.32"/>
    <n v="165.13"/>
    <x v="0"/>
    <x v="6"/>
    <x v="4"/>
    <n v="1642"/>
    <n v="134"/>
    <x v="0"/>
    <x v="1"/>
  </r>
  <r>
    <x v="79"/>
    <x v="21"/>
    <x v="72"/>
    <n v="110.89"/>
    <n v="3658.78"/>
    <n v="32.99"/>
    <n v="7.58"/>
    <n v="87.53"/>
    <n v="10.11"/>
    <n v="97.64"/>
    <n v="6"/>
    <n v="8"/>
    <n v="425"/>
    <n v="485"/>
    <n v="19"/>
    <n v="16"/>
    <m/>
    <n v="129.47999999999999"/>
    <n v="13.05"/>
    <n v="0.79"/>
    <n v="13.83"/>
    <n v="181.85"/>
    <n v="395.69"/>
    <n v="63.59"/>
    <x v="0"/>
    <x v="6"/>
    <x v="4"/>
    <n v="910"/>
    <n v="35"/>
    <x v="3"/>
    <x v="1"/>
  </r>
  <r>
    <x v="79"/>
    <x v="14"/>
    <x v="72"/>
    <n v="110.89"/>
    <n v="5110.9799999999996"/>
    <n v="46.09"/>
    <n v="6.01"/>
    <n v="6.37"/>
    <n v="0"/>
    <n v="6.37"/>
    <n v="5"/>
    <n v="1"/>
    <n v="657"/>
    <n v="701"/>
    <n v="28"/>
    <n v="28"/>
    <m/>
    <n v="123.63"/>
    <n v="0"/>
    <n v="0"/>
    <n v="0"/>
    <n v="114.6"/>
    <n v="207.2"/>
    <n v="55.17"/>
    <x v="0"/>
    <x v="6"/>
    <x v="4"/>
    <n v="1358"/>
    <n v="56"/>
    <x v="0"/>
    <x v="1"/>
  </r>
  <r>
    <x v="79"/>
    <x v="15"/>
    <x v="72"/>
    <n v="110.89"/>
    <n v="8415.3799999999992"/>
    <n v="94.75"/>
    <n v="8.6"/>
    <n v="438.45"/>
    <n v="74.39"/>
    <n v="512.84"/>
    <n v="17"/>
    <n v="34"/>
    <n v="556"/>
    <n v="579"/>
    <n v="51"/>
    <n v="69"/>
    <m/>
    <n v="182.23"/>
    <n v="52.37"/>
    <n v="10.210000000000001"/>
    <n v="62.58"/>
    <n v="505.55"/>
    <n v="1507.4"/>
    <n v="106.65"/>
    <x v="0"/>
    <x v="6"/>
    <x v="4"/>
    <n v="1135"/>
    <n v="120"/>
    <x v="0"/>
    <x v="1"/>
  </r>
  <r>
    <x v="79"/>
    <x v="16"/>
    <x v="72"/>
    <n v="110.89"/>
    <n v="9703.0499999999993"/>
    <n v="87.5"/>
    <n v="8.89"/>
    <n v="398.65"/>
    <n v="80.56"/>
    <n v="479.21"/>
    <n v="12"/>
    <n v="32"/>
    <n v="714"/>
    <n v="730"/>
    <n v="60"/>
    <n v="71"/>
    <m/>
    <n v="162.43"/>
    <n v="50.54"/>
    <n v="5.67"/>
    <n v="56.21"/>
    <n v="473.16"/>
    <n v="1834.89"/>
    <n v="132.51"/>
    <x v="0"/>
    <x v="6"/>
    <x v="4"/>
    <n v="1444"/>
    <n v="131"/>
    <x v="0"/>
    <x v="1"/>
  </r>
  <r>
    <x v="79"/>
    <x v="17"/>
    <x v="62"/>
    <n v="66.64"/>
    <n v="6101.32"/>
    <n v="91.79"/>
    <n v="8.5500000000000007"/>
    <n v="675.52"/>
    <n v="54.88"/>
    <n v="730.4"/>
    <n v="5"/>
    <n v="17"/>
    <n v="499"/>
    <n v="523"/>
    <n v="49"/>
    <n v="28"/>
    <m/>
    <n v="167.6"/>
    <n v="20.98"/>
    <n v="2.0099999999999998"/>
    <n v="22.99"/>
    <n v="270.60000000000002"/>
    <n v="1102.6099999999999"/>
    <n v="91.16"/>
    <x v="7"/>
    <x v="0"/>
    <x v="8"/>
    <n v="1022"/>
    <n v="77"/>
    <x v="0"/>
    <x v="1"/>
  </r>
  <r>
    <x v="80"/>
    <x v="0"/>
    <x v="3"/>
    <n v="57.73"/>
    <n v="2879.92"/>
    <n v="49.89"/>
    <n v="5.86"/>
    <n v="3.41"/>
    <n v="0"/>
    <n v="3.41"/>
    <n v="2"/>
    <n v="1"/>
    <n v="449"/>
    <n v="477"/>
    <n v="49"/>
    <n v="33"/>
    <m/>
    <n v="138.41999999999999"/>
    <n v="8.1300000000000008"/>
    <n v="0"/>
    <n v="8.1300000000000008"/>
    <n v="127.23"/>
    <n v="370.47"/>
    <n v="46.16"/>
    <x v="0"/>
    <x v="5"/>
    <x v="7"/>
    <n v="926"/>
    <n v="82"/>
    <x v="0"/>
    <x v="1"/>
  </r>
  <r>
    <x v="80"/>
    <x v="1"/>
    <x v="3"/>
    <n v="57.73"/>
    <n v="3022.39"/>
    <n v="52.36"/>
    <n v="6.41"/>
    <n v="15.47"/>
    <n v="0"/>
    <n v="15.47"/>
    <n v="3"/>
    <n v="3"/>
    <n v="490"/>
    <n v="522"/>
    <n v="48"/>
    <n v="37"/>
    <m/>
    <n v="169.25"/>
    <n v="21.08"/>
    <n v="0.72"/>
    <n v="21.79"/>
    <n v="212.38"/>
    <n v="385.44"/>
    <n v="56.45"/>
    <x v="0"/>
    <x v="5"/>
    <x v="7"/>
    <n v="1012"/>
    <n v="85"/>
    <x v="0"/>
    <x v="1"/>
  </r>
  <r>
    <x v="80"/>
    <x v="2"/>
    <x v="20"/>
    <n v="80.58"/>
    <n v="4169.82"/>
    <n v="51.75"/>
    <n v="6.16"/>
    <n v="27.24"/>
    <n v="0"/>
    <n v="27.24"/>
    <n v="3"/>
    <n v="4"/>
    <n v="490"/>
    <n v="508"/>
    <n v="59"/>
    <n v="40"/>
    <m/>
    <n v="152.32"/>
    <n v="15.81"/>
    <n v="0"/>
    <n v="15.81"/>
    <n v="219.65"/>
    <n v="566.67999999999995"/>
    <n v="63"/>
    <x v="0"/>
    <x v="0"/>
    <x v="7"/>
    <n v="998"/>
    <n v="99"/>
    <x v="1"/>
    <x v="1"/>
  </r>
  <r>
    <x v="80"/>
    <x v="3"/>
    <x v="3"/>
    <n v="57.73"/>
    <n v="2350.98"/>
    <n v="40.72"/>
    <n v="6.04"/>
    <n v="1.17"/>
    <n v="0"/>
    <n v="1.17"/>
    <n v="11"/>
    <n v="0"/>
    <n v="608"/>
    <n v="590"/>
    <n v="91"/>
    <n v="81"/>
    <m/>
    <n v="164.25"/>
    <n v="7.93"/>
    <n v="0"/>
    <n v="7.93"/>
    <n v="181.66"/>
    <n v="248.24"/>
    <n v="50.34"/>
    <x v="0"/>
    <x v="5"/>
    <x v="7"/>
    <n v="1198"/>
    <n v="172"/>
    <x v="2"/>
    <x v="1"/>
  </r>
  <r>
    <x v="80"/>
    <x v="4"/>
    <x v="3"/>
    <n v="57.73"/>
    <n v="3151.32"/>
    <n v="54.59"/>
    <n v="6.41"/>
    <n v="20.94"/>
    <n v="0"/>
    <n v="20.94"/>
    <n v="11"/>
    <n v="2"/>
    <n v="466"/>
    <n v="487"/>
    <n v="56"/>
    <n v="56"/>
    <m/>
    <n v="162.16999999999999"/>
    <n v="12.75"/>
    <n v="0.33"/>
    <n v="13.08"/>
    <n v="174.64"/>
    <n v="514.94000000000005"/>
    <n v="68.83"/>
    <x v="0"/>
    <x v="5"/>
    <x v="7"/>
    <n v="953"/>
    <n v="112"/>
    <x v="3"/>
    <x v="1"/>
  </r>
  <r>
    <x v="80"/>
    <x v="5"/>
    <x v="3"/>
    <n v="57.73"/>
    <n v="3615.89"/>
    <n v="62.64"/>
    <n v="6.41"/>
    <n v="39.06"/>
    <n v="0"/>
    <n v="39.06"/>
    <n v="2"/>
    <n v="5"/>
    <n v="387"/>
    <n v="449"/>
    <n v="45"/>
    <n v="32"/>
    <m/>
    <n v="151.63999999999999"/>
    <n v="5.42"/>
    <n v="0"/>
    <n v="5.42"/>
    <n v="117.55"/>
    <n v="436.28"/>
    <n v="49.8"/>
    <x v="0"/>
    <x v="5"/>
    <x v="7"/>
    <n v="836"/>
    <n v="77"/>
    <x v="0"/>
    <x v="1"/>
  </r>
  <r>
    <x v="80"/>
    <x v="6"/>
    <x v="67"/>
    <n v="22.04"/>
    <n v="4048.77"/>
    <n v="183.74"/>
    <n v="5"/>
    <n v="0"/>
    <n v="0"/>
    <n v="0"/>
    <n v="0"/>
    <n v="0"/>
    <n v="11"/>
    <n v="9"/>
    <n v="0"/>
    <n v="0"/>
    <m/>
    <n v="180.16"/>
    <n v="14.9"/>
    <n v="0"/>
    <n v="14.9"/>
    <n v="104.72"/>
    <n v="11.73"/>
    <n v="42.55"/>
    <x v="7"/>
    <x v="0"/>
    <x v="8"/>
    <n v="20"/>
    <n v="0"/>
    <x v="0"/>
    <x v="1"/>
  </r>
  <r>
    <x v="80"/>
    <x v="9"/>
    <x v="3"/>
    <n v="57.73"/>
    <n v="2761.47"/>
    <n v="47.84"/>
    <n v="6.33"/>
    <n v="11.46"/>
    <n v="0"/>
    <n v="11.46"/>
    <n v="2"/>
    <n v="3"/>
    <n v="376"/>
    <n v="420"/>
    <n v="36"/>
    <n v="28"/>
    <m/>
    <n v="129.76"/>
    <n v="2"/>
    <n v="0"/>
    <n v="2"/>
    <n v="68.599999999999994"/>
    <n v="338.35"/>
    <n v="50.73"/>
    <x v="0"/>
    <x v="5"/>
    <x v="7"/>
    <n v="796"/>
    <n v="64"/>
    <x v="0"/>
    <x v="1"/>
  </r>
  <r>
    <x v="80"/>
    <x v="18"/>
    <x v="20"/>
    <n v="80.58"/>
    <n v="4034.5"/>
    <n v="50.07"/>
    <n v="7.81"/>
    <n v="157.35"/>
    <n v="16.72"/>
    <n v="174.07"/>
    <n v="9"/>
    <n v="8"/>
    <n v="454"/>
    <n v="492"/>
    <n v="70"/>
    <n v="74"/>
    <m/>
    <n v="141.13"/>
    <n v="14.15"/>
    <n v="4.4400000000000004"/>
    <n v="18.59"/>
    <n v="244.3"/>
    <n v="836.71"/>
    <n v="68.680000000000007"/>
    <x v="0"/>
    <x v="0"/>
    <x v="7"/>
    <n v="946"/>
    <n v="144"/>
    <x v="4"/>
    <x v="1"/>
  </r>
  <r>
    <x v="80"/>
    <x v="22"/>
    <x v="20"/>
    <n v="80.58"/>
    <n v="4008.12"/>
    <n v="49.74"/>
    <n v="6.59"/>
    <n v="44.7"/>
    <n v="0"/>
    <n v="44.7"/>
    <n v="4"/>
    <n v="5"/>
    <n v="471"/>
    <n v="497"/>
    <n v="43"/>
    <n v="70"/>
    <m/>
    <n v="163.15"/>
    <n v="17.82"/>
    <n v="1.43"/>
    <n v="19.25"/>
    <n v="262.39999999999998"/>
    <n v="631.29"/>
    <n v="64.42"/>
    <x v="0"/>
    <x v="0"/>
    <x v="7"/>
    <n v="968"/>
    <n v="113"/>
    <x v="3"/>
    <x v="1"/>
  </r>
  <r>
    <x v="80"/>
    <x v="11"/>
    <x v="3"/>
    <n v="57.73"/>
    <n v="3084.05"/>
    <n v="53.42"/>
    <n v="6.3"/>
    <n v="17.46"/>
    <n v="0"/>
    <n v="17.46"/>
    <n v="5"/>
    <n v="2"/>
    <n v="431"/>
    <n v="486"/>
    <n v="55"/>
    <n v="41"/>
    <m/>
    <n v="139.83000000000001"/>
    <n v="1.9"/>
    <n v="0"/>
    <n v="1.9"/>
    <n v="104.86"/>
    <n v="478.08"/>
    <n v="63.42"/>
    <x v="0"/>
    <x v="5"/>
    <x v="7"/>
    <n v="917"/>
    <n v="96"/>
    <x v="4"/>
    <x v="1"/>
  </r>
  <r>
    <x v="80"/>
    <x v="13"/>
    <x v="3"/>
    <n v="57.73"/>
    <n v="3462.91"/>
    <n v="59.99"/>
    <n v="5.42"/>
    <n v="0"/>
    <n v="0"/>
    <n v="0"/>
    <n v="3"/>
    <n v="0"/>
    <n v="437"/>
    <n v="467"/>
    <n v="43"/>
    <n v="27"/>
    <m/>
    <n v="164.94"/>
    <n v="10.58"/>
    <n v="0"/>
    <n v="10.58"/>
    <n v="193.97"/>
    <n v="408.2"/>
    <n v="64.78"/>
    <x v="0"/>
    <x v="5"/>
    <x v="7"/>
    <n v="904"/>
    <n v="70"/>
    <x v="0"/>
    <x v="1"/>
  </r>
  <r>
    <x v="80"/>
    <x v="21"/>
    <x v="3"/>
    <n v="57.73"/>
    <n v="2897.57"/>
    <n v="50.19"/>
    <n v="6.44"/>
    <n v="13.79"/>
    <n v="0"/>
    <n v="13.79"/>
    <n v="3"/>
    <n v="3"/>
    <n v="439"/>
    <n v="456"/>
    <n v="32"/>
    <n v="27"/>
    <m/>
    <n v="159.12"/>
    <n v="9.4700000000000006"/>
    <n v="1.26"/>
    <n v="10.73"/>
    <n v="157.59"/>
    <n v="371.02"/>
    <n v="50.17"/>
    <x v="0"/>
    <x v="5"/>
    <x v="7"/>
    <n v="895"/>
    <n v="59"/>
    <x v="3"/>
    <x v="1"/>
  </r>
  <r>
    <x v="80"/>
    <x v="15"/>
    <x v="3"/>
    <n v="57.73"/>
    <n v="3033.94"/>
    <n v="52.56"/>
    <n v="6.68"/>
    <n v="29.61"/>
    <n v="0"/>
    <n v="29.61"/>
    <n v="8"/>
    <n v="4"/>
    <n v="435"/>
    <n v="461"/>
    <n v="59"/>
    <n v="32"/>
    <m/>
    <n v="159.66"/>
    <n v="9.27"/>
    <n v="1.1200000000000001"/>
    <n v="10.39"/>
    <n v="178.64"/>
    <n v="431.73"/>
    <n v="51.28"/>
    <x v="0"/>
    <x v="5"/>
    <x v="7"/>
    <n v="896"/>
    <n v="91"/>
    <x v="0"/>
    <x v="1"/>
  </r>
  <r>
    <x v="80"/>
    <x v="16"/>
    <x v="3"/>
    <n v="57.73"/>
    <n v="3320.05"/>
    <n v="57.51"/>
    <n v="6.21"/>
    <n v="42.2"/>
    <n v="0"/>
    <n v="42.2"/>
    <n v="3"/>
    <n v="5"/>
    <n v="471"/>
    <n v="516"/>
    <n v="60"/>
    <n v="38"/>
    <m/>
    <n v="158.87"/>
    <n v="11.01"/>
    <n v="0.16"/>
    <n v="11.16"/>
    <n v="182.41"/>
    <n v="586.01"/>
    <n v="55.6"/>
    <x v="0"/>
    <x v="5"/>
    <x v="7"/>
    <n v="987"/>
    <n v="98"/>
    <x v="0"/>
    <x v="1"/>
  </r>
  <r>
    <x v="80"/>
    <x v="17"/>
    <x v="20"/>
    <n v="80.58"/>
    <n v="5091.08"/>
    <n v="63.18"/>
    <n v="6.39"/>
    <n v="138.88"/>
    <n v="0"/>
    <n v="138.88"/>
    <n v="8"/>
    <n v="10"/>
    <n v="561"/>
    <n v="593"/>
    <n v="66"/>
    <n v="73"/>
    <m/>
    <n v="167.78"/>
    <n v="24.46"/>
    <n v="6.4"/>
    <n v="30.85"/>
    <n v="343.14"/>
    <n v="903.7"/>
    <n v="74.61"/>
    <x v="0"/>
    <x v="0"/>
    <x v="7"/>
    <n v="1154"/>
    <n v="139"/>
    <x v="0"/>
    <x v="1"/>
  </r>
  <r>
    <x v="81"/>
    <x v="23"/>
    <x v="73"/>
    <n v="115.15"/>
    <n v="9777.89"/>
    <n v="84.92"/>
    <n v="8.17"/>
    <n v="360.79"/>
    <n v="74.61"/>
    <n v="435.4"/>
    <n v="12"/>
    <n v="30"/>
    <n v="640"/>
    <n v="646"/>
    <n v="55"/>
    <n v="65"/>
    <m/>
    <n v="82"/>
    <n v="0"/>
    <n v="0"/>
    <n v="0"/>
    <n v="11.47"/>
    <n v="1372.5"/>
    <n v="155.16999999999999"/>
    <x v="11"/>
    <x v="6"/>
    <x v="4"/>
    <n v="1286"/>
    <n v="120"/>
    <x v="4"/>
    <x v="1"/>
  </r>
  <r>
    <x v="81"/>
    <x v="1"/>
    <x v="74"/>
    <n v="125.74"/>
    <n v="10149.57"/>
    <n v="80.72"/>
    <n v="8.02"/>
    <n v="343.51"/>
    <n v="26.39"/>
    <n v="369.9"/>
    <n v="5"/>
    <n v="23"/>
    <n v="766"/>
    <n v="763"/>
    <n v="55"/>
    <n v="83"/>
    <m/>
    <n v="166.23"/>
    <n v="57.3"/>
    <n v="3.16"/>
    <n v="60.46"/>
    <n v="507.27"/>
    <n v="1627.6"/>
    <n v="156.75"/>
    <x v="0"/>
    <x v="6"/>
    <x v="4"/>
    <n v="1529"/>
    <n v="138"/>
    <x v="0"/>
    <x v="1"/>
  </r>
  <r>
    <x v="81"/>
    <x v="24"/>
    <x v="73"/>
    <n v="115.15"/>
    <n v="8271.5300000000007"/>
    <n v="71.83"/>
    <n v="7.76"/>
    <n v="458.05"/>
    <n v="29.89"/>
    <n v="487.94"/>
    <n v="9"/>
    <n v="37"/>
    <n v="536"/>
    <n v="578"/>
    <n v="47"/>
    <n v="49"/>
    <m/>
    <n v="82"/>
    <n v="0"/>
    <n v="0"/>
    <n v="0"/>
    <n v="15.09"/>
    <n v="1438.5"/>
    <n v="121.99"/>
    <x v="11"/>
    <x v="6"/>
    <x v="4"/>
    <n v="1114"/>
    <n v="96"/>
    <x v="3"/>
    <x v="1"/>
  </r>
  <r>
    <x v="81"/>
    <x v="2"/>
    <x v="74"/>
    <n v="125.74"/>
    <n v="4357.54"/>
    <n v="34.65"/>
    <n v="7.93"/>
    <n v="233.9"/>
    <n v="30.32"/>
    <n v="264.22000000000003"/>
    <n v="8"/>
    <n v="20"/>
    <n v="408"/>
    <n v="415"/>
    <n v="45"/>
    <n v="28"/>
    <m/>
    <n v="129.69"/>
    <n v="14.81"/>
    <n v="0"/>
    <n v="14.81"/>
    <n v="224.57"/>
    <n v="677.76"/>
    <n v="65.97"/>
    <x v="0"/>
    <x v="6"/>
    <x v="4"/>
    <n v="823"/>
    <n v="73"/>
    <x v="1"/>
    <x v="1"/>
  </r>
  <r>
    <x v="81"/>
    <x v="3"/>
    <x v="74"/>
    <n v="125.74"/>
    <n v="4837.13"/>
    <n v="45.35"/>
    <n v="5.4"/>
    <n v="0"/>
    <n v="0"/>
    <n v="0"/>
    <n v="3"/>
    <n v="0"/>
    <n v="686"/>
    <n v="686"/>
    <n v="28"/>
    <n v="18"/>
    <m/>
    <n v="144.57"/>
    <n v="0.09"/>
    <n v="0"/>
    <n v="0.09"/>
    <n v="183.61"/>
    <n v="204"/>
    <n v="53.88"/>
    <x v="0"/>
    <x v="6"/>
    <x v="4"/>
    <n v="1372"/>
    <n v="46"/>
    <x v="2"/>
    <x v="1"/>
  </r>
  <r>
    <x v="81"/>
    <x v="26"/>
    <x v="73"/>
    <n v="115.15"/>
    <n v="8165.58"/>
    <n v="70.91"/>
    <n v="7.04"/>
    <n v="275.39999999999998"/>
    <n v="0.7"/>
    <n v="276.10000000000002"/>
    <n v="10"/>
    <n v="23"/>
    <n v="669"/>
    <n v="641"/>
    <n v="47"/>
    <n v="58"/>
    <m/>
    <n v="82"/>
    <n v="0"/>
    <n v="0"/>
    <n v="0"/>
    <n v="16.95"/>
    <n v="1342.52"/>
    <n v="114.66"/>
    <x v="11"/>
    <x v="6"/>
    <x v="4"/>
    <n v="1310"/>
    <n v="105"/>
    <x v="3"/>
    <x v="1"/>
  </r>
  <r>
    <x v="81"/>
    <x v="4"/>
    <x v="73"/>
    <n v="115.15"/>
    <n v="7377.07"/>
    <n v="69.91"/>
    <n v="8.02"/>
    <n v="318.74"/>
    <n v="39.19"/>
    <n v="357.93"/>
    <n v="34"/>
    <n v="25"/>
    <n v="541"/>
    <n v="554"/>
    <n v="54"/>
    <n v="67"/>
    <m/>
    <n v="159.26"/>
    <n v="43.05"/>
    <n v="0.28999999999999998"/>
    <n v="43.34"/>
    <n v="369.6"/>
    <n v="1403.96"/>
    <n v="131.53"/>
    <x v="11"/>
    <x v="6"/>
    <x v="4"/>
    <n v="1095"/>
    <n v="121"/>
    <x v="3"/>
    <x v="1"/>
  </r>
  <r>
    <x v="81"/>
    <x v="5"/>
    <x v="74"/>
    <n v="125.74"/>
    <n v="12317.18"/>
    <n v="97.96"/>
    <n v="8.4499999999999993"/>
    <n v="895.17"/>
    <n v="149.9"/>
    <n v="1045.07"/>
    <n v="33"/>
    <n v="59"/>
    <n v="868"/>
    <n v="889"/>
    <n v="83"/>
    <n v="101"/>
    <m/>
    <n v="176.92"/>
    <n v="59.26"/>
    <n v="6.32"/>
    <n v="65.58"/>
    <n v="581.16"/>
    <n v="2539.79"/>
    <n v="189.77"/>
    <x v="0"/>
    <x v="6"/>
    <x v="4"/>
    <n v="1757"/>
    <n v="184"/>
    <x v="0"/>
    <x v="1"/>
  </r>
  <r>
    <x v="81"/>
    <x v="8"/>
    <x v="73"/>
    <n v="115.15"/>
    <n v="7436.86"/>
    <n v="64.59"/>
    <n v="7.44"/>
    <n v="219.89"/>
    <n v="19.350000000000001"/>
    <n v="239.24"/>
    <n v="6"/>
    <n v="19"/>
    <n v="567"/>
    <n v="569"/>
    <n v="33"/>
    <n v="54"/>
    <m/>
    <n v="144.99"/>
    <n v="33.880000000000003"/>
    <n v="0.45"/>
    <n v="34.33"/>
    <n v="316.58"/>
    <n v="1192.9100000000001"/>
    <n v="120.11"/>
    <x v="11"/>
    <x v="6"/>
    <x v="4"/>
    <n v="1136"/>
    <n v="87"/>
    <x v="4"/>
    <x v="1"/>
  </r>
  <r>
    <x v="81"/>
    <x v="9"/>
    <x v="74"/>
    <n v="125.74"/>
    <n v="10187.790000000001"/>
    <n v="81.02"/>
    <n v="9.36"/>
    <n v="564.58000000000004"/>
    <n v="422.54"/>
    <n v="987.12"/>
    <n v="38"/>
    <n v="53"/>
    <n v="703"/>
    <n v="710"/>
    <n v="85"/>
    <n v="113"/>
    <m/>
    <n v="168.22"/>
    <n v="36.79"/>
    <n v="1.0900000000000001"/>
    <n v="37.869999999999997"/>
    <n v="356.45"/>
    <n v="2171.52"/>
    <n v="154.72"/>
    <x v="0"/>
    <x v="6"/>
    <x v="4"/>
    <n v="1413"/>
    <n v="198"/>
    <x v="0"/>
    <x v="1"/>
  </r>
  <r>
    <x v="81"/>
    <x v="10"/>
    <x v="73"/>
    <n v="115.15"/>
    <n v="5540.26"/>
    <n v="48.11"/>
    <n v="7.76"/>
    <n v="263.8"/>
    <n v="22.48"/>
    <n v="286.27999999999997"/>
    <n v="14"/>
    <n v="24"/>
    <n v="398"/>
    <n v="381"/>
    <n v="31"/>
    <n v="38"/>
    <m/>
    <n v="121.38"/>
    <n v="14.67"/>
    <n v="0.02"/>
    <n v="14.69"/>
    <n v="195.35"/>
    <n v="934.83"/>
    <n v="87.91"/>
    <x v="11"/>
    <x v="6"/>
    <x v="4"/>
    <n v="779"/>
    <n v="69"/>
    <x v="0"/>
    <x v="1"/>
  </r>
  <r>
    <x v="81"/>
    <x v="11"/>
    <x v="75"/>
    <n v="69"/>
    <n v="5441"/>
    <m/>
    <n v="7.3"/>
    <n v="110"/>
    <n v="1"/>
    <n v="111"/>
    <m/>
    <m/>
    <m/>
    <m/>
    <n v="66"/>
    <n v="82"/>
    <m/>
    <m/>
    <m/>
    <m/>
    <m/>
    <m/>
    <m/>
    <m/>
    <x v="12"/>
    <x v="0"/>
    <x v="1"/>
    <n v="0"/>
    <n v="148"/>
    <x v="4"/>
    <x v="1"/>
  </r>
  <r>
    <x v="81"/>
    <x v="13"/>
    <x v="74"/>
    <n v="125.74"/>
    <n v="12707.51"/>
    <n v="101.06"/>
    <n v="8.01"/>
    <n v="503.47"/>
    <n v="37.18"/>
    <n v="540.65"/>
    <n v="16"/>
    <n v="36"/>
    <n v="926"/>
    <n v="963"/>
    <n v="95"/>
    <n v="77"/>
    <m/>
    <n v="178.58"/>
    <n v="78.27"/>
    <n v="0.96"/>
    <n v="79.23"/>
    <n v="622.30999999999995"/>
    <n v="2329.6999999999998"/>
    <n v="205.96"/>
    <x v="0"/>
    <x v="6"/>
    <x v="4"/>
    <n v="1889"/>
    <n v="172"/>
    <x v="0"/>
    <x v="1"/>
  </r>
  <r>
    <x v="81"/>
    <x v="31"/>
    <x v="73"/>
    <n v="115.15"/>
    <n v="9846.58"/>
    <n v="85.58"/>
    <n v="7.15"/>
    <n v="196.15"/>
    <n v="2.14"/>
    <n v="198.29"/>
    <n v="10"/>
    <n v="13"/>
    <n v="829"/>
    <n v="806"/>
    <n v="62"/>
    <n v="91"/>
    <m/>
    <n v="82"/>
    <n v="0"/>
    <n v="0"/>
    <n v="0"/>
    <n v="26.09"/>
    <n v="1675.56"/>
    <n v="178.97"/>
    <x v="11"/>
    <x v="6"/>
    <x v="4"/>
    <n v="1635"/>
    <n v="153"/>
    <x v="3"/>
    <x v="1"/>
  </r>
  <r>
    <x v="81"/>
    <x v="30"/>
    <x v="73"/>
    <n v="115.15"/>
    <n v="7183.87"/>
    <n v="62.39"/>
    <n v="7.25"/>
    <n v="242.37"/>
    <n v="11.4"/>
    <n v="253.77"/>
    <n v="8"/>
    <n v="16"/>
    <n v="657"/>
    <n v="619"/>
    <n v="41"/>
    <n v="45"/>
    <m/>
    <n v="82"/>
    <n v="0"/>
    <n v="0"/>
    <n v="0"/>
    <n v="16.600000000000001"/>
    <n v="1097.06"/>
    <n v="121.24"/>
    <x v="11"/>
    <x v="6"/>
    <x v="4"/>
    <n v="1276"/>
    <n v="86"/>
    <x v="0"/>
    <x v="1"/>
  </r>
  <r>
    <x v="81"/>
    <x v="21"/>
    <x v="73"/>
    <n v="115.15"/>
    <n v="7224.34"/>
    <n v="68.430000000000007"/>
    <n v="8"/>
    <n v="325.12"/>
    <n v="48.78"/>
    <n v="373.9"/>
    <n v="20"/>
    <n v="28"/>
    <n v="493"/>
    <n v="500"/>
    <n v="40"/>
    <n v="53"/>
    <m/>
    <n v="145.1"/>
    <n v="0"/>
    <n v="0"/>
    <n v="0"/>
    <n v="11.99"/>
    <n v="1112.82"/>
    <n v="114.65"/>
    <x v="11"/>
    <x v="6"/>
    <x v="4"/>
    <n v="993"/>
    <n v="93"/>
    <x v="3"/>
    <x v="1"/>
  </r>
  <r>
    <x v="81"/>
    <x v="15"/>
    <x v="74"/>
    <n v="125.74"/>
    <n v="10940.31"/>
    <n v="87.01"/>
    <n v="7.9"/>
    <n v="457.21"/>
    <n v="120.51"/>
    <n v="577.72"/>
    <n v="14"/>
    <n v="37"/>
    <n v="831"/>
    <n v="853"/>
    <n v="87"/>
    <n v="84"/>
    <m/>
    <n v="175.07"/>
    <n v="63.27"/>
    <n v="6.96"/>
    <n v="70.23"/>
    <n v="598.91999999999996"/>
    <n v="2031.99"/>
    <n v="145"/>
    <x v="0"/>
    <x v="6"/>
    <x v="4"/>
    <n v="1684"/>
    <n v="171"/>
    <x v="0"/>
    <x v="1"/>
  </r>
  <r>
    <x v="81"/>
    <x v="29"/>
    <x v="73"/>
    <n v="115.15"/>
    <n v="7112.3"/>
    <n v="67.42"/>
    <n v="8.2799999999999994"/>
    <n v="233.09"/>
    <n v="36.729999999999997"/>
    <n v="269.82"/>
    <n v="18"/>
    <n v="21"/>
    <n v="520"/>
    <n v="530"/>
    <n v="37"/>
    <n v="48"/>
    <m/>
    <n v="0"/>
    <n v="0"/>
    <n v="0"/>
    <n v="0"/>
    <n v="0"/>
    <n v="923.12"/>
    <n v="105.94"/>
    <x v="11"/>
    <x v="6"/>
    <x v="4"/>
    <n v="1050"/>
    <n v="85"/>
    <x v="4"/>
    <x v="1"/>
  </r>
  <r>
    <x v="81"/>
    <x v="16"/>
    <x v="74"/>
    <n v="125.74"/>
    <n v="13812.91"/>
    <n v="109.85"/>
    <n v="9"/>
    <n v="971.74"/>
    <n v="269.2"/>
    <n v="1240.94"/>
    <n v="24"/>
    <n v="68"/>
    <n v="915"/>
    <n v="942"/>
    <n v="96"/>
    <n v="127"/>
    <m/>
    <n v="169.88"/>
    <n v="60.65"/>
    <n v="2.3199999999999998"/>
    <n v="62.97"/>
    <n v="571.51"/>
    <n v="3284.42"/>
    <n v="189.36"/>
    <x v="0"/>
    <x v="6"/>
    <x v="4"/>
    <n v="1857"/>
    <n v="223"/>
    <x v="0"/>
    <x v="1"/>
  </r>
  <r>
    <x v="81"/>
    <x v="27"/>
    <x v="73"/>
    <n v="115.15"/>
    <n v="6850.95"/>
    <n v="63.43"/>
    <n v="7.28"/>
    <n v="91.02"/>
    <n v="2.16"/>
    <n v="93.18"/>
    <n v="26"/>
    <n v="12"/>
    <n v="590"/>
    <n v="611"/>
    <n v="56"/>
    <n v="65"/>
    <m/>
    <n v="82.68"/>
    <n v="0"/>
    <n v="0"/>
    <n v="0"/>
    <n v="4.83"/>
    <n v="1062.1600000000001"/>
    <n v="131.71"/>
    <x v="11"/>
    <x v="6"/>
    <x v="4"/>
    <n v="1201"/>
    <n v="121"/>
    <x v="3"/>
    <x v="1"/>
  </r>
  <r>
    <x v="82"/>
    <x v="3"/>
    <x v="3"/>
    <n v="60.89"/>
    <n v="2411.31"/>
    <n v="39.6"/>
    <n v="4.66"/>
    <n v="0"/>
    <n v="0"/>
    <n v="0"/>
    <n v="6"/>
    <n v="0"/>
    <n v="580"/>
    <n v="624"/>
    <n v="66"/>
    <n v="41"/>
    <m/>
    <n v="151.30000000000001"/>
    <n v="2.29"/>
    <n v="0"/>
    <n v="2.29"/>
    <n v="135.61000000000001"/>
    <n v="173.51"/>
    <n v="50.48"/>
    <x v="0"/>
    <x v="3"/>
    <x v="7"/>
    <n v="1204"/>
    <n v="107"/>
    <x v="2"/>
    <x v="1"/>
  </r>
  <r>
    <x v="82"/>
    <x v="6"/>
    <x v="67"/>
    <n v="45.84"/>
    <n v="5652.45"/>
    <n v="123.32"/>
    <n v="4.83"/>
    <n v="0"/>
    <n v="0"/>
    <n v="0"/>
    <n v="0"/>
    <n v="0"/>
    <n v="199"/>
    <n v="202"/>
    <n v="1"/>
    <n v="0"/>
    <m/>
    <n v="82"/>
    <n v="0"/>
    <n v="0"/>
    <n v="0"/>
    <n v="9.8800000000000008"/>
    <n v="21.86"/>
    <n v="69.62"/>
    <x v="7"/>
    <x v="0"/>
    <x v="8"/>
    <n v="401"/>
    <n v="1"/>
    <x v="0"/>
    <x v="1"/>
  </r>
  <r>
    <x v="82"/>
    <x v="18"/>
    <x v="58"/>
    <n v="80.069999999999993"/>
    <n v="4825.0200000000004"/>
    <n v="60.26"/>
    <n v="8.16"/>
    <n v="398.52"/>
    <n v="51.66"/>
    <n v="450.18"/>
    <n v="10"/>
    <n v="13"/>
    <n v="528"/>
    <n v="578"/>
    <n v="73"/>
    <n v="72"/>
    <m/>
    <n v="146.07"/>
    <n v="21.75"/>
    <n v="1.06"/>
    <n v="22.81"/>
    <n v="267.87"/>
    <n v="1070.57"/>
    <n v="83.58"/>
    <x v="0"/>
    <x v="3"/>
    <x v="7"/>
    <n v="1106"/>
    <n v="145"/>
    <x v="4"/>
    <x v="1"/>
  </r>
  <r>
    <x v="82"/>
    <x v="10"/>
    <x v="3"/>
    <n v="60.89"/>
    <n v="3787.3"/>
    <n v="62.2"/>
    <n v="6.51"/>
    <n v="42.35"/>
    <n v="0"/>
    <n v="42.35"/>
    <n v="10"/>
    <n v="7"/>
    <n v="504"/>
    <n v="493"/>
    <n v="81"/>
    <n v="61"/>
    <m/>
    <n v="156.62"/>
    <n v="21.57"/>
    <n v="0.53"/>
    <n v="22.11"/>
    <n v="229.69"/>
    <n v="744.6"/>
    <n v="72.61"/>
    <x v="0"/>
    <x v="3"/>
    <x v="7"/>
    <n v="997"/>
    <n v="142"/>
    <x v="0"/>
    <x v="1"/>
  </r>
  <r>
    <x v="82"/>
    <x v="22"/>
    <x v="58"/>
    <n v="80.069999999999993"/>
    <n v="4118.76"/>
    <n v="51.44"/>
    <n v="8.0299999999999994"/>
    <n v="289.12"/>
    <n v="19.02"/>
    <n v="308.14"/>
    <n v="9"/>
    <n v="18"/>
    <n v="596"/>
    <n v="610"/>
    <n v="77"/>
    <n v="74"/>
    <m/>
    <n v="159.65"/>
    <n v="19.45"/>
    <n v="0"/>
    <n v="19.45"/>
    <n v="239.61"/>
    <n v="1028.28"/>
    <n v="75.23"/>
    <x v="0"/>
    <x v="3"/>
    <x v="7"/>
    <n v="1206"/>
    <n v="151"/>
    <x v="3"/>
    <x v="1"/>
  </r>
  <r>
    <x v="82"/>
    <x v="11"/>
    <x v="75"/>
    <n v="39"/>
    <n v="4764"/>
    <m/>
    <n v="7.8"/>
    <n v="313"/>
    <n v="25"/>
    <n v="338"/>
    <m/>
    <m/>
    <m/>
    <m/>
    <n v="37"/>
    <n v="52"/>
    <m/>
    <m/>
    <m/>
    <m/>
    <m/>
    <m/>
    <m/>
    <m/>
    <x v="12"/>
    <x v="0"/>
    <x v="1"/>
    <n v="0"/>
    <n v="89"/>
    <x v="4"/>
    <x v="1"/>
  </r>
  <r>
    <x v="82"/>
    <x v="11"/>
    <x v="75"/>
    <n v="47"/>
    <n v="2134"/>
    <m/>
    <n v="6.3"/>
    <n v="10"/>
    <n v="0"/>
    <n v="10"/>
    <m/>
    <m/>
    <m/>
    <m/>
    <n v="18"/>
    <n v="15"/>
    <m/>
    <m/>
    <m/>
    <m/>
    <m/>
    <m/>
    <m/>
    <m/>
    <x v="12"/>
    <x v="0"/>
    <x v="1"/>
    <n v="0"/>
    <n v="33"/>
    <x v="4"/>
    <x v="1"/>
  </r>
  <r>
    <x v="82"/>
    <x v="17"/>
    <x v="58"/>
    <n v="80.069999999999993"/>
    <n v="5157.12"/>
    <n v="65.05"/>
    <n v="8.61"/>
    <n v="511.58"/>
    <n v="58.23"/>
    <n v="569.80999999999995"/>
    <n v="8"/>
    <n v="13"/>
    <n v="558"/>
    <n v="589"/>
    <n v="75"/>
    <n v="41"/>
    <m/>
    <n v="160.83000000000001"/>
    <n v="19.170000000000002"/>
    <n v="5.6"/>
    <n v="24.77"/>
    <n v="295.89999999999998"/>
    <n v="1084.8499999999999"/>
    <n v="76.47"/>
    <x v="0"/>
    <x v="3"/>
    <x v="7"/>
    <n v="1147"/>
    <n v="116"/>
    <x v="0"/>
    <x v="1"/>
  </r>
  <r>
    <x v="83"/>
    <x v="11"/>
    <x v="75"/>
    <n v="55"/>
    <n v="3338"/>
    <m/>
    <n v="7.2"/>
    <n v="59"/>
    <n v="4"/>
    <n v="63"/>
    <m/>
    <m/>
    <m/>
    <m/>
    <n v="44"/>
    <n v="35"/>
    <m/>
    <m/>
    <m/>
    <m/>
    <m/>
    <m/>
    <m/>
    <m/>
    <x v="12"/>
    <x v="0"/>
    <x v="1"/>
    <n v="0"/>
    <n v="79"/>
    <x v="4"/>
    <x v="1"/>
  </r>
  <r>
    <x v="84"/>
    <x v="0"/>
    <x v="3"/>
    <n v="70.760000000000005"/>
    <n v="4535.32"/>
    <n v="66.86"/>
    <n v="7.69"/>
    <n v="126.11"/>
    <n v="25.41"/>
    <n v="151.52000000000001"/>
    <n v="3"/>
    <n v="11"/>
    <n v="476"/>
    <n v="502"/>
    <n v="36"/>
    <n v="30"/>
    <m/>
    <n v="147.91"/>
    <n v="15.01"/>
    <n v="0"/>
    <n v="15.01"/>
    <n v="193.05"/>
    <n v="732.72"/>
    <n v="70.53"/>
    <x v="0"/>
    <x v="3"/>
    <x v="7"/>
    <n v="978"/>
    <n v="66"/>
    <x v="0"/>
    <x v="1"/>
  </r>
  <r>
    <x v="84"/>
    <x v="1"/>
    <x v="3"/>
    <n v="70.760000000000005"/>
    <n v="4251.09"/>
    <n v="74.81"/>
    <n v="7.41"/>
    <n v="83.47"/>
    <n v="13.63"/>
    <n v="97.1"/>
    <n v="1"/>
    <n v="7"/>
    <n v="398"/>
    <n v="400"/>
    <n v="46"/>
    <n v="28"/>
    <m/>
    <n v="152.30000000000001"/>
    <n v="14.97"/>
    <n v="0"/>
    <n v="14.97"/>
    <n v="150.58000000000001"/>
    <n v="506.87"/>
    <n v="65.87"/>
    <x v="0"/>
    <x v="3"/>
    <x v="7"/>
    <n v="798"/>
    <n v="74"/>
    <x v="0"/>
    <x v="1"/>
  </r>
  <r>
    <x v="84"/>
    <x v="3"/>
    <x v="41"/>
    <n v="70.760000000000005"/>
    <n v="3625.25"/>
    <n v="51.23"/>
    <n v="6.07"/>
    <n v="15.47"/>
    <n v="0"/>
    <n v="15.47"/>
    <n v="11"/>
    <n v="2"/>
    <n v="551"/>
    <n v="560"/>
    <n v="81"/>
    <n v="88"/>
    <m/>
    <n v="150.25"/>
    <n v="0.45"/>
    <n v="0"/>
    <n v="0.45"/>
    <n v="147.94999999999999"/>
    <n v="411.68"/>
    <n v="59.18"/>
    <x v="0"/>
    <x v="3"/>
    <x v="7"/>
    <n v="1111"/>
    <n v="169"/>
    <x v="2"/>
    <x v="1"/>
  </r>
  <r>
    <x v="84"/>
    <x v="4"/>
    <x v="3"/>
    <n v="70.760000000000005"/>
    <n v="5212.3"/>
    <n v="73.66"/>
    <n v="7.94"/>
    <n v="282.25"/>
    <n v="50.46"/>
    <n v="332.71"/>
    <n v="13"/>
    <n v="21"/>
    <n v="484"/>
    <n v="523"/>
    <n v="40"/>
    <n v="45"/>
    <m/>
    <n v="160.56"/>
    <n v="21.51"/>
    <n v="0"/>
    <n v="21.51"/>
    <n v="217.46"/>
    <n v="983.9"/>
    <n v="103.53"/>
    <x v="0"/>
    <x v="3"/>
    <x v="7"/>
    <n v="1007"/>
    <n v="85"/>
    <x v="3"/>
    <x v="1"/>
  </r>
  <r>
    <x v="84"/>
    <x v="5"/>
    <x v="76"/>
    <n v="59"/>
    <n v="4018"/>
    <n v="68.101694915254242"/>
    <n v="6.9"/>
    <n v="53"/>
    <n v="0"/>
    <n v="53"/>
    <m/>
    <m/>
    <m/>
    <m/>
    <n v="40"/>
    <n v="55"/>
    <m/>
    <m/>
    <m/>
    <m/>
    <m/>
    <m/>
    <m/>
    <m/>
    <x v="12"/>
    <x v="2"/>
    <x v="7"/>
    <n v="0"/>
    <n v="95"/>
    <x v="0"/>
    <x v="1"/>
  </r>
  <r>
    <x v="84"/>
    <x v="6"/>
    <x v="67"/>
    <n v="55.82"/>
    <n v="7155.47"/>
    <n v="128.19"/>
    <n v="6.37"/>
    <n v="70.849999999999994"/>
    <n v="0"/>
    <n v="70.849999999999994"/>
    <n v="1"/>
    <n v="4"/>
    <n v="281"/>
    <n v="267"/>
    <n v="6"/>
    <n v="3"/>
    <m/>
    <n v="182.79"/>
    <n v="37.299999999999997"/>
    <n v="0"/>
    <n v="37.299999999999997"/>
    <n v="264.48"/>
    <n v="119.88"/>
    <n v="89.91"/>
    <x v="7"/>
    <x v="0"/>
    <x v="8"/>
    <n v="548"/>
    <n v="9"/>
    <x v="0"/>
    <x v="1"/>
  </r>
  <r>
    <x v="84"/>
    <x v="7"/>
    <x v="3"/>
    <n v="70.760000000000005"/>
    <n v="5659.05"/>
    <n v="79.98"/>
    <n v="8.26"/>
    <n v="357.32"/>
    <n v="42.64"/>
    <n v="399.96"/>
    <n v="10"/>
    <n v="23"/>
    <n v="527"/>
    <n v="532"/>
    <n v="59"/>
    <n v="63"/>
    <m/>
    <n v="156"/>
    <n v="26.64"/>
    <n v="0"/>
    <n v="26.64"/>
    <n v="240.7"/>
    <n v="1318.06"/>
    <n v="88.63"/>
    <x v="0"/>
    <x v="3"/>
    <x v="7"/>
    <n v="1059"/>
    <n v="122"/>
    <x v="3"/>
    <x v="1"/>
  </r>
  <r>
    <x v="84"/>
    <x v="8"/>
    <x v="77"/>
    <n v="106.69"/>
    <n v="8354.4"/>
    <n v="78.31"/>
    <n v="6.86"/>
    <n v="237.28"/>
    <n v="0"/>
    <n v="237.28"/>
    <n v="5"/>
    <n v="13"/>
    <n v="533"/>
    <n v="545"/>
    <n v="42"/>
    <n v="49"/>
    <m/>
    <n v="156.65"/>
    <n v="29.5"/>
    <n v="1.64"/>
    <n v="31.14"/>
    <n v="319.01"/>
    <n v="1471.71"/>
    <n v="122.29"/>
    <x v="0"/>
    <x v="0"/>
    <x v="7"/>
    <n v="1078"/>
    <n v="91"/>
    <x v="4"/>
    <x v="1"/>
  </r>
  <r>
    <x v="84"/>
    <x v="9"/>
    <x v="20"/>
    <n v="87.03"/>
    <n v="5986.4"/>
    <n v="68.790000000000006"/>
    <n v="8.09"/>
    <n v="359"/>
    <n v="80.66"/>
    <n v="439.66"/>
    <n v="12"/>
    <n v="27"/>
    <n v="500"/>
    <n v="524"/>
    <n v="63"/>
    <n v="53"/>
    <m/>
    <n v="144.29"/>
    <n v="10.89"/>
    <n v="0"/>
    <n v="10.89"/>
    <n v="165.41"/>
    <n v="1200.95"/>
    <n v="85.89"/>
    <x v="0"/>
    <x v="0"/>
    <x v="7"/>
    <n v="1024"/>
    <n v="116"/>
    <x v="0"/>
    <x v="1"/>
  </r>
  <r>
    <x v="84"/>
    <x v="18"/>
    <x v="3"/>
    <n v="70.760000000000005"/>
    <n v="4755.1499999999996"/>
    <n v="67.2"/>
    <n v="7.59"/>
    <n v="226.93"/>
    <n v="10.9"/>
    <n v="237.83"/>
    <n v="7"/>
    <n v="14"/>
    <n v="499"/>
    <n v="510"/>
    <n v="42"/>
    <n v="41"/>
    <m/>
    <n v="150.18"/>
    <n v="28.24"/>
    <n v="2.6"/>
    <n v="30.84"/>
    <n v="288.79000000000002"/>
    <n v="861.88"/>
    <n v="81.040000000000006"/>
    <x v="0"/>
    <x v="3"/>
    <x v="7"/>
    <n v="1009"/>
    <n v="83"/>
    <x v="4"/>
    <x v="1"/>
  </r>
  <r>
    <x v="84"/>
    <x v="10"/>
    <x v="3"/>
    <n v="70.760000000000005"/>
    <n v="5550.41"/>
    <n v="78.44"/>
    <n v="8.14"/>
    <n v="199.57"/>
    <n v="33.61"/>
    <n v="233.18"/>
    <n v="8"/>
    <n v="18"/>
    <n v="495"/>
    <n v="480"/>
    <n v="32"/>
    <n v="50"/>
    <m/>
    <n v="129.93"/>
    <n v="1.49"/>
    <n v="0"/>
    <n v="1.49"/>
    <n v="43.03"/>
    <n v="945.95"/>
    <n v="88.91"/>
    <x v="0"/>
    <x v="3"/>
    <x v="7"/>
    <n v="975"/>
    <n v="82"/>
    <x v="0"/>
    <x v="1"/>
  </r>
  <r>
    <x v="84"/>
    <x v="22"/>
    <x v="77"/>
    <n v="106.19"/>
    <n v="8373.5"/>
    <n v="78.86"/>
    <n v="7.15"/>
    <n v="406.14"/>
    <n v="2.85"/>
    <n v="408.99"/>
    <n v="0"/>
    <n v="21"/>
    <n v="838"/>
    <n v="809"/>
    <n v="8"/>
    <n v="13"/>
    <m/>
    <n v="166.3"/>
    <n v="34.04"/>
    <n v="3.84"/>
    <n v="37.880000000000003"/>
    <n v="381.26"/>
    <n v="1038.49"/>
    <n v="133.77000000000001"/>
    <x v="0"/>
    <x v="0"/>
    <x v="7"/>
    <n v="1647"/>
    <n v="21"/>
    <x v="3"/>
    <x v="1"/>
  </r>
  <r>
    <x v="84"/>
    <x v="11"/>
    <x v="75"/>
    <n v="70"/>
    <n v="3966"/>
    <m/>
    <n v="7.4"/>
    <n v="98"/>
    <n v="1"/>
    <n v="99"/>
    <m/>
    <m/>
    <m/>
    <m/>
    <n v="55"/>
    <n v="64"/>
    <m/>
    <m/>
    <m/>
    <m/>
    <m/>
    <m/>
    <m/>
    <m/>
    <x v="12"/>
    <x v="0"/>
    <x v="1"/>
    <n v="0"/>
    <n v="119"/>
    <x v="4"/>
    <x v="1"/>
  </r>
  <r>
    <x v="84"/>
    <x v="13"/>
    <x v="3"/>
    <n v="70.760000000000005"/>
    <n v="5719.13"/>
    <n v="80.83"/>
    <n v="7.52"/>
    <n v="84.9"/>
    <n v="7.22"/>
    <n v="92.12"/>
    <n v="1"/>
    <n v="6"/>
    <n v="500"/>
    <n v="537"/>
    <n v="50"/>
    <n v="41"/>
    <m/>
    <n v="170.46"/>
    <n v="30.56"/>
    <n v="0"/>
    <n v="30.56"/>
    <n v="289.58"/>
    <n v="770.59"/>
    <n v="90.04"/>
    <x v="0"/>
    <x v="3"/>
    <x v="7"/>
    <n v="1037"/>
    <n v="91"/>
    <x v="0"/>
    <x v="1"/>
  </r>
  <r>
    <x v="84"/>
    <x v="21"/>
    <x v="3"/>
    <n v="70.760000000000005"/>
    <n v="5196.17"/>
    <n v="73.44"/>
    <n v="8.15"/>
    <n v="263.14999999999998"/>
    <n v="86.99"/>
    <n v="350.14"/>
    <n v="5"/>
    <n v="22"/>
    <n v="464"/>
    <n v="451"/>
    <n v="35"/>
    <n v="46"/>
    <m/>
    <n v="0"/>
    <n v="0"/>
    <n v="0"/>
    <n v="0"/>
    <n v="0"/>
    <n v="917.21"/>
    <n v="0"/>
    <x v="0"/>
    <x v="3"/>
    <x v="7"/>
    <n v="915"/>
    <n v="81"/>
    <x v="3"/>
    <x v="1"/>
  </r>
  <r>
    <x v="84"/>
    <x v="14"/>
    <x v="41"/>
    <n v="70.760000000000005"/>
    <n v="3364.41"/>
    <n v="47.55"/>
    <n v="6.67"/>
    <n v="21.39"/>
    <n v="0"/>
    <n v="21.39"/>
    <n v="17"/>
    <n v="2"/>
    <n v="459"/>
    <n v="495"/>
    <n v="88"/>
    <n v="96"/>
    <m/>
    <n v="156.66"/>
    <n v="14.39"/>
    <n v="0.21"/>
    <n v="14.6"/>
    <n v="210.82"/>
    <n v="457.04"/>
    <n v="63.63"/>
    <x v="0"/>
    <x v="3"/>
    <x v="7"/>
    <n v="954"/>
    <n v="184"/>
    <x v="0"/>
    <x v="1"/>
  </r>
  <r>
    <x v="84"/>
    <x v="15"/>
    <x v="3"/>
    <n v="70.760000000000005"/>
    <n v="5058.0200000000004"/>
    <n v="72.33"/>
    <n v="7.71"/>
    <n v="154.41"/>
    <n v="12.95"/>
    <n v="167.36"/>
    <n v="5"/>
    <n v="13"/>
    <n v="477"/>
    <n v="471"/>
    <n v="53"/>
    <n v="59"/>
    <m/>
    <n v="159.87"/>
    <n v="23.59"/>
    <n v="0.56000000000000005"/>
    <n v="24.15"/>
    <n v="240.07"/>
    <n v="766.55"/>
    <n v="72.08"/>
    <x v="0"/>
    <x v="3"/>
    <x v="7"/>
    <n v="948"/>
    <n v="112"/>
    <x v="0"/>
    <x v="1"/>
  </r>
  <r>
    <x v="84"/>
    <x v="16"/>
    <x v="3"/>
    <n v="70.760000000000005"/>
    <n v="6242.48"/>
    <n v="88.22"/>
    <n v="7.86"/>
    <n v="507.09"/>
    <n v="56.13"/>
    <n v="563.22"/>
    <n v="5"/>
    <n v="32"/>
    <n v="537"/>
    <n v="571"/>
    <n v="73"/>
    <n v="39"/>
    <m/>
    <n v="154.91999999999999"/>
    <n v="17.96"/>
    <n v="0.44"/>
    <n v="18.399999999999999"/>
    <n v="218.94"/>
    <n v="1446.03"/>
    <n v="86.53"/>
    <x v="0"/>
    <x v="3"/>
    <x v="7"/>
    <n v="1108"/>
    <n v="112"/>
    <x v="0"/>
    <x v="1"/>
  </r>
  <r>
    <x v="84"/>
    <x v="17"/>
    <x v="3"/>
    <n v="70.760000000000005"/>
    <n v="6206.84"/>
    <n v="87.72"/>
    <n v="7.85"/>
    <n v="261.83"/>
    <n v="41.05"/>
    <n v="302.88"/>
    <n v="5"/>
    <n v="18"/>
    <n v="481"/>
    <n v="472"/>
    <n v="54"/>
    <n v="34"/>
    <m/>
    <n v="160.47"/>
    <n v="26.16"/>
    <n v="0.84"/>
    <n v="27"/>
    <n v="265.7"/>
    <n v="1016.69"/>
    <n v="83.75"/>
    <x v="0"/>
    <x v="3"/>
    <x v="7"/>
    <n v="953"/>
    <n v="88"/>
    <x v="0"/>
    <x v="1"/>
  </r>
  <r>
    <x v="85"/>
    <x v="5"/>
    <x v="78"/>
    <n v="80"/>
    <n v="6488"/>
    <n v="81.099999999999994"/>
    <n v="7.5"/>
    <n v="356"/>
    <n v="19"/>
    <n v="375"/>
    <m/>
    <m/>
    <m/>
    <m/>
    <n v="91"/>
    <n v="77"/>
    <m/>
    <m/>
    <m/>
    <m/>
    <m/>
    <m/>
    <m/>
    <m/>
    <x v="12"/>
    <x v="3"/>
    <x v="7"/>
    <n v="0"/>
    <n v="168"/>
    <x v="0"/>
    <x v="1"/>
  </r>
  <r>
    <x v="85"/>
    <x v="11"/>
    <x v="75"/>
    <n v="42"/>
    <n v="4853"/>
    <m/>
    <n v="7.6"/>
    <n v="263"/>
    <n v="28"/>
    <n v="291"/>
    <m/>
    <m/>
    <m/>
    <m/>
    <n v="35"/>
    <n v="44"/>
    <m/>
    <m/>
    <m/>
    <m/>
    <m/>
    <m/>
    <m/>
    <m/>
    <x v="12"/>
    <x v="0"/>
    <x v="1"/>
    <n v="0"/>
    <n v="79"/>
    <x v="4"/>
    <x v="1"/>
  </r>
  <r>
    <x v="86"/>
    <x v="5"/>
    <x v="79"/>
    <n v="57"/>
    <n v="4660"/>
    <n v="81.754385964912274"/>
    <n v="7.9"/>
    <n v="359"/>
    <n v="41"/>
    <n v="400"/>
    <m/>
    <m/>
    <m/>
    <m/>
    <n v="48"/>
    <n v="35"/>
    <m/>
    <m/>
    <m/>
    <m/>
    <m/>
    <m/>
    <m/>
    <m/>
    <x v="12"/>
    <x v="7"/>
    <x v="7"/>
    <n v="0"/>
    <n v="83"/>
    <x v="0"/>
    <x v="1"/>
  </r>
  <r>
    <x v="87"/>
    <x v="0"/>
    <x v="3"/>
    <n v="96.7"/>
    <n v="3559.51"/>
    <n v="60.44"/>
    <n v="6.63"/>
    <n v="25.47"/>
    <n v="0"/>
    <n v="25.47"/>
    <n v="0"/>
    <n v="2"/>
    <n v="456"/>
    <n v="446"/>
    <n v="38"/>
    <n v="27"/>
    <m/>
    <n v="150.54"/>
    <n v="22.61"/>
    <n v="0"/>
    <n v="22.61"/>
    <n v="191.77"/>
    <n v="448.18"/>
    <n v="59.32"/>
    <x v="0"/>
    <x v="1"/>
    <x v="7"/>
    <n v="902"/>
    <n v="65"/>
    <x v="0"/>
    <x v="1"/>
  </r>
  <r>
    <x v="87"/>
    <x v="1"/>
    <x v="80"/>
    <n v="69.42"/>
    <n v="5633.05"/>
    <n v="81.14"/>
    <n v="8.17"/>
    <n v="208.03"/>
    <n v="41.57"/>
    <n v="249.6"/>
    <n v="3"/>
    <n v="12"/>
    <n v="608"/>
    <n v="663"/>
    <n v="43"/>
    <n v="19"/>
    <m/>
    <n v="174.29"/>
    <n v="33.74"/>
    <n v="0.47"/>
    <n v="34.21"/>
    <n v="298.64"/>
    <n v="774.3"/>
    <n v="107.04"/>
    <x v="7"/>
    <x v="0"/>
    <x v="8"/>
    <n v="1271"/>
    <n v="62"/>
    <x v="0"/>
    <x v="1"/>
  </r>
  <r>
    <x v="87"/>
    <x v="2"/>
    <x v="3"/>
    <n v="96.7"/>
    <n v="4811.66"/>
    <n v="49.76"/>
    <n v="7.03"/>
    <n v="58.4"/>
    <n v="0.7"/>
    <n v="59.1"/>
    <n v="2"/>
    <n v="6"/>
    <n v="540"/>
    <n v="578"/>
    <n v="55"/>
    <n v="41"/>
    <m/>
    <n v="147.68"/>
    <n v="15.3"/>
    <n v="0"/>
    <n v="15.3"/>
    <n v="239.98"/>
    <n v="656.08"/>
    <n v="75.540000000000006"/>
    <x v="0"/>
    <x v="1"/>
    <x v="7"/>
    <n v="1118"/>
    <n v="96"/>
    <x v="1"/>
    <x v="1"/>
  </r>
  <r>
    <x v="87"/>
    <x v="3"/>
    <x v="41"/>
    <n v="96.7"/>
    <n v="4022.9"/>
    <n v="41.6"/>
    <n v="7.07"/>
    <n v="15.76"/>
    <n v="0.71"/>
    <n v="16.47"/>
    <n v="16"/>
    <n v="1"/>
    <n v="811"/>
    <n v="820"/>
    <n v="131"/>
    <n v="121"/>
    <m/>
    <n v="152.35"/>
    <n v="2.58"/>
    <n v="0"/>
    <n v="2.58"/>
    <n v="220.49"/>
    <n v="561.07000000000005"/>
    <n v="78.81"/>
    <x v="0"/>
    <x v="1"/>
    <x v="7"/>
    <n v="1631"/>
    <n v="252"/>
    <x v="2"/>
    <x v="1"/>
  </r>
  <r>
    <x v="87"/>
    <x v="4"/>
    <x v="3"/>
    <n v="96.7"/>
    <n v="5227.76"/>
    <n v="54.56"/>
    <n v="6.76"/>
    <n v="102.95"/>
    <n v="0"/>
    <n v="102.95"/>
    <n v="26"/>
    <n v="12"/>
    <n v="585"/>
    <n v="637"/>
    <n v="71"/>
    <n v="75"/>
    <m/>
    <n v="160.25"/>
    <n v="26.7"/>
    <n v="0.33"/>
    <n v="27.03"/>
    <n v="298.51"/>
    <n v="863.76"/>
    <n v="109.62"/>
    <x v="0"/>
    <x v="1"/>
    <x v="7"/>
    <n v="1222"/>
    <n v="146"/>
    <x v="3"/>
    <x v="1"/>
  </r>
  <r>
    <x v="87"/>
    <x v="5"/>
    <x v="81"/>
    <n v="59"/>
    <n v="2676"/>
    <n v="45.355932203389834"/>
    <n v="7.8"/>
    <n v="92"/>
    <n v="22"/>
    <n v="114"/>
    <m/>
    <m/>
    <m/>
    <m/>
    <n v="8"/>
    <n v="2"/>
    <m/>
    <m/>
    <m/>
    <m/>
    <m/>
    <m/>
    <m/>
    <m/>
    <x v="12"/>
    <x v="5"/>
    <x v="7"/>
    <n v="0"/>
    <n v="10"/>
    <x v="0"/>
    <x v="1"/>
  </r>
  <r>
    <x v="87"/>
    <x v="6"/>
    <x v="67"/>
    <n v="60.76"/>
    <n v="5615.34"/>
    <n v="92.42"/>
    <n v="6.59"/>
    <n v="73.2"/>
    <n v="0"/>
    <n v="73.2"/>
    <n v="1"/>
    <n v="2"/>
    <n v="433"/>
    <n v="426"/>
    <n v="30"/>
    <n v="9"/>
    <m/>
    <n v="173.65"/>
    <n v="26.86"/>
    <n v="0"/>
    <n v="26.86"/>
    <n v="249.79"/>
    <n v="382.07"/>
    <n v="77.41"/>
    <x v="7"/>
    <x v="0"/>
    <x v="8"/>
    <n v="859"/>
    <n v="39"/>
    <x v="0"/>
    <x v="1"/>
  </r>
  <r>
    <x v="87"/>
    <x v="7"/>
    <x v="3"/>
    <n v="96.7"/>
    <n v="5242.75"/>
    <n v="54.22"/>
    <n v="7.24"/>
    <n v="54.37"/>
    <n v="0.72"/>
    <n v="55.09"/>
    <n v="14"/>
    <n v="5"/>
    <n v="630"/>
    <n v="703"/>
    <n v="105"/>
    <n v="74"/>
    <m/>
    <n v="145.88999999999999"/>
    <n v="16.45"/>
    <n v="0"/>
    <n v="16.45"/>
    <n v="237.83"/>
    <n v="895.86"/>
    <n v="93.88"/>
    <x v="0"/>
    <x v="1"/>
    <x v="7"/>
    <n v="1333"/>
    <n v="179"/>
    <x v="3"/>
    <x v="1"/>
  </r>
  <r>
    <x v="87"/>
    <x v="8"/>
    <x v="3"/>
    <n v="96.7"/>
    <n v="5221.96"/>
    <n v="54"/>
    <n v="6.86"/>
    <n v="31.08"/>
    <n v="0"/>
    <n v="31.08"/>
    <n v="4"/>
    <n v="4"/>
    <n v="640"/>
    <n v="680"/>
    <n v="49"/>
    <n v="74"/>
    <m/>
    <n v="155.97999999999999"/>
    <n v="21.93"/>
    <n v="1.33"/>
    <n v="23.26"/>
    <n v="290.87"/>
    <n v="826.2"/>
    <n v="89.47"/>
    <x v="0"/>
    <x v="1"/>
    <x v="7"/>
    <n v="1320"/>
    <n v="123"/>
    <x v="4"/>
    <x v="1"/>
  </r>
  <r>
    <x v="87"/>
    <x v="9"/>
    <x v="3"/>
    <n v="96.7"/>
    <n v="4933.45"/>
    <n v="51.02"/>
    <n v="7.49"/>
    <n v="86.87"/>
    <n v="13.66"/>
    <n v="100.53"/>
    <n v="18"/>
    <n v="10"/>
    <n v="549"/>
    <n v="591"/>
    <n v="80"/>
    <n v="58"/>
    <m/>
    <n v="150.38999999999999"/>
    <n v="19.47"/>
    <n v="0.06"/>
    <n v="19.53"/>
    <n v="228.5"/>
    <n v="896.8"/>
    <n v="85.4"/>
    <x v="0"/>
    <x v="1"/>
    <x v="7"/>
    <n v="1140"/>
    <n v="138"/>
    <x v="0"/>
    <x v="1"/>
  </r>
  <r>
    <x v="87"/>
    <x v="18"/>
    <x v="3"/>
    <n v="96.7"/>
    <n v="4532.3999999999996"/>
    <n v="46.87"/>
    <n v="6.83"/>
    <n v="111.06"/>
    <n v="0"/>
    <n v="111.06"/>
    <n v="11"/>
    <n v="10"/>
    <n v="602"/>
    <n v="655"/>
    <n v="76"/>
    <n v="61"/>
    <m/>
    <n v="141.80000000000001"/>
    <n v="19.07"/>
    <n v="0.51"/>
    <n v="19.57"/>
    <n v="279.81"/>
    <n v="764.72"/>
    <n v="88.42"/>
    <x v="0"/>
    <x v="1"/>
    <x v="7"/>
    <n v="1257"/>
    <n v="137"/>
    <x v="4"/>
    <x v="1"/>
  </r>
  <r>
    <x v="87"/>
    <x v="10"/>
    <x v="3"/>
    <n v="96.7"/>
    <n v="5730.33"/>
    <n v="59.26"/>
    <n v="7.13"/>
    <n v="78.150000000000006"/>
    <n v="1.42"/>
    <n v="79.569999999999993"/>
    <n v="7"/>
    <n v="12"/>
    <n v="509"/>
    <n v="552"/>
    <n v="43"/>
    <n v="63"/>
    <m/>
    <n v="147.18"/>
    <n v="16.899999999999999"/>
    <n v="0.82"/>
    <n v="17.72"/>
    <n v="209.03"/>
    <n v="815.32"/>
    <n v="90.94"/>
    <x v="0"/>
    <x v="1"/>
    <x v="7"/>
    <n v="1061"/>
    <n v="106"/>
    <x v="0"/>
    <x v="1"/>
  </r>
  <r>
    <x v="87"/>
    <x v="22"/>
    <x v="3"/>
    <n v="96.7"/>
    <n v="4638.96"/>
    <n v="47.98"/>
    <n v="6.7"/>
    <n v="47.75"/>
    <n v="0"/>
    <n v="47.75"/>
    <n v="3"/>
    <n v="5"/>
    <n v="587"/>
    <n v="645"/>
    <n v="53"/>
    <n v="58"/>
    <m/>
    <n v="159.06"/>
    <n v="21.76"/>
    <n v="0.01"/>
    <n v="21.76"/>
    <n v="276.43"/>
    <n v="711.25"/>
    <n v="79.930000000000007"/>
    <x v="0"/>
    <x v="1"/>
    <x v="7"/>
    <n v="1232"/>
    <n v="111"/>
    <x v="3"/>
    <x v="1"/>
  </r>
  <r>
    <x v="87"/>
    <x v="12"/>
    <x v="3"/>
    <n v="96.7"/>
    <n v="4845.21"/>
    <n v="50.11"/>
    <n v="7.69"/>
    <n v="81.99"/>
    <n v="1.48"/>
    <n v="83.47"/>
    <n v="13"/>
    <n v="9"/>
    <n v="560"/>
    <n v="651"/>
    <n v="63"/>
    <n v="44"/>
    <m/>
    <n v="154.52000000000001"/>
    <n v="7.97"/>
    <n v="8.01"/>
    <n v="15.98"/>
    <n v="184.23"/>
    <n v="723.66"/>
    <n v="90.07"/>
    <x v="0"/>
    <x v="1"/>
    <x v="7"/>
    <n v="1211"/>
    <n v="107"/>
    <x v="3"/>
    <x v="1"/>
  </r>
  <r>
    <x v="87"/>
    <x v="13"/>
    <x v="3"/>
    <n v="96.7"/>
    <n v="5451.56"/>
    <n v="56.38"/>
    <n v="6.96"/>
    <n v="60.94"/>
    <n v="0"/>
    <n v="60.94"/>
    <n v="3"/>
    <n v="6"/>
    <n v="621"/>
    <n v="648"/>
    <n v="53"/>
    <n v="59"/>
    <m/>
    <n v="159.84"/>
    <n v="24.01"/>
    <n v="0.76"/>
    <n v="24.77"/>
    <n v="308.5"/>
    <n v="883.98"/>
    <n v="92.31"/>
    <x v="0"/>
    <x v="1"/>
    <x v="7"/>
    <n v="1269"/>
    <n v="112"/>
    <x v="0"/>
    <x v="1"/>
  </r>
  <r>
    <x v="87"/>
    <x v="21"/>
    <x v="3"/>
    <n v="96.7"/>
    <n v="5362.58"/>
    <n v="57.04"/>
    <n v="6.88"/>
    <n v="86.81"/>
    <n v="0"/>
    <n v="86.81"/>
    <n v="11"/>
    <n v="11"/>
    <n v="612"/>
    <n v="653"/>
    <n v="73"/>
    <n v="62"/>
    <m/>
    <n v="169.49"/>
    <n v="26.37"/>
    <n v="5.22"/>
    <n v="31.59"/>
    <n v="352.07"/>
    <n v="789.89"/>
    <n v="98.4"/>
    <x v="0"/>
    <x v="1"/>
    <x v="7"/>
    <n v="1265"/>
    <n v="135"/>
    <x v="3"/>
    <x v="1"/>
  </r>
  <r>
    <x v="87"/>
    <x v="14"/>
    <x v="41"/>
    <n v="96.7"/>
    <n v="3919.36"/>
    <n v="40.86"/>
    <n v="6.84"/>
    <n v="24.37"/>
    <n v="0"/>
    <n v="24.37"/>
    <n v="26"/>
    <n v="1"/>
    <n v="719"/>
    <n v="744"/>
    <n v="124"/>
    <n v="114"/>
    <m/>
    <n v="149.29"/>
    <n v="9.2899999999999991"/>
    <n v="0.28999999999999998"/>
    <n v="9.57"/>
    <n v="239.13"/>
    <n v="461.21"/>
    <n v="75.89"/>
    <x v="0"/>
    <x v="1"/>
    <x v="7"/>
    <n v="1463"/>
    <n v="238"/>
    <x v="0"/>
    <x v="1"/>
  </r>
  <r>
    <x v="87"/>
    <x v="15"/>
    <x v="3"/>
    <n v="96.7"/>
    <n v="4718.2299999999996"/>
    <n v="55.1"/>
    <n v="8.1300000000000008"/>
    <n v="97.93"/>
    <n v="4.5199999999999996"/>
    <n v="102.45"/>
    <n v="10"/>
    <n v="11"/>
    <n v="489"/>
    <n v="551"/>
    <n v="68"/>
    <n v="71"/>
    <m/>
    <n v="161.28"/>
    <n v="20.3"/>
    <n v="9.82"/>
    <n v="30.12"/>
    <n v="323.95999999999998"/>
    <n v="795.36"/>
    <n v="76.349999999999994"/>
    <x v="0"/>
    <x v="1"/>
    <x v="7"/>
    <n v="1040"/>
    <n v="139"/>
    <x v="0"/>
    <x v="1"/>
  </r>
  <r>
    <x v="87"/>
    <x v="16"/>
    <x v="3"/>
    <n v="96.7"/>
    <n v="5376.4"/>
    <n v="55.6"/>
    <n v="6.59"/>
    <n v="97.43"/>
    <n v="0"/>
    <n v="97.43"/>
    <n v="7"/>
    <n v="12"/>
    <n v="646"/>
    <n v="664"/>
    <n v="86"/>
    <n v="75"/>
    <m/>
    <n v="145.71"/>
    <n v="15.75"/>
    <n v="0"/>
    <n v="15.75"/>
    <n v="237.16"/>
    <n v="1021.92"/>
    <n v="81.02"/>
    <x v="0"/>
    <x v="1"/>
    <x v="7"/>
    <n v="1310"/>
    <n v="161"/>
    <x v="0"/>
    <x v="1"/>
  </r>
  <r>
    <x v="87"/>
    <x v="17"/>
    <x v="3"/>
    <n v="96.7"/>
    <n v="3902.53"/>
    <n v="65.680000000000007"/>
    <n v="6.45"/>
    <n v="87.87"/>
    <n v="0"/>
    <n v="87.87"/>
    <n v="5"/>
    <n v="11"/>
    <n v="372"/>
    <n v="366"/>
    <n v="38"/>
    <n v="48"/>
    <m/>
    <n v="169.75"/>
    <n v="18.09"/>
    <n v="13.04"/>
    <n v="31.13"/>
    <n v="295.08999999999997"/>
    <n v="681.63"/>
    <n v="51.18"/>
    <x v="0"/>
    <x v="1"/>
    <x v="7"/>
    <n v="738"/>
    <n v="86"/>
    <x v="0"/>
    <x v="1"/>
  </r>
  <r>
    <x v="88"/>
    <x v="0"/>
    <x v="29"/>
    <n v="95.81"/>
    <n v="6955.2"/>
    <n v="72.599999999999994"/>
    <n v="6.93"/>
    <n v="121.53"/>
    <n v="0"/>
    <n v="121.53"/>
    <n v="10"/>
    <n v="10"/>
    <n v="737"/>
    <n v="765"/>
    <n v="109"/>
    <n v="58"/>
    <m/>
    <n v="155.15"/>
    <n v="29.96"/>
    <n v="0"/>
    <n v="29.96"/>
    <n v="327.48"/>
    <n v="1051.03"/>
    <n v="109.35"/>
    <x v="6"/>
    <x v="5"/>
    <x v="7"/>
    <n v="1502"/>
    <n v="167"/>
    <x v="0"/>
    <x v="1"/>
  </r>
  <r>
    <x v="88"/>
    <x v="1"/>
    <x v="56"/>
    <n v="95.91"/>
    <n v="5074.88"/>
    <n v="53.89"/>
    <n v="6.65"/>
    <n v="69.72"/>
    <n v="0"/>
    <n v="69.72"/>
    <n v="7"/>
    <n v="14"/>
    <n v="684"/>
    <n v="756"/>
    <n v="84"/>
    <n v="52"/>
    <m/>
    <n v="158.51"/>
    <n v="14.61"/>
    <n v="0"/>
    <n v="14.61"/>
    <n v="259.73"/>
    <n v="826.85"/>
    <n v="84.14"/>
    <x v="0"/>
    <x v="2"/>
    <x v="7"/>
    <n v="1440"/>
    <n v="136"/>
    <x v="0"/>
    <x v="1"/>
  </r>
  <r>
    <x v="88"/>
    <x v="2"/>
    <x v="29"/>
    <n v="95.81"/>
    <n v="5961.88"/>
    <n v="62.23"/>
    <n v="9"/>
    <n v="162.47999999999999"/>
    <n v="76.72"/>
    <n v="239.2"/>
    <n v="11"/>
    <n v="17"/>
    <n v="615"/>
    <n v="652"/>
    <n v="76"/>
    <n v="46"/>
    <m/>
    <n v="139.62"/>
    <n v="3.7"/>
    <n v="0"/>
    <n v="3.7"/>
    <n v="171.46"/>
    <n v="974.61"/>
    <n v="91.48"/>
    <x v="6"/>
    <x v="5"/>
    <x v="7"/>
    <n v="1267"/>
    <n v="122"/>
    <x v="1"/>
    <x v="1"/>
  </r>
  <r>
    <x v="88"/>
    <x v="3"/>
    <x v="41"/>
    <n v="95.81"/>
    <n v="4967.3999999999996"/>
    <n v="51.85"/>
    <n v="6.69"/>
    <n v="17.829999999999998"/>
    <n v="0"/>
    <n v="17.829999999999998"/>
    <n v="11"/>
    <n v="1"/>
    <n v="764"/>
    <n v="803"/>
    <n v="97"/>
    <n v="76"/>
    <m/>
    <n v="144.87"/>
    <n v="0.6"/>
    <n v="0"/>
    <n v="0.6"/>
    <n v="172.84"/>
    <n v="463.52"/>
    <n v="80.5"/>
    <x v="6"/>
    <x v="5"/>
    <x v="7"/>
    <n v="1567"/>
    <n v="173"/>
    <x v="2"/>
    <x v="1"/>
  </r>
  <r>
    <x v="88"/>
    <x v="4"/>
    <x v="29"/>
    <n v="95.81"/>
    <n v="6430.87"/>
    <n v="67.13"/>
    <n v="8.35"/>
    <n v="283.44"/>
    <n v="30.42"/>
    <n v="313.86"/>
    <n v="29"/>
    <n v="24"/>
    <n v="647"/>
    <n v="693"/>
    <n v="115"/>
    <n v="81"/>
    <m/>
    <n v="158.22"/>
    <n v="16.59"/>
    <n v="0.01"/>
    <n v="16.600000000000001"/>
    <n v="259.14"/>
    <n v="1362.15"/>
    <n v="133.78"/>
    <x v="6"/>
    <x v="5"/>
    <x v="7"/>
    <n v="1340"/>
    <n v="196"/>
    <x v="3"/>
    <x v="1"/>
  </r>
  <r>
    <x v="88"/>
    <x v="5"/>
    <x v="82"/>
    <n v="90"/>
    <n v="9831"/>
    <n v="109.23333333333333"/>
    <n v="8.6"/>
    <n v="586"/>
    <n v="162"/>
    <n v="748"/>
    <m/>
    <m/>
    <m/>
    <m/>
    <n v="64"/>
    <n v="71"/>
    <m/>
    <m/>
    <m/>
    <m/>
    <m/>
    <m/>
    <m/>
    <m/>
    <x v="12"/>
    <x v="6"/>
    <x v="4"/>
    <n v="0"/>
    <n v="135"/>
    <x v="0"/>
    <x v="1"/>
  </r>
  <r>
    <x v="88"/>
    <x v="7"/>
    <x v="29"/>
    <n v="95.81"/>
    <n v="7001.08"/>
    <n v="73.08"/>
    <n v="8.16"/>
    <n v="195.98"/>
    <n v="22.44"/>
    <n v="218.42"/>
    <n v="12"/>
    <n v="17"/>
    <n v="691"/>
    <n v="765"/>
    <n v="122"/>
    <n v="77"/>
    <m/>
    <n v="155.01"/>
    <n v="27.58"/>
    <n v="0"/>
    <n v="27.58"/>
    <n v="303.95999999999998"/>
    <n v="1538.58"/>
    <n v="115.71"/>
    <x v="6"/>
    <x v="5"/>
    <x v="7"/>
    <n v="1456"/>
    <n v="199"/>
    <x v="3"/>
    <x v="1"/>
  </r>
  <r>
    <x v="88"/>
    <x v="8"/>
    <x v="29"/>
    <n v="95.81"/>
    <n v="7248.57"/>
    <n v="75.66"/>
    <n v="6.74"/>
    <n v="167.26"/>
    <n v="0"/>
    <n v="167.26"/>
    <n v="5"/>
    <n v="12"/>
    <n v="708"/>
    <n v="764"/>
    <n v="89"/>
    <n v="71"/>
    <m/>
    <n v="166.68"/>
    <n v="36.369999999999997"/>
    <n v="0.73"/>
    <n v="37.1"/>
    <n v="358.44"/>
    <n v="1220.5899999999999"/>
    <n v="117.46"/>
    <x v="6"/>
    <x v="5"/>
    <x v="7"/>
    <n v="1472"/>
    <n v="160"/>
    <x v="4"/>
    <x v="1"/>
  </r>
  <r>
    <x v="88"/>
    <x v="9"/>
    <x v="56"/>
    <n v="95.91"/>
    <n v="5740.64"/>
    <n v="59.85"/>
    <n v="7.4"/>
    <n v="131.78"/>
    <n v="5.76"/>
    <n v="137.54"/>
    <n v="21"/>
    <n v="15"/>
    <n v="677"/>
    <n v="730"/>
    <n v="105"/>
    <n v="88"/>
    <m/>
    <n v="154.49"/>
    <n v="12.94"/>
    <n v="0"/>
    <n v="12.94"/>
    <n v="222.71"/>
    <n v="1083.44"/>
    <n v="98.46"/>
    <x v="0"/>
    <x v="2"/>
    <x v="7"/>
    <n v="1407"/>
    <n v="193"/>
    <x v="0"/>
    <x v="1"/>
  </r>
  <r>
    <x v="88"/>
    <x v="18"/>
    <x v="29"/>
    <n v="95.81"/>
    <n v="5822.13"/>
    <n v="60.77"/>
    <n v="7.12"/>
    <n v="183.6"/>
    <n v="1.41"/>
    <n v="185.01"/>
    <n v="7"/>
    <n v="15"/>
    <n v="611"/>
    <n v="669"/>
    <n v="96"/>
    <n v="73"/>
    <m/>
    <n v="142.77000000000001"/>
    <n v="22.42"/>
    <n v="0.67"/>
    <n v="23.09"/>
    <n v="291.24"/>
    <n v="1134.2"/>
    <n v="99.76"/>
    <x v="6"/>
    <x v="5"/>
    <x v="7"/>
    <n v="1280"/>
    <n v="169"/>
    <x v="4"/>
    <x v="1"/>
  </r>
  <r>
    <x v="88"/>
    <x v="10"/>
    <x v="29"/>
    <n v="95.81"/>
    <n v="7375.61"/>
    <n v="77.569999999999993"/>
    <n v="7.24"/>
    <n v="206.47"/>
    <n v="1.43"/>
    <n v="207.9"/>
    <n v="5"/>
    <n v="21"/>
    <n v="644"/>
    <n v="673"/>
    <n v="81"/>
    <n v="54"/>
    <m/>
    <n v="134.37"/>
    <n v="0"/>
    <n v="0"/>
    <n v="0"/>
    <n v="47.12"/>
    <n v="1230.28"/>
    <n v="112.72"/>
    <x v="6"/>
    <x v="5"/>
    <x v="7"/>
    <n v="1317"/>
    <n v="135"/>
    <x v="0"/>
    <x v="1"/>
  </r>
  <r>
    <x v="88"/>
    <x v="22"/>
    <x v="29"/>
    <n v="95.81"/>
    <n v="6129.2"/>
    <n v="63.98"/>
    <n v="7.11"/>
    <n v="164.68"/>
    <n v="4.95"/>
    <n v="169.63"/>
    <n v="2"/>
    <n v="12"/>
    <n v="679"/>
    <n v="731"/>
    <n v="78"/>
    <n v="57"/>
    <m/>
    <n v="153.27000000000001"/>
    <n v="6.05"/>
    <n v="0"/>
    <n v="6.05"/>
    <n v="213.38"/>
    <n v="887.78"/>
    <n v="107.76"/>
    <x v="6"/>
    <x v="5"/>
    <x v="7"/>
    <n v="1410"/>
    <n v="135"/>
    <x v="3"/>
    <x v="1"/>
  </r>
  <r>
    <x v="88"/>
    <x v="13"/>
    <x v="56"/>
    <n v="95.91"/>
    <n v="4684.87"/>
    <n v="48.85"/>
    <n v="7.03"/>
    <n v="70.489999999999995"/>
    <n v="0.7"/>
    <n v="71.19"/>
    <n v="11"/>
    <n v="12"/>
    <n v="622"/>
    <n v="661"/>
    <n v="100"/>
    <n v="71"/>
    <m/>
    <n v="157.07"/>
    <n v="13.83"/>
    <n v="0"/>
    <n v="13.83"/>
    <n v="257.29000000000002"/>
    <n v="835.54"/>
    <n v="86.98"/>
    <x v="0"/>
    <x v="2"/>
    <x v="7"/>
    <n v="1283"/>
    <n v="171"/>
    <x v="0"/>
    <x v="1"/>
  </r>
  <r>
    <x v="88"/>
    <x v="19"/>
    <x v="41"/>
    <n v="95.91"/>
    <n v="3165.67"/>
    <n v="33.01"/>
    <n v="6.67"/>
    <n v="14.95"/>
    <n v="0"/>
    <n v="14.95"/>
    <n v="35"/>
    <n v="2"/>
    <n v="719"/>
    <n v="747"/>
    <n v="128"/>
    <n v="104"/>
    <m/>
    <n v="0"/>
    <n v="0"/>
    <n v="0"/>
    <n v="0"/>
    <n v="0"/>
    <n v="305.37"/>
    <n v="67.08"/>
    <x v="0"/>
    <x v="2"/>
    <x v="7"/>
    <n v="1466"/>
    <n v="232"/>
    <x v="0"/>
    <x v="1"/>
  </r>
  <r>
    <x v="88"/>
    <x v="21"/>
    <x v="29"/>
    <n v="95.81"/>
    <n v="7326.03"/>
    <n v="76.47"/>
    <n v="8.2799999999999994"/>
    <n v="317.56"/>
    <n v="61.67"/>
    <n v="379.23"/>
    <n v="16"/>
    <n v="28"/>
    <n v="729"/>
    <n v="786"/>
    <n v="87"/>
    <n v="77"/>
    <m/>
    <n v="171.18"/>
    <n v="38.58"/>
    <n v="1.34"/>
    <n v="39.92"/>
    <n v="368.52"/>
    <n v="1341.08"/>
    <n v="119.33"/>
    <x v="6"/>
    <x v="5"/>
    <x v="7"/>
    <n v="1515"/>
    <n v="164"/>
    <x v="3"/>
    <x v="1"/>
  </r>
  <r>
    <x v="88"/>
    <x v="14"/>
    <x v="41"/>
    <n v="95.91"/>
    <n v="3407.38"/>
    <n v="35.53"/>
    <n v="5.46"/>
    <n v="0"/>
    <n v="0"/>
    <n v="0"/>
    <n v="35"/>
    <n v="0"/>
    <n v="687"/>
    <n v="694"/>
    <n v="77"/>
    <n v="79"/>
    <m/>
    <n v="144.82"/>
    <n v="9.81"/>
    <n v="0"/>
    <n v="9.81"/>
    <n v="211.51"/>
    <n v="206.85"/>
    <n v="71.06"/>
    <x v="0"/>
    <x v="2"/>
    <x v="7"/>
    <n v="1381"/>
    <n v="156"/>
    <x v="0"/>
    <x v="1"/>
  </r>
  <r>
    <x v="88"/>
    <x v="15"/>
    <x v="56"/>
    <n v="95.91"/>
    <n v="4745.3500000000004"/>
    <n v="55.07"/>
    <n v="7.16"/>
    <n v="150.22"/>
    <n v="0.72"/>
    <n v="150.94"/>
    <n v="25"/>
    <n v="19"/>
    <n v="538"/>
    <n v="637"/>
    <n v="97"/>
    <n v="63"/>
    <m/>
    <n v="157.78"/>
    <n v="17.89"/>
    <n v="1.7"/>
    <n v="19.59"/>
    <n v="268.02999999999997"/>
    <n v="888.34"/>
    <n v="78.069999999999993"/>
    <x v="0"/>
    <x v="2"/>
    <x v="7"/>
    <n v="1175"/>
    <n v="160"/>
    <x v="0"/>
    <x v="1"/>
  </r>
  <r>
    <x v="88"/>
    <x v="16"/>
    <x v="56"/>
    <n v="95.91"/>
    <n v="5256.32"/>
    <n v="54.8"/>
    <n v="6.98"/>
    <n v="130.18"/>
    <n v="0"/>
    <n v="130.18"/>
    <n v="13"/>
    <n v="18"/>
    <n v="618"/>
    <n v="660"/>
    <n v="110"/>
    <n v="54"/>
    <m/>
    <n v="142.84"/>
    <n v="9.7899999999999991"/>
    <n v="0"/>
    <n v="9.7899999999999991"/>
    <n v="201.91"/>
    <n v="969.97"/>
    <n v="83.25"/>
    <x v="0"/>
    <x v="2"/>
    <x v="7"/>
    <n v="1278"/>
    <n v="164"/>
    <x v="0"/>
    <x v="1"/>
  </r>
  <r>
    <x v="88"/>
    <x v="17"/>
    <x v="56"/>
    <n v="95.91"/>
    <n v="4958.93"/>
    <n v="51.7"/>
    <n v="6.89"/>
    <n v="84.8"/>
    <n v="0"/>
    <n v="84.8"/>
    <n v="8"/>
    <n v="10"/>
    <n v="578"/>
    <n v="633"/>
    <n v="89"/>
    <n v="77"/>
    <m/>
    <n v="159.09"/>
    <n v="17.75"/>
    <n v="2.61"/>
    <n v="20.36"/>
    <n v="317.55"/>
    <n v="827.34"/>
    <n v="74.28"/>
    <x v="0"/>
    <x v="2"/>
    <x v="7"/>
    <n v="1211"/>
    <n v="166"/>
    <x v="0"/>
    <x v="1"/>
  </r>
  <r>
    <x v="89"/>
    <x v="0"/>
    <x v="3"/>
    <n v="101.05"/>
    <n v="6220.14"/>
    <n v="61.56"/>
    <n v="8.39"/>
    <n v="260.02"/>
    <n v="67.41"/>
    <n v="327.43"/>
    <n v="7"/>
    <n v="18"/>
    <n v="701"/>
    <n v="782"/>
    <n v="68"/>
    <n v="51"/>
    <m/>
    <n v="152.22"/>
    <n v="24.18"/>
    <n v="0"/>
    <n v="24.18"/>
    <n v="311.33"/>
    <n v="1193.8800000000001"/>
    <n v="109.01"/>
    <x v="0"/>
    <x v="3"/>
    <x v="7"/>
    <n v="1483"/>
    <n v="119"/>
    <x v="0"/>
    <x v="1"/>
  </r>
  <r>
    <x v="89"/>
    <x v="23"/>
    <x v="83"/>
    <n v="109.96"/>
    <n v="7459.81"/>
    <n v="79.05"/>
    <n v="7.93"/>
    <n v="233.89"/>
    <n v="67.260000000000005"/>
    <n v="301.14999999999998"/>
    <n v="7"/>
    <n v="22"/>
    <n v="526"/>
    <n v="519"/>
    <n v="45"/>
    <n v="40"/>
    <m/>
    <n v="82"/>
    <n v="0"/>
    <n v="0"/>
    <n v="0"/>
    <n v="13.6"/>
    <n v="1045.1099999999999"/>
    <n v="119.07"/>
    <x v="6"/>
    <x v="6"/>
    <x v="4"/>
    <n v="1045"/>
    <n v="85"/>
    <x v="4"/>
    <x v="1"/>
  </r>
  <r>
    <x v="89"/>
    <x v="1"/>
    <x v="3"/>
    <n v="101.05"/>
    <n v="6808.81"/>
    <n v="67.38"/>
    <n v="8.0299999999999994"/>
    <n v="349.46"/>
    <n v="61.65"/>
    <n v="411.11"/>
    <n v="16"/>
    <n v="29"/>
    <n v="639"/>
    <n v="692"/>
    <n v="84"/>
    <n v="64"/>
    <m/>
    <n v="159.66"/>
    <n v="22.13"/>
    <n v="0.54"/>
    <n v="22.67"/>
    <n v="293.31"/>
    <n v="1328.93"/>
    <n v="108.45"/>
    <x v="0"/>
    <x v="3"/>
    <x v="7"/>
    <n v="1331"/>
    <n v="148"/>
    <x v="0"/>
    <x v="1"/>
  </r>
  <r>
    <x v="89"/>
    <x v="2"/>
    <x v="3"/>
    <n v="101.05"/>
    <n v="5934.63"/>
    <n v="58.73"/>
    <n v="8.7799999999999994"/>
    <n v="217.91"/>
    <n v="117.02"/>
    <n v="334.93"/>
    <n v="10"/>
    <n v="21"/>
    <n v="555"/>
    <n v="591"/>
    <n v="62"/>
    <n v="50"/>
    <m/>
    <n v="145.38"/>
    <n v="4.1399999999999997"/>
    <n v="0"/>
    <n v="4.1399999999999997"/>
    <n v="199.48"/>
    <n v="1128.8699999999999"/>
    <n v="87.09"/>
    <x v="0"/>
    <x v="3"/>
    <x v="7"/>
    <n v="1146"/>
    <n v="112"/>
    <x v="1"/>
    <x v="1"/>
  </r>
  <r>
    <x v="89"/>
    <x v="3"/>
    <x v="83"/>
    <n v="109.96"/>
    <n v="6148.82"/>
    <n v="57.37"/>
    <n v="6.48"/>
    <n v="27.26"/>
    <n v="0"/>
    <n v="27.26"/>
    <n v="5"/>
    <n v="3"/>
    <n v="803"/>
    <n v="789"/>
    <n v="61"/>
    <n v="40"/>
    <m/>
    <n v="147.61000000000001"/>
    <n v="0.21"/>
    <n v="0"/>
    <n v="0.21"/>
    <n v="207.21"/>
    <n v="460.13"/>
    <n v="73.64"/>
    <x v="6"/>
    <x v="6"/>
    <x v="4"/>
    <n v="1592"/>
    <n v="101"/>
    <x v="2"/>
    <x v="1"/>
  </r>
  <r>
    <x v="89"/>
    <x v="26"/>
    <x v="83"/>
    <n v="109.96"/>
    <n v="10859.33"/>
    <n v="98.87"/>
    <n v="7.46"/>
    <n v="247.31"/>
    <n v="12.95"/>
    <n v="260.26"/>
    <n v="7"/>
    <n v="23"/>
    <n v="775"/>
    <n v="769"/>
    <n v="62"/>
    <n v="63"/>
    <m/>
    <n v="82"/>
    <n v="0"/>
    <n v="0"/>
    <n v="0"/>
    <n v="1.07"/>
    <n v="1661.4"/>
    <n v="145.69999999999999"/>
    <x v="6"/>
    <x v="6"/>
    <x v="4"/>
    <n v="1544"/>
    <n v="125"/>
    <x v="3"/>
    <x v="1"/>
  </r>
  <r>
    <x v="89"/>
    <x v="4"/>
    <x v="3"/>
    <n v="101.05"/>
    <n v="5974.4"/>
    <n v="59.83"/>
    <n v="8.4499999999999993"/>
    <n v="229.7"/>
    <n v="83.15"/>
    <n v="312.85000000000002"/>
    <n v="29"/>
    <n v="23"/>
    <n v="596"/>
    <n v="617"/>
    <n v="76"/>
    <n v="83"/>
    <m/>
    <n v="156.30000000000001"/>
    <n v="22.44"/>
    <n v="0"/>
    <n v="22.44"/>
    <n v="265.97000000000003"/>
    <n v="1304.9000000000001"/>
    <n v="118.14"/>
    <x v="0"/>
    <x v="3"/>
    <x v="7"/>
    <n v="1213"/>
    <n v="159"/>
    <x v="3"/>
    <x v="1"/>
  </r>
  <r>
    <x v="89"/>
    <x v="5"/>
    <x v="81"/>
    <n v="40"/>
    <n v="1172"/>
    <n v="29.3"/>
    <n v="6.7"/>
    <n v="32"/>
    <n v="0"/>
    <n v="32"/>
    <m/>
    <m/>
    <m/>
    <m/>
    <n v="8"/>
    <n v="1"/>
    <m/>
    <m/>
    <m/>
    <m/>
    <m/>
    <m/>
    <m/>
    <m/>
    <x v="12"/>
    <x v="5"/>
    <x v="7"/>
    <n v="0"/>
    <n v="9"/>
    <x v="0"/>
    <x v="1"/>
  </r>
  <r>
    <x v="89"/>
    <x v="6"/>
    <x v="67"/>
    <n v="51.25"/>
    <n v="5382.67"/>
    <n v="105.02"/>
    <n v="6.25"/>
    <n v="21.14"/>
    <n v="0"/>
    <n v="21.14"/>
    <n v="1"/>
    <n v="2"/>
    <n v="226"/>
    <n v="228"/>
    <n v="20"/>
    <n v="9"/>
    <m/>
    <n v="172.36"/>
    <n v="24.1"/>
    <n v="0"/>
    <n v="24.1"/>
    <n v="203.67"/>
    <n v="391.62"/>
    <n v="68.97"/>
    <x v="7"/>
    <x v="0"/>
    <x v="8"/>
    <n v="454"/>
    <n v="29"/>
    <x v="0"/>
    <x v="1"/>
  </r>
  <r>
    <x v="89"/>
    <x v="7"/>
    <x v="83"/>
    <n v="109.96"/>
    <n v="10957.15"/>
    <n v="99.65"/>
    <n v="7.98"/>
    <n v="621.54"/>
    <n v="142.75"/>
    <n v="764.29"/>
    <n v="25"/>
    <n v="52"/>
    <n v="844"/>
    <n v="839"/>
    <n v="110"/>
    <n v="108"/>
    <m/>
    <n v="166.92"/>
    <n v="51.36"/>
    <n v="0.62"/>
    <n v="51.98"/>
    <n v="465.64"/>
    <n v="2451.7800000000002"/>
    <n v="154.61000000000001"/>
    <x v="6"/>
    <x v="6"/>
    <x v="4"/>
    <n v="1683"/>
    <n v="218"/>
    <x v="3"/>
    <x v="1"/>
  </r>
  <r>
    <x v="89"/>
    <x v="8"/>
    <x v="3"/>
    <n v="101.05"/>
    <n v="6451.33"/>
    <n v="63.84"/>
    <n v="7.48"/>
    <n v="318.99"/>
    <n v="32.46"/>
    <n v="351.45"/>
    <n v="9"/>
    <n v="26"/>
    <n v="619"/>
    <n v="671"/>
    <n v="67"/>
    <n v="63"/>
    <m/>
    <n v="165.05"/>
    <n v="28.31"/>
    <n v="4.55"/>
    <n v="32.869999999999997"/>
    <n v="375.29"/>
    <n v="1247.79"/>
    <n v="104.14"/>
    <x v="0"/>
    <x v="3"/>
    <x v="7"/>
    <n v="1290"/>
    <n v="130"/>
    <x v="4"/>
    <x v="1"/>
  </r>
  <r>
    <x v="89"/>
    <x v="9"/>
    <x v="3"/>
    <n v="101.05"/>
    <n v="5977.01"/>
    <n v="59.15"/>
    <n v="9.2799999999999994"/>
    <n v="323.08"/>
    <n v="155.87"/>
    <n v="478.95"/>
    <n v="17"/>
    <n v="32"/>
    <n v="525"/>
    <n v="565"/>
    <n v="90"/>
    <n v="65"/>
    <m/>
    <n v="147.9"/>
    <n v="9.41"/>
    <n v="0"/>
    <n v="9.41"/>
    <n v="199.06"/>
    <n v="1290.17"/>
    <n v="88.74"/>
    <x v="0"/>
    <x v="3"/>
    <x v="7"/>
    <n v="1090"/>
    <n v="155"/>
    <x v="0"/>
    <x v="1"/>
  </r>
  <r>
    <x v="89"/>
    <x v="18"/>
    <x v="83"/>
    <n v="109.96"/>
    <n v="8232.4"/>
    <n v="75.05"/>
    <n v="7.85"/>
    <n v="210.18"/>
    <n v="23.58"/>
    <n v="233.76"/>
    <n v="15"/>
    <n v="19"/>
    <n v="615"/>
    <n v="635"/>
    <n v="52"/>
    <n v="71"/>
    <m/>
    <n v="144.35"/>
    <n v="25.56"/>
    <n v="0.82"/>
    <n v="26.38"/>
    <n v="346.04"/>
    <n v="1224.5899999999999"/>
    <n v="120.79"/>
    <x v="6"/>
    <x v="6"/>
    <x v="4"/>
    <n v="1250"/>
    <n v="123"/>
    <x v="4"/>
    <x v="1"/>
  </r>
  <r>
    <x v="89"/>
    <x v="10"/>
    <x v="83"/>
    <n v="109.96"/>
    <n v="11052.3"/>
    <n v="100.52"/>
    <n v="9.16"/>
    <n v="543.22"/>
    <n v="64.36"/>
    <n v="607.58000000000004"/>
    <n v="26"/>
    <n v="47"/>
    <n v="693"/>
    <n v="662"/>
    <n v="70"/>
    <n v="67"/>
    <m/>
    <n v="162.18"/>
    <n v="51.1"/>
    <n v="2.29"/>
    <n v="53.39"/>
    <n v="479.89"/>
    <n v="1982.19"/>
    <n v="165.98"/>
    <x v="6"/>
    <x v="6"/>
    <x v="4"/>
    <n v="1355"/>
    <n v="137"/>
    <x v="0"/>
    <x v="1"/>
  </r>
  <r>
    <x v="89"/>
    <x v="22"/>
    <x v="83"/>
    <n v="109.96"/>
    <n v="10492.65"/>
    <n v="95.43"/>
    <n v="7.56"/>
    <n v="327.86"/>
    <n v="16.53"/>
    <n v="344.39"/>
    <n v="9"/>
    <n v="26"/>
    <n v="777"/>
    <n v="799"/>
    <n v="53"/>
    <n v="70"/>
    <m/>
    <n v="175.36"/>
    <n v="44.67"/>
    <n v="2.5099999999999998"/>
    <n v="47.18"/>
    <n v="464.93"/>
    <n v="1529.6"/>
    <n v="174.85"/>
    <x v="6"/>
    <x v="6"/>
    <x v="4"/>
    <n v="1576"/>
    <n v="123"/>
    <x v="3"/>
    <x v="1"/>
  </r>
  <r>
    <x v="89"/>
    <x v="12"/>
    <x v="3"/>
    <n v="101.05"/>
    <n v="2661.86"/>
    <n v="38.57"/>
    <n v="8.0299999999999994"/>
    <n v="70.12"/>
    <n v="15.52"/>
    <n v="85.64"/>
    <n v="5"/>
    <n v="7"/>
    <n v="268"/>
    <n v="312"/>
    <n v="30"/>
    <n v="15"/>
    <m/>
    <n v="153.37"/>
    <n v="7.16"/>
    <n v="0.49"/>
    <n v="7.65"/>
    <n v="163.22"/>
    <n v="410.97"/>
    <n v="42.19"/>
    <x v="0"/>
    <x v="3"/>
    <x v="7"/>
    <n v="580"/>
    <n v="45"/>
    <x v="3"/>
    <x v="1"/>
  </r>
  <r>
    <x v="89"/>
    <x v="13"/>
    <x v="3"/>
    <n v="101.05"/>
    <n v="6599.01"/>
    <n v="65.3"/>
    <n v="7.78"/>
    <n v="277.32"/>
    <n v="50.1"/>
    <n v="327.42"/>
    <n v="5"/>
    <n v="21"/>
    <n v="615"/>
    <n v="698"/>
    <n v="85"/>
    <n v="47"/>
    <m/>
    <n v="164.99"/>
    <n v="28.16"/>
    <n v="0.06"/>
    <n v="28.22"/>
    <n v="352.99"/>
    <n v="1294.21"/>
    <n v="107.98"/>
    <x v="0"/>
    <x v="3"/>
    <x v="7"/>
    <n v="1313"/>
    <n v="132"/>
    <x v="0"/>
    <x v="1"/>
  </r>
  <r>
    <x v="89"/>
    <x v="30"/>
    <x v="83"/>
    <n v="109.96"/>
    <n v="8584.89"/>
    <n v="78.09"/>
    <n v="7.01"/>
    <n v="202.96"/>
    <n v="0.7"/>
    <n v="203.66"/>
    <n v="6"/>
    <n v="18"/>
    <n v="731"/>
    <n v="748"/>
    <n v="51"/>
    <n v="55"/>
    <m/>
    <n v="89.28"/>
    <n v="0"/>
    <n v="0"/>
    <n v="0"/>
    <n v="5.64"/>
    <n v="1202.1400000000001"/>
    <n v="129.22"/>
    <x v="6"/>
    <x v="6"/>
    <x v="4"/>
    <n v="1479"/>
    <n v="106"/>
    <x v="0"/>
    <x v="1"/>
  </r>
  <r>
    <x v="89"/>
    <x v="21"/>
    <x v="83"/>
    <n v="109.96"/>
    <n v="9789.81"/>
    <n v="89.03"/>
    <n v="8.16"/>
    <n v="408.47"/>
    <n v="118.98"/>
    <n v="527.45000000000005"/>
    <n v="33"/>
    <n v="36"/>
    <n v="682"/>
    <n v="700"/>
    <n v="64"/>
    <n v="70"/>
    <m/>
    <n v="174.98"/>
    <n v="46.45"/>
    <n v="7.18"/>
    <n v="53.63"/>
    <n v="479.84"/>
    <n v="1593.21"/>
    <n v="161.69999999999999"/>
    <x v="6"/>
    <x v="6"/>
    <x v="4"/>
    <n v="1382"/>
    <n v="134"/>
    <x v="3"/>
    <x v="1"/>
  </r>
  <r>
    <x v="89"/>
    <x v="14"/>
    <x v="41"/>
    <n v="101.05"/>
    <n v="4281.12"/>
    <n v="43.44"/>
    <n v="7.32"/>
    <n v="12.67"/>
    <n v="0.73"/>
    <n v="13.4"/>
    <n v="15"/>
    <n v="1"/>
    <n v="596"/>
    <n v="646"/>
    <n v="64"/>
    <n v="50"/>
    <m/>
    <n v="136.31"/>
    <n v="8.0500000000000007"/>
    <n v="0"/>
    <n v="8.0500000000000007"/>
    <n v="173.87"/>
    <n v="331.64"/>
    <n v="66.28"/>
    <x v="0"/>
    <x v="3"/>
    <x v="7"/>
    <n v="1242"/>
    <n v="114"/>
    <x v="0"/>
    <x v="1"/>
  </r>
  <r>
    <x v="89"/>
    <x v="15"/>
    <x v="3"/>
    <n v="101.05"/>
    <n v="6134.68"/>
    <n v="63.21"/>
    <n v="7.51"/>
    <n v="264.7"/>
    <n v="18.850000000000001"/>
    <n v="283.55"/>
    <n v="10"/>
    <n v="22"/>
    <n v="551"/>
    <n v="604"/>
    <n v="65"/>
    <n v="57"/>
    <m/>
    <n v="154.80000000000001"/>
    <n v="19.37"/>
    <n v="2.58"/>
    <n v="21.94"/>
    <n v="281.52"/>
    <n v="1115.8800000000001"/>
    <n v="94.44"/>
    <x v="0"/>
    <x v="3"/>
    <x v="7"/>
    <n v="1155"/>
    <n v="122"/>
    <x v="0"/>
    <x v="1"/>
  </r>
  <r>
    <x v="89"/>
    <x v="16"/>
    <x v="3"/>
    <n v="101.05"/>
    <n v="6842.29"/>
    <n v="67.709999999999994"/>
    <n v="8.48"/>
    <n v="451.35"/>
    <n v="83.75"/>
    <n v="535.1"/>
    <n v="10"/>
    <n v="34"/>
    <n v="634"/>
    <n v="663"/>
    <n v="78"/>
    <n v="69"/>
    <m/>
    <n v="145.46"/>
    <n v="20.5"/>
    <n v="0"/>
    <n v="20.5"/>
    <n v="248.59"/>
    <n v="1538.47"/>
    <n v="106.05"/>
    <x v="0"/>
    <x v="3"/>
    <x v="7"/>
    <n v="1297"/>
    <n v="147"/>
    <x v="0"/>
    <x v="1"/>
  </r>
  <r>
    <x v="89"/>
    <x v="27"/>
    <x v="83"/>
    <n v="109.96"/>
    <n v="8861.9599999999991"/>
    <n v="80.599999999999994"/>
    <n v="7.27"/>
    <n v="198.79"/>
    <n v="1.43"/>
    <n v="200.22"/>
    <n v="22"/>
    <n v="21"/>
    <n v="747"/>
    <n v="788"/>
    <n v="82"/>
    <n v="78"/>
    <m/>
    <n v="85.52"/>
    <n v="0"/>
    <n v="0"/>
    <n v="0"/>
    <n v="12.54"/>
    <n v="1461.22"/>
    <n v="150.37"/>
    <x v="6"/>
    <x v="6"/>
    <x v="4"/>
    <n v="1535"/>
    <n v="160"/>
    <x v="3"/>
    <x v="1"/>
  </r>
  <r>
    <x v="89"/>
    <x v="17"/>
    <x v="3"/>
    <n v="101.05"/>
    <n v="7070.86"/>
    <n v="69.97"/>
    <n v="8.32"/>
    <n v="329.56"/>
    <n v="68.86"/>
    <n v="398.42"/>
    <n v="8"/>
    <n v="24"/>
    <n v="571"/>
    <n v="610"/>
    <n v="70"/>
    <n v="59"/>
    <m/>
    <n v="155"/>
    <n v="26.15"/>
    <n v="0.39"/>
    <n v="26.54"/>
    <n v="310.12"/>
    <n v="1343.79"/>
    <n v="98.33"/>
    <x v="0"/>
    <x v="3"/>
    <x v="7"/>
    <n v="1181"/>
    <n v="129"/>
    <x v="0"/>
    <x v="1"/>
  </r>
  <r>
    <x v="90"/>
    <x v="5"/>
    <x v="82"/>
    <n v="41"/>
    <n v="4883"/>
    <n v="119.09756097560975"/>
    <n v="8.1"/>
    <n v="484"/>
    <n v="92"/>
    <n v="576"/>
    <m/>
    <m/>
    <m/>
    <m/>
    <n v="20"/>
    <n v="32"/>
    <m/>
    <m/>
    <m/>
    <m/>
    <m/>
    <m/>
    <m/>
    <m/>
    <x v="12"/>
    <x v="6"/>
    <x v="4"/>
    <n v="0"/>
    <n v="52"/>
    <x v="0"/>
    <x v="1"/>
  </r>
  <r>
    <x v="91"/>
    <x v="0"/>
    <x v="26"/>
    <n v="80.52"/>
    <n v="3698.72"/>
    <n v="45.94"/>
    <n v="6.21"/>
    <n v="25.76"/>
    <n v="0"/>
    <n v="25.76"/>
    <n v="5"/>
    <n v="2"/>
    <n v="561"/>
    <n v="586"/>
    <n v="61"/>
    <n v="29"/>
    <m/>
    <n v="146.21"/>
    <n v="12.56"/>
    <n v="0"/>
    <n v="12.56"/>
    <n v="211.99"/>
    <n v="471.53"/>
    <n v="72.39"/>
    <x v="0"/>
    <x v="5"/>
    <x v="7"/>
    <n v="1147"/>
    <n v="90"/>
    <x v="0"/>
    <x v="1"/>
  </r>
  <r>
    <x v="91"/>
    <x v="1"/>
    <x v="26"/>
    <n v="80.52"/>
    <n v="4182.2299999999996"/>
    <n v="51.94"/>
    <n v="6.19"/>
    <n v="21.81"/>
    <n v="0"/>
    <n v="21.81"/>
    <n v="2"/>
    <n v="4"/>
    <n v="516"/>
    <n v="585"/>
    <n v="79"/>
    <n v="39"/>
    <m/>
    <n v="153.69999999999999"/>
    <n v="13.31"/>
    <n v="0"/>
    <n v="13.31"/>
    <n v="198.49"/>
    <n v="640.45000000000005"/>
    <n v="82.34"/>
    <x v="0"/>
    <x v="5"/>
    <x v="7"/>
    <n v="1101"/>
    <n v="118"/>
    <x v="0"/>
    <x v="1"/>
  </r>
  <r>
    <x v="91"/>
    <x v="3"/>
    <x v="41"/>
    <n v="80.52"/>
    <n v="3581.38"/>
    <n v="44.48"/>
    <n v="7"/>
    <n v="20.18"/>
    <n v="0.7"/>
    <n v="20.88"/>
    <n v="22"/>
    <n v="2"/>
    <n v="731"/>
    <n v="760"/>
    <n v="133"/>
    <n v="109"/>
    <m/>
    <n v="156.94"/>
    <n v="1.63"/>
    <n v="0"/>
    <n v="1.63"/>
    <n v="206.4"/>
    <n v="450.2"/>
    <n v="78.680000000000007"/>
    <x v="0"/>
    <x v="5"/>
    <x v="7"/>
    <n v="1491"/>
    <n v="242"/>
    <x v="2"/>
    <x v="1"/>
  </r>
  <r>
    <x v="91"/>
    <x v="4"/>
    <x v="26"/>
    <n v="80.52"/>
    <n v="4314.3599999999997"/>
    <n v="53.58"/>
    <n v="6.74"/>
    <n v="164.59"/>
    <n v="0"/>
    <n v="164.59"/>
    <n v="30"/>
    <n v="17"/>
    <n v="487"/>
    <n v="521"/>
    <n v="87"/>
    <n v="69"/>
    <m/>
    <n v="161.22"/>
    <n v="14.52"/>
    <n v="0"/>
    <n v="14.52"/>
    <n v="229.59"/>
    <n v="866.24"/>
    <n v="95.53"/>
    <x v="0"/>
    <x v="5"/>
    <x v="7"/>
    <n v="1008"/>
    <n v="156"/>
    <x v="3"/>
    <x v="1"/>
  </r>
  <r>
    <x v="91"/>
    <x v="6"/>
    <x v="67"/>
    <n v="67.39"/>
    <n v="6484.57"/>
    <n v="96.23"/>
    <n v="6.2"/>
    <n v="49.64"/>
    <n v="0"/>
    <n v="49.64"/>
    <n v="3"/>
    <n v="2"/>
    <n v="389"/>
    <n v="423"/>
    <n v="40"/>
    <n v="35"/>
    <m/>
    <n v="176.3"/>
    <n v="31.74"/>
    <n v="2.14"/>
    <n v="33.880000000000003"/>
    <n v="294.83"/>
    <n v="675.72"/>
    <n v="96.87"/>
    <x v="2"/>
    <x v="0"/>
    <x v="1"/>
    <n v="812"/>
    <n v="75"/>
    <x v="0"/>
    <x v="1"/>
  </r>
  <r>
    <x v="91"/>
    <x v="7"/>
    <x v="26"/>
    <n v="80.52"/>
    <n v="3640.34"/>
    <n v="45.21"/>
    <n v="6.93"/>
    <n v="60.04"/>
    <n v="0"/>
    <n v="60.04"/>
    <n v="6"/>
    <n v="8"/>
    <n v="498"/>
    <n v="522"/>
    <n v="65"/>
    <n v="52"/>
    <m/>
    <n v="141.16"/>
    <n v="7.72"/>
    <n v="0"/>
    <n v="7.72"/>
    <n v="170.21"/>
    <n v="671.12"/>
    <n v="70.3"/>
    <x v="0"/>
    <x v="5"/>
    <x v="7"/>
    <n v="1020"/>
    <n v="117"/>
    <x v="3"/>
    <x v="1"/>
  </r>
  <r>
    <x v="91"/>
    <x v="8"/>
    <x v="26"/>
    <n v="80.52"/>
    <n v="4058.44"/>
    <n v="50.41"/>
    <n v="7.11"/>
    <n v="98.73"/>
    <n v="0.71"/>
    <n v="99.44"/>
    <n v="6"/>
    <n v="10"/>
    <n v="500"/>
    <n v="550"/>
    <n v="60"/>
    <n v="56"/>
    <m/>
    <n v="154.02000000000001"/>
    <n v="12.64"/>
    <n v="0.04"/>
    <n v="12.67"/>
    <n v="210.77"/>
    <n v="804.11"/>
    <n v="76.28"/>
    <x v="0"/>
    <x v="5"/>
    <x v="7"/>
    <n v="1050"/>
    <n v="116"/>
    <x v="4"/>
    <x v="1"/>
  </r>
  <r>
    <x v="91"/>
    <x v="9"/>
    <x v="26"/>
    <n v="80.52"/>
    <n v="3735.28"/>
    <n v="46.39"/>
    <n v="6.87"/>
    <n v="41.3"/>
    <n v="0"/>
    <n v="41.3"/>
    <n v="8"/>
    <n v="4"/>
    <n v="453"/>
    <n v="498"/>
    <n v="79"/>
    <n v="46"/>
    <m/>
    <n v="131.83000000000001"/>
    <n v="0"/>
    <n v="0"/>
    <n v="0"/>
    <n v="90.21"/>
    <n v="610.95000000000005"/>
    <n v="63.11"/>
    <x v="0"/>
    <x v="5"/>
    <x v="7"/>
    <n v="951"/>
    <n v="125"/>
    <x v="0"/>
    <x v="1"/>
  </r>
  <r>
    <x v="91"/>
    <x v="10"/>
    <x v="26"/>
    <n v="80.52"/>
    <n v="3942.36"/>
    <n v="48.96"/>
    <n v="7.09"/>
    <n v="137.16"/>
    <n v="1.42"/>
    <n v="138.58000000000001"/>
    <n v="6"/>
    <n v="17"/>
    <n v="386"/>
    <n v="412"/>
    <n v="51"/>
    <n v="43"/>
    <m/>
    <n v="137.68"/>
    <n v="7.16"/>
    <n v="0"/>
    <n v="7.16"/>
    <n v="169.49"/>
    <n v="663.01"/>
    <n v="64.56"/>
    <x v="0"/>
    <x v="5"/>
    <x v="7"/>
    <n v="798"/>
    <n v="94"/>
    <x v="0"/>
    <x v="1"/>
  </r>
  <r>
    <x v="91"/>
    <x v="22"/>
    <x v="26"/>
    <n v="80.52"/>
    <n v="3909.13"/>
    <n v="48.55"/>
    <n v="6.52"/>
    <n v="43.29"/>
    <n v="0"/>
    <n v="43.29"/>
    <n v="1"/>
    <n v="4"/>
    <n v="383"/>
    <n v="431"/>
    <n v="63"/>
    <n v="59"/>
    <m/>
    <n v="154.37"/>
    <n v="4.53"/>
    <n v="0"/>
    <n v="4.53"/>
    <n v="183.04"/>
    <n v="715.57"/>
    <n v="65.47"/>
    <x v="0"/>
    <x v="5"/>
    <x v="7"/>
    <n v="814"/>
    <n v="122"/>
    <x v="3"/>
    <x v="1"/>
  </r>
  <r>
    <x v="91"/>
    <x v="13"/>
    <x v="26"/>
    <n v="80.52"/>
    <n v="4069.09"/>
    <n v="50.54"/>
    <n v="6.72"/>
    <n v="30.75"/>
    <n v="0"/>
    <n v="30.75"/>
    <n v="6"/>
    <n v="1"/>
    <n v="486"/>
    <n v="563"/>
    <n v="72"/>
    <n v="41"/>
    <m/>
    <n v="164.49"/>
    <n v="18.52"/>
    <n v="0.06"/>
    <n v="18.579999999999998"/>
    <n v="265.2"/>
    <n v="648.96"/>
    <n v="75.08"/>
    <x v="0"/>
    <x v="5"/>
    <x v="7"/>
    <n v="1049"/>
    <n v="113"/>
    <x v="0"/>
    <x v="1"/>
  </r>
  <r>
    <x v="91"/>
    <x v="19"/>
    <x v="41"/>
    <n v="80.52"/>
    <n v="2450.4899999999998"/>
    <n v="31.02"/>
    <n v="6.58"/>
    <n v="5.98"/>
    <n v="0"/>
    <n v="5.98"/>
    <n v="21"/>
    <n v="0"/>
    <n v="512"/>
    <n v="528"/>
    <n v="79"/>
    <n v="63"/>
    <m/>
    <n v="82"/>
    <n v="0"/>
    <n v="0"/>
    <n v="0"/>
    <n v="19.420000000000002"/>
    <n v="213.33"/>
    <n v="51.61"/>
    <x v="0"/>
    <x v="5"/>
    <x v="7"/>
    <n v="1040"/>
    <n v="142"/>
    <x v="0"/>
    <x v="1"/>
  </r>
  <r>
    <x v="91"/>
    <x v="21"/>
    <x v="26"/>
    <n v="80.52"/>
    <n v="4254.1400000000003"/>
    <n v="52.84"/>
    <n v="6.74"/>
    <n v="47.42"/>
    <n v="0"/>
    <n v="47.42"/>
    <n v="12"/>
    <n v="7"/>
    <n v="503"/>
    <n v="542"/>
    <n v="48"/>
    <n v="34"/>
    <m/>
    <n v="160.58000000000001"/>
    <n v="15.22"/>
    <n v="0.08"/>
    <n v="15.29"/>
    <n v="221.14"/>
    <n v="539.41"/>
    <n v="77.7"/>
    <x v="0"/>
    <x v="5"/>
    <x v="7"/>
    <n v="1045"/>
    <n v="82"/>
    <x v="3"/>
    <x v="1"/>
  </r>
  <r>
    <x v="91"/>
    <x v="15"/>
    <x v="17"/>
    <n v="75.89"/>
    <n v="3301.62"/>
    <n v="43.58"/>
    <n v="7.18"/>
    <n v="34.700000000000003"/>
    <n v="0.72"/>
    <n v="35.42"/>
    <n v="7"/>
    <n v="4"/>
    <n v="455"/>
    <n v="485"/>
    <n v="64"/>
    <n v="39"/>
    <m/>
    <n v="144.41999999999999"/>
    <n v="10.09"/>
    <n v="0"/>
    <n v="10.09"/>
    <n v="168.88"/>
    <n v="415.35"/>
    <n v="61.13"/>
    <x v="0"/>
    <x v="0"/>
    <x v="7"/>
    <n v="940"/>
    <n v="103"/>
    <x v="0"/>
    <x v="1"/>
  </r>
  <r>
    <x v="91"/>
    <x v="16"/>
    <x v="26"/>
    <n v="80.52"/>
    <n v="4373.6400000000003"/>
    <n v="54.32"/>
    <n v="6.76"/>
    <n v="116.6"/>
    <n v="0"/>
    <n v="116.6"/>
    <n v="7"/>
    <n v="17"/>
    <n v="463"/>
    <n v="532"/>
    <n v="95"/>
    <n v="55"/>
    <m/>
    <n v="149.13"/>
    <n v="6.72"/>
    <n v="0.01"/>
    <n v="6.73"/>
    <n v="194.49"/>
    <n v="897.57"/>
    <n v="73.95"/>
    <x v="0"/>
    <x v="5"/>
    <x v="7"/>
    <n v="995"/>
    <n v="150"/>
    <x v="0"/>
    <x v="1"/>
  </r>
  <r>
    <x v="91"/>
    <x v="17"/>
    <x v="26"/>
    <n v="80.52"/>
    <n v="4096.3500000000004"/>
    <n v="50.88"/>
    <n v="6.81"/>
    <n v="68.989999999999995"/>
    <n v="0"/>
    <n v="68.989999999999995"/>
    <n v="5"/>
    <n v="9"/>
    <n v="457"/>
    <n v="541"/>
    <n v="72"/>
    <n v="41"/>
    <m/>
    <n v="153.75"/>
    <n v="10.62"/>
    <n v="0.43"/>
    <n v="11.05"/>
    <n v="222.87"/>
    <n v="611.25"/>
    <n v="64.7"/>
    <x v="0"/>
    <x v="5"/>
    <x v="7"/>
    <n v="998"/>
    <n v="113"/>
    <x v="0"/>
    <x v="1"/>
  </r>
  <r>
    <x v="92"/>
    <x v="0"/>
    <x v="29"/>
    <n v="92.4"/>
    <n v="4753.0600000000004"/>
    <n v="51.44"/>
    <n v="8.69"/>
    <n v="243.88"/>
    <n v="57.15"/>
    <n v="301.02999999999997"/>
    <n v="15"/>
    <n v="15"/>
    <n v="679"/>
    <n v="727"/>
    <n v="64"/>
    <n v="45"/>
    <m/>
    <n v="136.44"/>
    <n v="8.89"/>
    <n v="0"/>
    <n v="8.89"/>
    <n v="185.98"/>
    <n v="917.47"/>
    <n v="92.53"/>
    <x v="6"/>
    <x v="3"/>
    <x v="7"/>
    <n v="1406"/>
    <n v="109"/>
    <x v="0"/>
    <x v="1"/>
  </r>
  <r>
    <x v="92"/>
    <x v="1"/>
    <x v="84"/>
    <n v="112.59"/>
    <n v="10719.3"/>
    <n v="95.21"/>
    <n v="7.91"/>
    <n v="323.2"/>
    <n v="26.34"/>
    <n v="349.54"/>
    <n v="14"/>
    <n v="26"/>
    <n v="858"/>
    <n v="856"/>
    <n v="56"/>
    <n v="64"/>
    <m/>
    <n v="180.48"/>
    <n v="62.7"/>
    <n v="5.8"/>
    <n v="68.5"/>
    <n v="557.97"/>
    <n v="1332.41"/>
    <n v="163.08000000000001"/>
    <x v="0"/>
    <x v="6"/>
    <x v="4"/>
    <n v="1714"/>
    <n v="120"/>
    <x v="0"/>
    <x v="1"/>
  </r>
  <r>
    <x v="92"/>
    <x v="3"/>
    <x v="41"/>
    <n v="92.4"/>
    <n v="3918.4"/>
    <n v="43.54"/>
    <n v="7.1"/>
    <n v="84.27"/>
    <n v="1.41"/>
    <n v="85.68"/>
    <n v="5"/>
    <n v="6"/>
    <n v="789"/>
    <n v="850"/>
    <n v="84"/>
    <n v="54"/>
    <m/>
    <n v="146.91999999999999"/>
    <n v="1.01"/>
    <n v="0"/>
    <n v="1.01"/>
    <n v="173.81"/>
    <n v="316.27"/>
    <n v="80.41"/>
    <x v="6"/>
    <x v="3"/>
    <x v="7"/>
    <n v="1639"/>
    <n v="138"/>
    <x v="2"/>
    <x v="1"/>
  </r>
  <r>
    <x v="92"/>
    <x v="4"/>
    <x v="84"/>
    <n v="112.59"/>
    <n v="10869.47"/>
    <n v="96.54"/>
    <n v="8.58"/>
    <n v="694.44"/>
    <n v="202.77"/>
    <n v="897.21"/>
    <n v="50"/>
    <n v="52"/>
    <n v="842"/>
    <n v="831"/>
    <n v="82"/>
    <n v="134"/>
    <m/>
    <n v="179.02"/>
    <n v="56.75"/>
    <n v="1.53"/>
    <n v="58.28"/>
    <n v="515.66999999999996"/>
    <n v="2393.12"/>
    <n v="210.93"/>
    <x v="0"/>
    <x v="6"/>
    <x v="4"/>
    <n v="1673"/>
    <n v="216"/>
    <x v="3"/>
    <x v="1"/>
  </r>
  <r>
    <x v="92"/>
    <x v="8"/>
    <x v="29"/>
    <n v="92.4"/>
    <n v="4563.7299999999996"/>
    <n v="49.7"/>
    <n v="7.93"/>
    <n v="258.58"/>
    <n v="38.409999999999997"/>
    <n v="296.99"/>
    <n v="10"/>
    <n v="20"/>
    <n v="581"/>
    <n v="625"/>
    <n v="67"/>
    <n v="50"/>
    <m/>
    <n v="149.41999999999999"/>
    <n v="13.23"/>
    <n v="0.03"/>
    <n v="13.26"/>
    <n v="209.08"/>
    <n v="894.09"/>
    <n v="92.26"/>
    <x v="6"/>
    <x v="3"/>
    <x v="7"/>
    <n v="1206"/>
    <n v="117"/>
    <x v="4"/>
    <x v="1"/>
  </r>
  <r>
    <x v="92"/>
    <x v="9"/>
    <x v="84"/>
    <n v="112.59"/>
    <n v="9426.16"/>
    <n v="83.72"/>
    <n v="8.89"/>
    <n v="627.67999999999995"/>
    <n v="317.56"/>
    <n v="945.24"/>
    <n v="35"/>
    <n v="53"/>
    <n v="697"/>
    <n v="701"/>
    <n v="93"/>
    <n v="85"/>
    <m/>
    <n v="172.47"/>
    <n v="25.4"/>
    <n v="1.17"/>
    <n v="26.57"/>
    <n v="279.74"/>
    <n v="1867.92"/>
    <n v="139.28"/>
    <x v="0"/>
    <x v="6"/>
    <x v="4"/>
    <n v="1398"/>
    <n v="178"/>
    <x v="0"/>
    <x v="1"/>
  </r>
  <r>
    <x v="92"/>
    <x v="18"/>
    <x v="85"/>
    <n v="132.76"/>
    <n v="3885.89"/>
    <n v="29.27"/>
    <n v="7.71"/>
    <n v="404.42"/>
    <n v="19.5"/>
    <n v="423.92"/>
    <n v="5"/>
    <n v="17"/>
    <n v="268"/>
    <n v="281"/>
    <n v="39"/>
    <n v="26"/>
    <m/>
    <n v="107.49"/>
    <n v="8.59"/>
    <n v="1.34"/>
    <n v="9.92"/>
    <n v="175.91"/>
    <n v="796.43"/>
    <n v="68.75"/>
    <x v="0"/>
    <x v="6"/>
    <x v="4"/>
    <n v="549"/>
    <n v="65"/>
    <x v="4"/>
    <x v="1"/>
  </r>
  <r>
    <x v="92"/>
    <x v="10"/>
    <x v="29"/>
    <n v="92.4"/>
    <n v="4646.4799999999996"/>
    <n v="51.69"/>
    <n v="8.14"/>
    <n v="264.94"/>
    <n v="46.25"/>
    <n v="311.19"/>
    <n v="6"/>
    <n v="20"/>
    <n v="531"/>
    <n v="587"/>
    <n v="61"/>
    <n v="39"/>
    <m/>
    <n v="140.74"/>
    <n v="12.77"/>
    <n v="0.02"/>
    <n v="12.79"/>
    <n v="206.82"/>
    <n v="946.34"/>
    <n v="95.56"/>
    <x v="6"/>
    <x v="3"/>
    <x v="7"/>
    <n v="1118"/>
    <n v="100"/>
    <x v="0"/>
    <x v="1"/>
  </r>
  <r>
    <x v="92"/>
    <x v="22"/>
    <x v="29"/>
    <n v="92.4"/>
    <n v="4096.7"/>
    <n v="44.34"/>
    <n v="8.36"/>
    <n v="262.8"/>
    <n v="64.42"/>
    <n v="327.22000000000003"/>
    <n v="5"/>
    <n v="19"/>
    <n v="504"/>
    <n v="520"/>
    <n v="56"/>
    <n v="46"/>
    <m/>
    <n v="142.66999999999999"/>
    <n v="6.04"/>
    <n v="0"/>
    <n v="6.04"/>
    <n v="157.81"/>
    <n v="835.36"/>
    <n v="75.510000000000005"/>
    <x v="6"/>
    <x v="3"/>
    <x v="7"/>
    <n v="1024"/>
    <n v="102"/>
    <x v="3"/>
    <x v="1"/>
  </r>
  <r>
    <x v="92"/>
    <x v="13"/>
    <x v="84"/>
    <n v="112.59"/>
    <n v="11065.56"/>
    <n v="98.28"/>
    <n v="8.35"/>
    <n v="430.24"/>
    <n v="53.64"/>
    <n v="483.88"/>
    <n v="12"/>
    <n v="34"/>
    <n v="785"/>
    <n v="816"/>
    <n v="80"/>
    <n v="62"/>
    <m/>
    <n v="173.7"/>
    <n v="47.23"/>
    <n v="1.42"/>
    <n v="48.66"/>
    <n v="485.51"/>
    <n v="1876.61"/>
    <n v="173.69"/>
    <x v="0"/>
    <x v="6"/>
    <x v="4"/>
    <n v="1601"/>
    <n v="142"/>
    <x v="0"/>
    <x v="1"/>
  </r>
  <r>
    <x v="92"/>
    <x v="21"/>
    <x v="10"/>
    <n v="132.76"/>
    <n v="4258.7299999999996"/>
    <n v="32.078412172341068"/>
    <n v="6.94"/>
    <n v="424.32"/>
    <n v="19.5"/>
    <n v="443.82"/>
    <n v="5"/>
    <n v="18"/>
    <n v="295"/>
    <n v="330"/>
    <n v="41"/>
    <n v="24"/>
    <m/>
    <n v="142.32999999999998"/>
    <n v="11.92"/>
    <n v="1.3"/>
    <n v="13.219999999999999"/>
    <n v="207.16"/>
    <n v="892.82"/>
    <n v="76.48"/>
    <x v="0"/>
    <x v="6"/>
    <x v="4"/>
    <n v="625"/>
    <n v="65"/>
    <x v="3"/>
    <x v="1"/>
  </r>
  <r>
    <x v="92"/>
    <x v="14"/>
    <x v="84"/>
    <n v="112.59"/>
    <n v="6294.78"/>
    <n v="55.91"/>
    <n v="7.76"/>
    <n v="14.42"/>
    <n v="11.81"/>
    <n v="26.23"/>
    <n v="11"/>
    <n v="2"/>
    <n v="723"/>
    <n v="732"/>
    <n v="52"/>
    <n v="59"/>
    <m/>
    <n v="158.02000000000001"/>
    <n v="18.34"/>
    <n v="0.5"/>
    <n v="18.829999999999998"/>
    <n v="339.27"/>
    <n v="425.52"/>
    <n v="79.91"/>
    <x v="0"/>
    <x v="6"/>
    <x v="4"/>
    <n v="1455"/>
    <n v="111"/>
    <x v="0"/>
    <x v="1"/>
  </r>
  <r>
    <x v="92"/>
    <x v="15"/>
    <x v="84"/>
    <n v="112.59"/>
    <n v="10603.29"/>
    <n v="94.18"/>
    <n v="8.0500000000000007"/>
    <n v="564.58000000000004"/>
    <n v="65.11"/>
    <n v="629.69000000000005"/>
    <n v="17"/>
    <n v="38"/>
    <n v="796"/>
    <n v="803"/>
    <n v="87"/>
    <n v="99"/>
    <m/>
    <n v="180.58"/>
    <n v="50.14"/>
    <n v="22.44"/>
    <n v="72.58"/>
    <n v="636.4"/>
    <n v="1902.19"/>
    <n v="151.1"/>
    <x v="0"/>
    <x v="6"/>
    <x v="4"/>
    <n v="1599"/>
    <n v="186"/>
    <x v="0"/>
    <x v="1"/>
  </r>
  <r>
    <x v="92"/>
    <x v="16"/>
    <x v="84"/>
    <n v="112.59"/>
    <n v="12251.58"/>
    <n v="108.82"/>
    <n v="8.7899999999999991"/>
    <n v="768.78"/>
    <n v="135.74"/>
    <n v="904.52"/>
    <n v="16"/>
    <n v="53"/>
    <n v="795"/>
    <n v="810"/>
    <n v="85"/>
    <n v="102"/>
    <m/>
    <n v="170.07"/>
    <n v="55.7"/>
    <n v="0.38"/>
    <n v="56.09"/>
    <n v="494.22"/>
    <n v="2563.91"/>
    <n v="161.80000000000001"/>
    <x v="0"/>
    <x v="6"/>
    <x v="4"/>
    <n v="1605"/>
    <n v="187"/>
    <x v="0"/>
    <x v="1"/>
  </r>
  <r>
    <x v="92"/>
    <x v="17"/>
    <x v="84"/>
    <n v="112.59"/>
    <n v="8805.8799999999992"/>
    <n v="118.5"/>
    <n v="8.16"/>
    <n v="421.58"/>
    <n v="85.18"/>
    <n v="506.76"/>
    <n v="9"/>
    <n v="35"/>
    <n v="503"/>
    <n v="496"/>
    <n v="49"/>
    <n v="58"/>
    <m/>
    <n v="186.74"/>
    <n v="31.9"/>
    <n v="30.9"/>
    <n v="62.8"/>
    <n v="523.11"/>
    <n v="1636.32"/>
    <n v="118.69"/>
    <x v="0"/>
    <x v="6"/>
    <x v="4"/>
    <n v="999"/>
    <n v="107"/>
    <x v="0"/>
    <x v="1"/>
  </r>
  <r>
    <x v="93"/>
    <x v="1"/>
    <x v="3"/>
    <n v="70.290000000000006"/>
    <n v="3239.07"/>
    <n v="46.08"/>
    <n v="5.65"/>
    <n v="0.56000000000000005"/>
    <n v="0"/>
    <n v="0.56000000000000005"/>
    <n v="0"/>
    <n v="0"/>
    <n v="498"/>
    <n v="567"/>
    <n v="43"/>
    <n v="6"/>
    <m/>
    <n v="143.71"/>
    <n v="0.97"/>
    <n v="0"/>
    <n v="0.97"/>
    <n v="115.66"/>
    <n v="263.2"/>
    <n v="60.48"/>
    <x v="0"/>
    <x v="5"/>
    <x v="7"/>
    <n v="1065"/>
    <n v="49"/>
    <x v="0"/>
    <x v="1"/>
  </r>
  <r>
    <x v="93"/>
    <x v="2"/>
    <x v="3"/>
    <n v="70.290000000000006"/>
    <n v="3160.04"/>
    <n v="44.96"/>
    <n v="5.91"/>
    <n v="4.6100000000000003"/>
    <n v="0"/>
    <n v="4.6100000000000003"/>
    <n v="1"/>
    <n v="1"/>
    <n v="442"/>
    <n v="523"/>
    <n v="51"/>
    <n v="4"/>
    <m/>
    <n v="159.66"/>
    <n v="10.6"/>
    <n v="0"/>
    <n v="10.6"/>
    <n v="215.91"/>
    <n v="201.94"/>
    <n v="57.62"/>
    <x v="0"/>
    <x v="5"/>
    <x v="7"/>
    <n v="965"/>
    <n v="55"/>
    <x v="1"/>
    <x v="1"/>
  </r>
  <r>
    <x v="93"/>
    <x v="4"/>
    <x v="3"/>
    <n v="70.290000000000006"/>
    <n v="3104.92"/>
    <n v="47.18"/>
    <n v="6.71"/>
    <n v="25.88"/>
    <n v="0"/>
    <n v="25.88"/>
    <n v="9"/>
    <n v="2"/>
    <n v="489"/>
    <n v="514"/>
    <n v="60"/>
    <n v="27"/>
    <m/>
    <n v="142.78"/>
    <n v="1.25"/>
    <n v="0"/>
    <n v="1.25"/>
    <n v="102.13"/>
    <n v="318.42"/>
    <n v="73.61"/>
    <x v="0"/>
    <x v="5"/>
    <x v="7"/>
    <n v="1003"/>
    <n v="87"/>
    <x v="3"/>
    <x v="1"/>
  </r>
  <r>
    <x v="93"/>
    <x v="6"/>
    <x v="67"/>
    <n v="58.26"/>
    <n v="4761.7"/>
    <n v="81.73"/>
    <n v="6.81"/>
    <n v="98.75"/>
    <n v="0"/>
    <n v="98.75"/>
    <n v="0"/>
    <n v="5"/>
    <n v="410"/>
    <n v="407"/>
    <n v="28"/>
    <n v="20"/>
    <m/>
    <n v="171.98"/>
    <n v="23.33"/>
    <n v="0"/>
    <n v="23.33"/>
    <n v="228.72"/>
    <n v="482.02"/>
    <n v="68.260000000000005"/>
    <x v="7"/>
    <x v="0"/>
    <x v="8"/>
    <n v="817"/>
    <n v="48"/>
    <x v="0"/>
    <x v="1"/>
  </r>
  <r>
    <x v="93"/>
    <x v="8"/>
    <x v="3"/>
    <n v="70.290000000000006"/>
    <n v="2991.96"/>
    <n v="42.57"/>
    <n v="5.47"/>
    <n v="0"/>
    <n v="0"/>
    <n v="0"/>
    <n v="0"/>
    <n v="0"/>
    <n v="451"/>
    <n v="518"/>
    <n v="44"/>
    <n v="9"/>
    <m/>
    <n v="149.84"/>
    <n v="2.29"/>
    <n v="0"/>
    <n v="2.29"/>
    <n v="146.31"/>
    <n v="228.75"/>
    <n v="56.72"/>
    <x v="0"/>
    <x v="5"/>
    <x v="7"/>
    <n v="969"/>
    <n v="53"/>
    <x v="4"/>
    <x v="1"/>
  </r>
  <r>
    <x v="93"/>
    <x v="9"/>
    <x v="3"/>
    <n v="70.290000000000006"/>
    <n v="2924.28"/>
    <n v="41.61"/>
    <n v="6.21"/>
    <n v="24.56"/>
    <n v="0"/>
    <n v="24.56"/>
    <n v="2"/>
    <n v="4"/>
    <n v="486"/>
    <n v="546"/>
    <n v="37"/>
    <n v="12"/>
    <m/>
    <n v="125.58"/>
    <n v="0"/>
    <n v="0"/>
    <n v="0"/>
    <n v="59.74"/>
    <n v="300.38"/>
    <n v="53.37"/>
    <x v="0"/>
    <x v="5"/>
    <x v="7"/>
    <n v="1032"/>
    <n v="49"/>
    <x v="0"/>
    <x v="1"/>
  </r>
  <r>
    <x v="93"/>
    <x v="13"/>
    <x v="3"/>
    <n v="70.290000000000006"/>
    <n v="3098.44"/>
    <n v="44.08"/>
    <n v="5.92"/>
    <n v="3.99"/>
    <n v="0"/>
    <n v="3.99"/>
    <n v="1"/>
    <n v="0"/>
    <n v="515"/>
    <n v="563"/>
    <n v="57"/>
    <n v="13"/>
    <m/>
    <n v="157.07"/>
    <n v="7.62"/>
    <n v="0"/>
    <n v="7.62"/>
    <n v="181.75"/>
    <n v="276.24"/>
    <n v="62.64"/>
    <x v="0"/>
    <x v="5"/>
    <x v="7"/>
    <n v="1078"/>
    <n v="70"/>
    <x v="0"/>
    <x v="1"/>
  </r>
  <r>
    <x v="93"/>
    <x v="19"/>
    <x v="41"/>
    <n v="70.290000000000006"/>
    <n v="2399.11"/>
    <n v="34.130000000000003"/>
    <n v="5.23"/>
    <n v="0"/>
    <n v="0"/>
    <n v="0"/>
    <n v="7"/>
    <n v="0"/>
    <n v="600"/>
    <n v="652"/>
    <n v="65"/>
    <n v="20"/>
    <m/>
    <n v="82"/>
    <n v="0"/>
    <n v="0"/>
    <n v="0"/>
    <n v="10.4"/>
    <n v="196.75"/>
    <n v="46.6"/>
    <x v="0"/>
    <x v="5"/>
    <x v="7"/>
    <n v="1252"/>
    <n v="85"/>
    <x v="0"/>
    <x v="1"/>
  </r>
  <r>
    <x v="93"/>
    <x v="14"/>
    <x v="86"/>
    <n v="51.82"/>
    <n v="2650.53"/>
    <n v="51.16"/>
    <n v="6.09"/>
    <n v="58.7"/>
    <n v="5.99"/>
    <n v="0"/>
    <n v="15.8"/>
    <n v="4.51"/>
    <n v="1.34"/>
    <n v="12.13"/>
    <n v="0"/>
    <n v="12.13"/>
    <m/>
    <n v="1"/>
    <n v="330"/>
    <n v="372"/>
    <n v="21"/>
    <n v="25"/>
    <n v="0"/>
    <n v="0"/>
    <x v="13"/>
    <x v="8"/>
    <x v="10"/>
    <n v="0"/>
    <n v="183.29"/>
    <x v="5"/>
    <x v="1"/>
  </r>
  <r>
    <x v="93"/>
    <x v="15"/>
    <x v="3"/>
    <n v="70.290000000000006"/>
    <n v="3072.71"/>
    <n v="43.72"/>
    <n v="5.99"/>
    <n v="5.74"/>
    <n v="0"/>
    <n v="5.74"/>
    <n v="3"/>
    <n v="1"/>
    <n v="433"/>
    <n v="458"/>
    <n v="61"/>
    <n v="9"/>
    <m/>
    <n v="139.87"/>
    <n v="4.67"/>
    <n v="0"/>
    <n v="4.67"/>
    <n v="123"/>
    <n v="314.52"/>
    <n v="58.57"/>
    <x v="0"/>
    <x v="5"/>
    <x v="7"/>
    <n v="891"/>
    <n v="70"/>
    <x v="0"/>
    <x v="1"/>
  </r>
  <r>
    <x v="93"/>
    <x v="16"/>
    <x v="3"/>
    <n v="70.290000000000006"/>
    <n v="3094.08"/>
    <n v="44.02"/>
    <n v="6.58"/>
    <n v="10.74"/>
    <n v="0"/>
    <n v="10.74"/>
    <n v="2"/>
    <n v="1"/>
    <n v="550"/>
    <n v="639"/>
    <n v="83"/>
    <n v="15"/>
    <m/>
    <n v="135.66"/>
    <n v="1.1100000000000001"/>
    <n v="0"/>
    <n v="1.1100000000000001"/>
    <n v="109.49"/>
    <n v="418.63"/>
    <n v="57.03"/>
    <x v="0"/>
    <x v="5"/>
    <x v="7"/>
    <n v="1189"/>
    <n v="98"/>
    <x v="0"/>
    <x v="1"/>
  </r>
  <r>
    <x v="93"/>
    <x v="17"/>
    <x v="3"/>
    <n v="70.290000000000006"/>
    <n v="3231.73"/>
    <n v="45.98"/>
    <n v="5.61"/>
    <n v="0.56000000000000005"/>
    <n v="0"/>
    <n v="0.56000000000000005"/>
    <n v="0"/>
    <n v="0"/>
    <n v="506"/>
    <n v="539"/>
    <n v="46"/>
    <n v="8"/>
    <m/>
    <n v="147.68"/>
    <n v="2.23"/>
    <n v="0"/>
    <n v="2.23"/>
    <n v="152.37"/>
    <n v="283.67"/>
    <n v="54.86"/>
    <x v="0"/>
    <x v="5"/>
    <x v="7"/>
    <n v="1045"/>
    <n v="54"/>
    <x v="0"/>
    <x v="1"/>
  </r>
  <r>
    <x v="94"/>
    <x v="0"/>
    <x v="87"/>
    <n v="126.1"/>
    <n v="10737.29"/>
    <n v="85.15"/>
    <n v="8.5399999999999991"/>
    <n v="348.62"/>
    <n v="101.08"/>
    <n v="449.7"/>
    <n v="12"/>
    <n v="26"/>
    <n v="970"/>
    <n v="959"/>
    <n v="68"/>
    <n v="60"/>
    <m/>
    <n v="164.78"/>
    <n v="73.400000000000006"/>
    <n v="1.19"/>
    <n v="74.59"/>
    <n v="571.52"/>
    <n v="1789.01"/>
    <n v="169.91"/>
    <x v="0"/>
    <x v="6"/>
    <x v="4"/>
    <n v="1929"/>
    <n v="128"/>
    <x v="0"/>
    <x v="1"/>
  </r>
  <r>
    <x v="94"/>
    <x v="1"/>
    <x v="87"/>
    <n v="126.1"/>
    <n v="11059.12"/>
    <n v="87.7"/>
    <n v="7.19"/>
    <n v="269.14"/>
    <n v="0.72"/>
    <n v="269.86"/>
    <n v="11"/>
    <n v="18"/>
    <n v="860"/>
    <n v="898"/>
    <n v="54"/>
    <n v="68"/>
    <m/>
    <n v="171.29"/>
    <n v="51.72"/>
    <n v="6.43"/>
    <n v="58.15"/>
    <n v="527.15"/>
    <n v="1298.78"/>
    <n v="174.96"/>
    <x v="0"/>
    <x v="6"/>
    <x v="4"/>
    <n v="1758"/>
    <n v="122"/>
    <x v="0"/>
    <x v="1"/>
  </r>
  <r>
    <x v="94"/>
    <x v="2"/>
    <x v="87"/>
    <n v="126.1"/>
    <n v="4927.72"/>
    <n v="39.08"/>
    <n v="8.76"/>
    <n v="206.34"/>
    <n v="75.489999999999995"/>
    <n v="281.83"/>
    <n v="9"/>
    <n v="15"/>
    <n v="440"/>
    <n v="449"/>
    <n v="35"/>
    <n v="28"/>
    <m/>
    <n v="124.23"/>
    <n v="11.25"/>
    <n v="0.32"/>
    <n v="11.57"/>
    <n v="177.41"/>
    <n v="651.25"/>
    <n v="72.52"/>
    <x v="0"/>
    <x v="6"/>
    <x v="4"/>
    <n v="889"/>
    <n v="63"/>
    <x v="1"/>
    <x v="1"/>
  </r>
  <r>
    <x v="94"/>
    <x v="4"/>
    <x v="87"/>
    <n v="126.1"/>
    <n v="7991.18"/>
    <n v="63.37"/>
    <n v="8.6999999999999993"/>
    <n v="462.42"/>
    <n v="154.49"/>
    <n v="616.91"/>
    <n v="31"/>
    <n v="36"/>
    <n v="669"/>
    <n v="696"/>
    <n v="44"/>
    <n v="84"/>
    <m/>
    <n v="153.66999999999999"/>
    <n v="41.28"/>
    <n v="0.09"/>
    <n v="41.37"/>
    <n v="378.3"/>
    <n v="1490.84"/>
    <n v="140.35"/>
    <x v="0"/>
    <x v="6"/>
    <x v="4"/>
    <n v="1365"/>
    <n v="128"/>
    <x v="3"/>
    <x v="1"/>
  </r>
  <r>
    <x v="94"/>
    <x v="5"/>
    <x v="87"/>
    <n v="126.1"/>
    <n v="12132.96"/>
    <n v="96.22"/>
    <n v="8.19"/>
    <n v="901.6"/>
    <n v="174.11"/>
    <n v="1075.71"/>
    <n v="23"/>
    <n v="66"/>
    <n v="819"/>
    <n v="839"/>
    <n v="67"/>
    <n v="96"/>
    <m/>
    <n v="179.34"/>
    <n v="67.94"/>
    <n v="5.97"/>
    <n v="73.91"/>
    <n v="614.80999999999995"/>
    <n v="2430.39"/>
    <n v="166.87"/>
    <x v="0"/>
    <x v="6"/>
    <x v="4"/>
    <n v="1658"/>
    <n v="163"/>
    <x v="0"/>
    <x v="1"/>
  </r>
  <r>
    <x v="94"/>
    <x v="8"/>
    <x v="87"/>
    <n v="126.1"/>
    <n v="10079.92"/>
    <n v="79.930000000000007"/>
    <n v="7.11"/>
    <n v="317.31"/>
    <n v="5.63"/>
    <n v="322.94"/>
    <n v="11"/>
    <n v="24"/>
    <n v="817"/>
    <n v="848"/>
    <n v="42"/>
    <n v="63"/>
    <m/>
    <n v="168"/>
    <n v="50.49"/>
    <n v="4.6100000000000003"/>
    <n v="55.1"/>
    <n v="507.75"/>
    <n v="1471.5"/>
    <n v="164.56"/>
    <x v="0"/>
    <x v="6"/>
    <x v="4"/>
    <n v="1665"/>
    <n v="105"/>
    <x v="4"/>
    <x v="1"/>
  </r>
  <r>
    <x v="94"/>
    <x v="9"/>
    <x v="87"/>
    <n v="126.1"/>
    <n v="9498.4"/>
    <n v="75.319999999999993"/>
    <n v="8.6"/>
    <n v="523.67999999999995"/>
    <n v="184.44"/>
    <n v="708.12"/>
    <n v="27"/>
    <n v="37"/>
    <n v="755"/>
    <n v="796"/>
    <n v="96"/>
    <n v="86"/>
    <m/>
    <n v="167.63"/>
    <n v="34.75"/>
    <n v="2.0699999999999998"/>
    <n v="36.82"/>
    <n v="409.34"/>
    <n v="1770.88"/>
    <n v="142.28"/>
    <x v="0"/>
    <x v="6"/>
    <x v="4"/>
    <n v="1551"/>
    <n v="182"/>
    <x v="0"/>
    <x v="1"/>
  </r>
  <r>
    <x v="94"/>
    <x v="13"/>
    <x v="87"/>
    <n v="126.1"/>
    <n v="8200.35"/>
    <n v="65.03"/>
    <n v="7.08"/>
    <n v="125.69"/>
    <n v="1.41"/>
    <n v="127.1"/>
    <n v="7"/>
    <n v="10"/>
    <n v="607"/>
    <n v="623"/>
    <n v="48"/>
    <n v="49"/>
    <m/>
    <n v="158.80000000000001"/>
    <n v="43.43"/>
    <n v="2.0099999999999998"/>
    <n v="45.44"/>
    <n v="426.75"/>
    <n v="1137.0999999999999"/>
    <n v="135.53"/>
    <x v="0"/>
    <x v="6"/>
    <x v="4"/>
    <n v="1230"/>
    <n v="97"/>
    <x v="0"/>
    <x v="1"/>
  </r>
  <r>
    <x v="94"/>
    <x v="19"/>
    <x v="87"/>
    <n v="126.1"/>
    <n v="4743.51"/>
    <n v="44.75"/>
    <n v="6.29"/>
    <n v="12.87"/>
    <n v="0"/>
    <n v="12.87"/>
    <n v="6"/>
    <n v="1"/>
    <n v="635"/>
    <n v="642"/>
    <n v="36"/>
    <n v="32"/>
    <m/>
    <n v="94.59"/>
    <n v="0"/>
    <n v="0"/>
    <n v="0"/>
    <n v="1.32"/>
    <n v="306.54000000000002"/>
    <n v="56.31"/>
    <x v="0"/>
    <x v="6"/>
    <x v="4"/>
    <n v="1277"/>
    <n v="68"/>
    <x v="0"/>
    <x v="1"/>
  </r>
  <r>
    <x v="94"/>
    <x v="14"/>
    <x v="88"/>
    <n v="158.80000000000001"/>
    <n v="2770.43"/>
    <n v="17.45"/>
    <n v="6.49"/>
    <n v="31.26"/>
    <n v="16.93"/>
    <n v="16.73"/>
    <n v="20.27"/>
    <n v="2.72"/>
    <n v="4.21"/>
    <n v="13.9"/>
    <n v="0"/>
    <n v="13.9"/>
    <m/>
    <n v="1"/>
    <n v="437"/>
    <n v="460"/>
    <n v="26"/>
    <n v="22"/>
    <n v="82"/>
    <n v="82"/>
    <x v="13"/>
    <x v="8"/>
    <x v="10"/>
    <n v="0.98"/>
    <n v="126.72"/>
    <x v="6"/>
    <x v="1"/>
  </r>
  <r>
    <x v="94"/>
    <x v="15"/>
    <x v="87"/>
    <n v="126.1"/>
    <n v="2220.48"/>
    <n v="51.62"/>
    <n v="6.89"/>
    <n v="18.7"/>
    <n v="0"/>
    <n v="18.7"/>
    <n v="1"/>
    <n v="2"/>
    <n v="230"/>
    <n v="229"/>
    <n v="20"/>
    <n v="19"/>
    <m/>
    <n v="144.6"/>
    <n v="7.45"/>
    <n v="1.21"/>
    <n v="8.67"/>
    <n v="111"/>
    <n v="283.58"/>
    <n v="31.96"/>
    <x v="0"/>
    <x v="6"/>
    <x v="4"/>
    <n v="459"/>
    <n v="39"/>
    <x v="0"/>
    <x v="1"/>
  </r>
  <r>
    <x v="94"/>
    <x v="16"/>
    <x v="87"/>
    <n v="126.1"/>
    <n v="12658.64"/>
    <n v="100.38"/>
    <n v="8.1199999999999992"/>
    <n v="690.4"/>
    <n v="112.94"/>
    <n v="803.34"/>
    <n v="21"/>
    <n v="50"/>
    <n v="957"/>
    <n v="972"/>
    <n v="90"/>
    <n v="105"/>
    <m/>
    <n v="163.08000000000001"/>
    <n v="51.07"/>
    <n v="0.21"/>
    <n v="51.28"/>
    <n v="485.25"/>
    <n v="2638.62"/>
    <n v="173.09"/>
    <x v="0"/>
    <x v="6"/>
    <x v="4"/>
    <n v="1929"/>
    <n v="195"/>
    <x v="0"/>
    <x v="1"/>
  </r>
  <r>
    <x v="94"/>
    <x v="17"/>
    <x v="87"/>
    <n v="126.1"/>
    <n v="12924.32"/>
    <n v="102.49"/>
    <n v="8.32"/>
    <n v="480"/>
    <n v="60.62"/>
    <n v="540.62"/>
    <n v="8"/>
    <n v="44"/>
    <n v="884"/>
    <n v="874"/>
    <n v="64"/>
    <n v="78"/>
    <m/>
    <n v="172.56"/>
    <n v="56"/>
    <n v="21.62"/>
    <n v="77.61"/>
    <n v="672.47"/>
    <n v="2259.3000000000002"/>
    <n v="167.98"/>
    <x v="0"/>
    <x v="6"/>
    <x v="4"/>
    <n v="1758"/>
    <n v="142"/>
    <x v="0"/>
    <x v="1"/>
  </r>
  <r>
    <x v="95"/>
    <x v="6"/>
    <x v="67"/>
    <n v="53.72"/>
    <n v="4872.2299999999996"/>
    <n v="90.69"/>
    <n v="7.28"/>
    <n v="403.62"/>
    <n v="2.87"/>
    <n v="406.49"/>
    <n v="3"/>
    <n v="16"/>
    <n v="336"/>
    <n v="350"/>
    <n v="45"/>
    <n v="21"/>
    <m/>
    <n v="172.83"/>
    <n v="25.79"/>
    <n v="0"/>
    <n v="25.79"/>
    <n v="216.02"/>
    <n v="986.09"/>
    <n v="76.739999999999995"/>
    <x v="7"/>
    <x v="0"/>
    <x v="8"/>
    <n v="686"/>
    <n v="66"/>
    <x v="0"/>
    <x v="1"/>
  </r>
  <r>
    <x v="96"/>
    <x v="2"/>
    <x v="26"/>
    <n v="79.2"/>
    <n v="3990.46"/>
    <n v="50.39"/>
    <n v="8.07"/>
    <n v="96.58"/>
    <n v="19.97"/>
    <n v="116.55"/>
    <n v="5"/>
    <n v="15"/>
    <n v="403"/>
    <n v="442"/>
    <n v="57"/>
    <n v="27"/>
    <m/>
    <n v="155.1"/>
    <n v="8.6999999999999993"/>
    <n v="0"/>
    <n v="8.6999999999999993"/>
    <n v="215.66"/>
    <n v="623.14"/>
    <n v="60.65"/>
    <x v="0"/>
    <x v="5"/>
    <x v="7"/>
    <n v="845"/>
    <n v="84"/>
    <x v="1"/>
    <x v="1"/>
  </r>
  <r>
    <x v="96"/>
    <x v="3"/>
    <x v="41"/>
    <n v="79.2"/>
    <n v="3610.18"/>
    <n v="45.59"/>
    <n v="6.6"/>
    <n v="20.29"/>
    <n v="0"/>
    <n v="20.29"/>
    <n v="8"/>
    <n v="2"/>
    <n v="615"/>
    <n v="622"/>
    <n v="63"/>
    <n v="54"/>
    <m/>
    <n v="145.69"/>
    <n v="0.42"/>
    <n v="0"/>
    <n v="0.42"/>
    <n v="145.18"/>
    <n v="283.37"/>
    <n v="62.34"/>
    <x v="0"/>
    <x v="5"/>
    <x v="7"/>
    <n v="1237"/>
    <n v="117"/>
    <x v="2"/>
    <x v="1"/>
  </r>
  <r>
    <x v="96"/>
    <x v="4"/>
    <x v="26"/>
    <n v="79.2"/>
    <n v="4122.12"/>
    <n v="52.05"/>
    <n v="7.54"/>
    <n v="190.11"/>
    <n v="4.33"/>
    <n v="194.44"/>
    <n v="19"/>
    <n v="24"/>
    <n v="488"/>
    <n v="535"/>
    <n v="86"/>
    <n v="52"/>
    <m/>
    <n v="152.19999999999999"/>
    <n v="3.96"/>
    <n v="0"/>
    <n v="3.96"/>
    <n v="169.11"/>
    <n v="841.7"/>
    <n v="89.82"/>
    <x v="0"/>
    <x v="5"/>
    <x v="7"/>
    <n v="1023"/>
    <n v="138"/>
    <x v="3"/>
    <x v="1"/>
  </r>
  <r>
    <x v="96"/>
    <x v="5"/>
    <x v="26"/>
    <n v="79.2"/>
    <n v="4906.87"/>
    <n v="63.85"/>
    <n v="7.71"/>
    <n v="237.47"/>
    <n v="34.03"/>
    <n v="271.5"/>
    <n v="9"/>
    <n v="28"/>
    <n v="479"/>
    <n v="536"/>
    <n v="88"/>
    <n v="51"/>
    <m/>
    <n v="146.93"/>
    <n v="5.47"/>
    <n v="0"/>
    <n v="5.47"/>
    <n v="147.68"/>
    <n v="909.81"/>
    <n v="74.39"/>
    <x v="0"/>
    <x v="5"/>
    <x v="7"/>
    <n v="1015"/>
    <n v="139"/>
    <x v="0"/>
    <x v="1"/>
  </r>
  <r>
    <x v="96"/>
    <x v="6"/>
    <x v="67"/>
    <n v="23.97"/>
    <n v="3799.76"/>
    <n v="158.51"/>
    <n v="5.24"/>
    <n v="0"/>
    <n v="0"/>
    <n v="0"/>
    <n v="0"/>
    <n v="0"/>
    <n v="51"/>
    <n v="40"/>
    <n v="0"/>
    <n v="0"/>
    <m/>
    <n v="179.3"/>
    <n v="15.74"/>
    <n v="0"/>
    <n v="15.74"/>
    <n v="107.25"/>
    <n v="24.7"/>
    <n v="43.24"/>
    <x v="7"/>
    <x v="0"/>
    <x v="8"/>
    <n v="91"/>
    <n v="0"/>
    <x v="0"/>
    <x v="1"/>
  </r>
  <r>
    <x v="96"/>
    <x v="7"/>
    <x v="26"/>
    <n v="79.2"/>
    <n v="4218.3999999999996"/>
    <n v="53.26"/>
    <n v="7.86"/>
    <n v="120.96"/>
    <n v="19.32"/>
    <n v="140.28"/>
    <n v="7"/>
    <n v="14"/>
    <n v="482"/>
    <n v="501"/>
    <n v="83"/>
    <n v="30"/>
    <m/>
    <n v="146.24"/>
    <n v="5.21"/>
    <n v="0"/>
    <n v="5.21"/>
    <n v="176.17"/>
    <n v="645.87"/>
    <n v="74.150000000000006"/>
    <x v="0"/>
    <x v="5"/>
    <x v="7"/>
    <n v="983"/>
    <n v="113"/>
    <x v="3"/>
    <x v="1"/>
  </r>
  <r>
    <x v="96"/>
    <x v="8"/>
    <x v="26"/>
    <n v="79.2"/>
    <n v="4336.33"/>
    <n v="54.75"/>
    <n v="6.76"/>
    <n v="60.26"/>
    <n v="0"/>
    <n v="60.26"/>
    <n v="3"/>
    <n v="8"/>
    <n v="482"/>
    <n v="543"/>
    <n v="60"/>
    <n v="26"/>
    <m/>
    <n v="154.15"/>
    <n v="3.95"/>
    <n v="0"/>
    <n v="3.95"/>
    <n v="186.01"/>
    <n v="618"/>
    <n v="73.67"/>
    <x v="0"/>
    <x v="5"/>
    <x v="7"/>
    <n v="1025"/>
    <n v="86"/>
    <x v="4"/>
    <x v="1"/>
  </r>
  <r>
    <x v="96"/>
    <x v="10"/>
    <x v="26"/>
    <n v="79.2"/>
    <n v="3570.96"/>
    <n v="45.09"/>
    <n v="6.99"/>
    <n v="69.989999999999995"/>
    <n v="0"/>
    <n v="69.989999999999995"/>
    <n v="8"/>
    <n v="10"/>
    <n v="392"/>
    <n v="397"/>
    <n v="41"/>
    <n v="23"/>
    <m/>
    <n v="119.59"/>
    <n v="0"/>
    <n v="0"/>
    <n v="0"/>
    <n v="87.38"/>
    <n v="405.44"/>
    <n v="57.89"/>
    <x v="0"/>
    <x v="5"/>
    <x v="7"/>
    <n v="789"/>
    <n v="64"/>
    <x v="0"/>
    <x v="1"/>
  </r>
  <r>
    <x v="96"/>
    <x v="22"/>
    <x v="26"/>
    <n v="79.2"/>
    <n v="3661.58"/>
    <n v="46.23"/>
    <n v="6.39"/>
    <n v="54.26"/>
    <n v="0"/>
    <n v="54.26"/>
    <n v="3"/>
    <n v="8"/>
    <n v="375"/>
    <n v="419"/>
    <n v="53"/>
    <n v="33"/>
    <m/>
    <n v="143.07"/>
    <n v="0"/>
    <n v="0"/>
    <n v="0"/>
    <n v="119.84"/>
    <n v="621.35"/>
    <n v="60.94"/>
    <x v="0"/>
    <x v="5"/>
    <x v="7"/>
    <n v="794"/>
    <n v="86"/>
    <x v="3"/>
    <x v="1"/>
  </r>
  <r>
    <x v="96"/>
    <x v="12"/>
    <x v="89"/>
    <n v="18.87"/>
    <n v="2430.7399999999998"/>
    <n v="128.80000000000001"/>
    <n v="6.13"/>
    <n v="26.15"/>
    <n v="0"/>
    <n v="26.15"/>
    <n v="0"/>
    <n v="1"/>
    <n v="40"/>
    <n v="46"/>
    <n v="2"/>
    <n v="1"/>
    <m/>
    <n v="185.36"/>
    <n v="4.12"/>
    <n v="7.2"/>
    <n v="11.32"/>
    <n v="109.28"/>
    <n v="85.39"/>
    <n v="35.96"/>
    <x v="7"/>
    <x v="0"/>
    <x v="8"/>
    <n v="86"/>
    <n v="3"/>
    <x v="3"/>
    <x v="1"/>
  </r>
  <r>
    <x v="96"/>
    <x v="13"/>
    <x v="26"/>
    <n v="79.2"/>
    <n v="4055.98"/>
    <n v="51.21"/>
    <n v="6.66"/>
    <n v="46.1"/>
    <n v="0"/>
    <n v="46.1"/>
    <n v="1"/>
    <n v="6"/>
    <n v="455"/>
    <n v="522"/>
    <n v="58"/>
    <n v="27"/>
    <m/>
    <n v="157.75"/>
    <n v="4.17"/>
    <n v="0"/>
    <n v="4.17"/>
    <n v="202.25"/>
    <n v="635.55999999999995"/>
    <n v="66.81"/>
    <x v="0"/>
    <x v="5"/>
    <x v="7"/>
    <n v="977"/>
    <n v="85"/>
    <x v="0"/>
    <x v="1"/>
  </r>
  <r>
    <x v="96"/>
    <x v="19"/>
    <x v="41"/>
    <n v="79.2"/>
    <n v="2482.73"/>
    <n v="31.35"/>
    <n v="5.44"/>
    <n v="0"/>
    <n v="0"/>
    <n v="0"/>
    <n v="11"/>
    <n v="0"/>
    <n v="433"/>
    <n v="466"/>
    <n v="65"/>
    <n v="51"/>
    <m/>
    <n v="0"/>
    <n v="0"/>
    <n v="0"/>
    <n v="0"/>
    <n v="0"/>
    <n v="136.61000000000001"/>
    <n v="43.26"/>
    <x v="0"/>
    <x v="5"/>
    <x v="7"/>
    <n v="899"/>
    <n v="116"/>
    <x v="0"/>
    <x v="1"/>
  </r>
  <r>
    <x v="96"/>
    <x v="21"/>
    <x v="26"/>
    <n v="79.2"/>
    <n v="4578.8100000000004"/>
    <n v="57.82"/>
    <n v="7.22"/>
    <n v="105.86"/>
    <n v="0.72"/>
    <n v="106.58"/>
    <n v="5"/>
    <n v="15"/>
    <n v="493"/>
    <n v="525"/>
    <n v="68"/>
    <n v="24"/>
    <m/>
    <n v="159.63"/>
    <n v="10.3"/>
    <n v="0"/>
    <n v="10.3"/>
    <n v="202.87"/>
    <n v="632.1"/>
    <n v="73.37"/>
    <x v="0"/>
    <x v="5"/>
    <x v="7"/>
    <n v="1018"/>
    <n v="92"/>
    <x v="3"/>
    <x v="1"/>
  </r>
  <r>
    <x v="96"/>
    <x v="16"/>
    <x v="26"/>
    <n v="79.2"/>
    <n v="3689.3"/>
    <n v="46.58"/>
    <n v="6.65"/>
    <n v="96.43"/>
    <n v="0"/>
    <n v="96.43"/>
    <n v="3"/>
    <n v="12"/>
    <n v="462"/>
    <n v="499"/>
    <n v="86"/>
    <n v="37"/>
    <m/>
    <n v="136.94999999999999"/>
    <n v="0"/>
    <n v="0"/>
    <n v="0"/>
    <n v="125.98"/>
    <n v="622.29"/>
    <n v="56.44"/>
    <x v="0"/>
    <x v="5"/>
    <x v="7"/>
    <n v="961"/>
    <n v="123"/>
    <x v="0"/>
    <x v="1"/>
  </r>
  <r>
    <x v="96"/>
    <x v="17"/>
    <x v="26"/>
    <n v="79.2"/>
    <n v="4026.21"/>
    <n v="50.84"/>
    <n v="7.43"/>
    <n v="142"/>
    <n v="4.3499999999999996"/>
    <n v="146.35"/>
    <n v="3"/>
    <n v="14"/>
    <n v="485"/>
    <n v="567"/>
    <n v="47"/>
    <n v="29"/>
    <m/>
    <n v="138.51"/>
    <n v="1.77"/>
    <n v="0"/>
    <n v="1.77"/>
    <n v="134.76"/>
    <n v="611.36"/>
    <n v="62.23"/>
    <x v="0"/>
    <x v="5"/>
    <x v="7"/>
    <n v="1052"/>
    <n v="76"/>
    <x v="0"/>
    <x v="1"/>
  </r>
  <r>
    <x v="97"/>
    <x v="2"/>
    <x v="90"/>
    <n v="117.97"/>
    <n v="1230.9000000000001"/>
    <n v="17.86"/>
    <n v="5.01"/>
    <n v="0"/>
    <n v="0"/>
    <n v="0"/>
    <n v="0"/>
    <n v="0"/>
    <n v="98"/>
    <n v="109"/>
    <n v="12"/>
    <n v="2"/>
    <m/>
    <n v="102.95"/>
    <n v="0"/>
    <n v="0"/>
    <n v="0"/>
    <n v="10.09"/>
    <n v="54.7"/>
    <n v="19.12"/>
    <x v="0"/>
    <x v="6"/>
    <x v="7"/>
    <n v="207"/>
    <n v="14"/>
    <x v="1"/>
    <x v="1"/>
  </r>
  <r>
    <x v="97"/>
    <x v="3"/>
    <x v="91"/>
    <n v="113.53"/>
    <n v="4186.33"/>
    <n v="36.880000000000003"/>
    <n v="5.96"/>
    <n v="25.54"/>
    <n v="0"/>
    <n v="25.54"/>
    <n v="13"/>
    <n v="2"/>
    <n v="825"/>
    <n v="837"/>
    <n v="82"/>
    <n v="67"/>
    <m/>
    <n v="116.66"/>
    <n v="0.1"/>
    <n v="0"/>
    <n v="0.1"/>
    <n v="101.74"/>
    <n v="305.97000000000003"/>
    <n v="77.709999999999994"/>
    <x v="14"/>
    <x v="0"/>
    <x v="7"/>
    <n v="1662"/>
    <n v="149"/>
    <x v="2"/>
    <x v="1"/>
  </r>
  <r>
    <x v="97"/>
    <x v="4"/>
    <x v="90"/>
    <n v="117.97"/>
    <n v="10535.41"/>
    <n v="89.31"/>
    <n v="8.34"/>
    <n v="658.13"/>
    <n v="57.85"/>
    <n v="715.98"/>
    <n v="37"/>
    <n v="43"/>
    <n v="785"/>
    <n v="815"/>
    <n v="83"/>
    <n v="129"/>
    <m/>
    <n v="170.71"/>
    <n v="52.69"/>
    <n v="0"/>
    <n v="52.69"/>
    <n v="457.19"/>
    <n v="2135.65"/>
    <n v="187.32"/>
    <x v="0"/>
    <x v="6"/>
    <x v="7"/>
    <n v="1600"/>
    <n v="212"/>
    <x v="3"/>
    <x v="1"/>
  </r>
  <r>
    <x v="97"/>
    <x v="5"/>
    <x v="90"/>
    <n v="117.97"/>
    <n v="11639.65"/>
    <n v="98.8"/>
    <n v="8.2799999999999994"/>
    <n v="635.04"/>
    <n v="235.63"/>
    <n v="870.67"/>
    <n v="16"/>
    <n v="52"/>
    <n v="766"/>
    <n v="776"/>
    <n v="57"/>
    <n v="90"/>
    <m/>
    <n v="176.96"/>
    <n v="61.68"/>
    <n v="3.78"/>
    <n v="65.459999999999994"/>
    <n v="546.95000000000005"/>
    <n v="2158.34"/>
    <n v="157.76"/>
    <x v="0"/>
    <x v="6"/>
    <x v="7"/>
    <n v="1542"/>
    <n v="147"/>
    <x v="0"/>
    <x v="1"/>
  </r>
  <r>
    <x v="97"/>
    <x v="6"/>
    <x v="67"/>
    <n v="61.03"/>
    <n v="6770.3"/>
    <n v="110.93"/>
    <n v="7.48"/>
    <n v="41.26"/>
    <n v="7.2"/>
    <n v="48.46"/>
    <n v="0"/>
    <n v="2"/>
    <n v="296"/>
    <n v="303"/>
    <n v="15"/>
    <n v="13"/>
    <m/>
    <n v="171.54"/>
    <n v="24.1"/>
    <n v="0"/>
    <n v="24.1"/>
    <n v="229.59"/>
    <n v="410.98"/>
    <n v="86.57"/>
    <x v="7"/>
    <x v="0"/>
    <x v="8"/>
    <n v="599"/>
    <n v="28"/>
    <x v="0"/>
    <x v="1"/>
  </r>
  <r>
    <x v="97"/>
    <x v="7"/>
    <x v="90"/>
    <n v="117.97"/>
    <n v="6943.92"/>
    <n v="78.349999999999994"/>
    <n v="8.58"/>
    <n v="356.27"/>
    <n v="109.27"/>
    <n v="465.54"/>
    <n v="27"/>
    <n v="30"/>
    <n v="582"/>
    <n v="600"/>
    <n v="56"/>
    <n v="52"/>
    <m/>
    <n v="156.63999999999999"/>
    <n v="30.55"/>
    <n v="1.55"/>
    <n v="32.1"/>
    <n v="302.81"/>
    <n v="1348.1"/>
    <n v="111.91"/>
    <x v="0"/>
    <x v="6"/>
    <x v="7"/>
    <n v="1182"/>
    <n v="108"/>
    <x v="3"/>
    <x v="1"/>
  </r>
  <r>
    <x v="97"/>
    <x v="18"/>
    <x v="90"/>
    <n v="117.97"/>
    <n v="9978.27"/>
    <n v="84.58"/>
    <n v="8.25"/>
    <n v="425.49"/>
    <n v="84.57"/>
    <n v="510.06"/>
    <n v="20"/>
    <n v="27"/>
    <n v="773"/>
    <n v="809"/>
    <n v="70"/>
    <n v="87"/>
    <m/>
    <n v="153.09"/>
    <n v="46.31"/>
    <n v="2.86"/>
    <n v="49.16"/>
    <n v="491.79"/>
    <n v="1777.7"/>
    <n v="156.77000000000001"/>
    <x v="0"/>
    <x v="6"/>
    <x v="7"/>
    <n v="1582"/>
    <n v="157"/>
    <x v="4"/>
    <x v="1"/>
  </r>
  <r>
    <x v="97"/>
    <x v="10"/>
    <x v="29"/>
    <n v="179.87"/>
    <n v="5748.08"/>
    <n v="31.96"/>
    <n v="7.1"/>
    <n v="233.53"/>
    <n v="0.71"/>
    <n v="234.24"/>
    <n v="8"/>
    <n v="21"/>
    <n v="610"/>
    <n v="671"/>
    <n v="98"/>
    <n v="73"/>
    <m/>
    <n v="116.96"/>
    <n v="7.8"/>
    <n v="0.21"/>
    <n v="8.01"/>
    <n v="232.61"/>
    <n v="964.13"/>
    <n v="102.13"/>
    <x v="6"/>
    <x v="0"/>
    <x v="7"/>
    <n v="1281"/>
    <n v="171"/>
    <x v="0"/>
    <x v="1"/>
  </r>
  <r>
    <x v="97"/>
    <x v="22"/>
    <x v="29"/>
    <n v="179.87"/>
    <n v="6660.5"/>
    <n v="37.03"/>
    <n v="7.29"/>
    <n v="254.46"/>
    <n v="4.2699999999999996"/>
    <n v="258.73"/>
    <n v="4"/>
    <n v="20"/>
    <n v="658"/>
    <n v="686"/>
    <n v="102"/>
    <n v="72"/>
    <m/>
    <n v="131.4"/>
    <n v="9.5500000000000007"/>
    <n v="0"/>
    <n v="9.5500000000000007"/>
    <n v="259.79000000000002"/>
    <n v="984.1"/>
    <n v="109.37"/>
    <x v="6"/>
    <x v="0"/>
    <x v="7"/>
    <n v="1344"/>
    <n v="174"/>
    <x v="3"/>
    <x v="1"/>
  </r>
  <r>
    <x v="97"/>
    <x v="11"/>
    <x v="92"/>
    <n v="59.75"/>
    <n v="5200.1200000000008"/>
    <n v="87.034999999999997"/>
    <n v="8.2799999999999994"/>
    <n v="34.53"/>
    <n v="49.81"/>
    <n v="84.34"/>
    <n v="3"/>
    <n v="3"/>
    <n v="497"/>
    <n v="511"/>
    <n v="18"/>
    <n v="20"/>
    <m/>
    <n v="130.53"/>
    <n v="2.88"/>
    <n v="0.36"/>
    <n v="3.24"/>
    <n v="84.25"/>
    <n v="472.36"/>
    <n v="93.76"/>
    <x v="7"/>
    <x v="0"/>
    <x v="8"/>
    <n v="1008"/>
    <n v="38"/>
    <x v="4"/>
    <x v="1"/>
  </r>
  <r>
    <x v="97"/>
    <x v="13"/>
    <x v="90"/>
    <n v="117.97"/>
    <n v="11457.83"/>
    <n v="97.12"/>
    <n v="7.06"/>
    <n v="196.09"/>
    <n v="0.71"/>
    <n v="196.8"/>
    <n v="5"/>
    <n v="19"/>
    <n v="843"/>
    <n v="874"/>
    <n v="61"/>
    <n v="70"/>
    <m/>
    <n v="170.23"/>
    <n v="49.54"/>
    <n v="0.01"/>
    <n v="49.54"/>
    <n v="471.45"/>
    <n v="1444.3"/>
    <n v="176.98"/>
    <x v="0"/>
    <x v="6"/>
    <x v="7"/>
    <n v="1717"/>
    <n v="131"/>
    <x v="0"/>
    <x v="1"/>
  </r>
  <r>
    <x v="97"/>
    <x v="19"/>
    <x v="29"/>
    <n v="179.87"/>
    <n v="2618.4499999999998"/>
    <n v="44.51"/>
    <n v="6.68"/>
    <n v="118.59"/>
    <n v="0"/>
    <n v="118.59"/>
    <n v="19"/>
    <n v="8"/>
    <n v="497"/>
    <n v="548"/>
    <n v="75"/>
    <n v="55"/>
    <m/>
    <n v="0"/>
    <n v="0"/>
    <n v="0"/>
    <n v="0"/>
    <n v="0"/>
    <n v="483.03"/>
    <n v="49.29"/>
    <x v="6"/>
    <x v="0"/>
    <x v="7"/>
    <n v="1045"/>
    <n v="130"/>
    <x v="0"/>
    <x v="1"/>
  </r>
  <r>
    <x v="97"/>
    <x v="21"/>
    <x v="90"/>
    <n v="117.97"/>
    <n v="10575.41"/>
    <n v="90.16"/>
    <n v="8.36"/>
    <n v="371.12"/>
    <n v="63.96"/>
    <n v="435.08"/>
    <n v="20"/>
    <n v="30"/>
    <n v="775"/>
    <n v="751"/>
    <n v="56"/>
    <n v="81"/>
    <m/>
    <n v="163.49"/>
    <n v="9.7899999999999991"/>
    <n v="0.04"/>
    <n v="9.83"/>
    <n v="116.67"/>
    <n v="1613.25"/>
    <n v="164.98"/>
    <x v="0"/>
    <x v="6"/>
    <x v="7"/>
    <n v="1526"/>
    <n v="137"/>
    <x v="3"/>
    <x v="1"/>
  </r>
  <r>
    <x v="97"/>
    <x v="14"/>
    <x v="90"/>
    <n v="117.97"/>
    <n v="5652.9"/>
    <n v="47.92"/>
    <n v="7.41"/>
    <n v="48.14"/>
    <n v="1.44"/>
    <n v="49.58"/>
    <n v="6"/>
    <n v="4"/>
    <n v="584"/>
    <n v="621"/>
    <n v="25"/>
    <n v="27"/>
    <m/>
    <n v="133.12"/>
    <n v="3.73"/>
    <n v="0"/>
    <n v="3.73"/>
    <n v="177.62"/>
    <n v="262.72000000000003"/>
    <n v="59.21"/>
    <x v="0"/>
    <x v="6"/>
    <x v="7"/>
    <n v="1205"/>
    <n v="52"/>
    <x v="0"/>
    <x v="1"/>
  </r>
  <r>
    <x v="97"/>
    <x v="16"/>
    <x v="90"/>
    <n v="117.97"/>
    <n v="12061.12"/>
    <n v="102.24"/>
    <n v="8.17"/>
    <n v="617.55999999999995"/>
    <n v="97.63"/>
    <n v="715.19"/>
    <n v="11"/>
    <n v="41"/>
    <n v="852"/>
    <n v="856"/>
    <n v="79"/>
    <n v="98"/>
    <m/>
    <n v="162.22999999999999"/>
    <n v="40.909999999999997"/>
    <n v="0.96"/>
    <n v="41.87"/>
    <n v="449.11"/>
    <n v="2366.54"/>
    <n v="156.86000000000001"/>
    <x v="0"/>
    <x v="6"/>
    <x v="7"/>
    <n v="1708"/>
    <n v="177"/>
    <x v="0"/>
    <x v="1"/>
  </r>
  <r>
    <x v="97"/>
    <x v="17"/>
    <x v="90"/>
    <n v="117.97"/>
    <n v="12374.93"/>
    <n v="104.9"/>
    <n v="8.1199999999999992"/>
    <n v="420.45"/>
    <n v="49.15"/>
    <n v="469.6"/>
    <n v="7"/>
    <n v="36"/>
    <n v="789"/>
    <n v="828"/>
    <n v="81"/>
    <n v="86"/>
    <m/>
    <n v="174.93"/>
    <n v="51.33"/>
    <n v="22.3"/>
    <n v="73.62"/>
    <n v="637.70000000000005"/>
    <n v="1952.38"/>
    <n v="153.88"/>
    <x v="0"/>
    <x v="6"/>
    <x v="7"/>
    <n v="1617"/>
    <n v="167"/>
    <x v="0"/>
    <x v="1"/>
  </r>
  <r>
    <x v="98"/>
    <x v="1"/>
    <x v="93"/>
    <n v="47.62"/>
    <n v="4611.25"/>
    <n v="96.84"/>
    <n v="8.0299999999999994"/>
    <n v="129.07"/>
    <n v="24.43"/>
    <n v="153.5"/>
    <n v="2"/>
    <n v="3"/>
    <n v="345"/>
    <n v="349"/>
    <n v="48"/>
    <n v="29"/>
    <m/>
    <n v="169.21"/>
    <n v="18.829999999999998"/>
    <n v="0.26"/>
    <n v="19.09"/>
    <n v="191.84"/>
    <n v="822.51"/>
    <n v="72.42"/>
    <x v="7"/>
    <x v="0"/>
    <x v="8"/>
    <n v="694"/>
    <n v="77"/>
    <x v="0"/>
    <x v="1"/>
  </r>
  <r>
    <x v="98"/>
    <x v="24"/>
    <x v="94"/>
    <n v="24.23"/>
    <n v="2433.16"/>
    <n v="100.44"/>
    <n v="5.79"/>
    <n v="10.72"/>
    <n v="0"/>
    <n v="10.72"/>
    <n v="0"/>
    <n v="1"/>
    <n v="122"/>
    <n v="124"/>
    <n v="0"/>
    <n v="0"/>
    <m/>
    <n v="0"/>
    <n v="0"/>
    <n v="0"/>
    <n v="0"/>
    <n v="0"/>
    <n v="120.9"/>
    <n v="38.94"/>
    <x v="7"/>
    <x v="0"/>
    <x v="8"/>
    <n v="246"/>
    <n v="0"/>
    <x v="3"/>
    <x v="1"/>
  </r>
  <r>
    <x v="98"/>
    <x v="3"/>
    <x v="27"/>
    <n v="87.89"/>
    <n v="3774.5"/>
    <n v="44.61"/>
    <n v="5.65"/>
    <n v="2.78"/>
    <n v="0"/>
    <n v="2.78"/>
    <n v="8"/>
    <n v="0"/>
    <n v="739"/>
    <n v="789"/>
    <n v="87"/>
    <n v="60"/>
    <m/>
    <n v="145.06"/>
    <n v="1.76"/>
    <n v="0"/>
    <n v="1.76"/>
    <n v="156.15"/>
    <n v="315.60000000000002"/>
    <n v="71.290000000000006"/>
    <x v="0"/>
    <x v="0"/>
    <x v="7"/>
    <n v="1528"/>
    <n v="147"/>
    <x v="2"/>
    <x v="1"/>
  </r>
  <r>
    <x v="98"/>
    <x v="25"/>
    <x v="95"/>
    <n v="19.850000000000001"/>
    <n v="1966.22"/>
    <n v="99.05"/>
    <n v="8.81"/>
    <n v="132.88999999999999"/>
    <n v="99.98"/>
    <n v="232.87"/>
    <n v="3"/>
    <n v="7"/>
    <n v="80"/>
    <n v="93"/>
    <n v="23"/>
    <n v="8"/>
    <m/>
    <n v="0"/>
    <n v="0"/>
    <n v="0"/>
    <n v="0"/>
    <n v="0"/>
    <n v="307.86"/>
    <n v="29.59"/>
    <x v="7"/>
    <x v="0"/>
    <x v="8"/>
    <n v="173"/>
    <n v="31"/>
    <x v="3"/>
    <x v="1"/>
  </r>
  <r>
    <x v="98"/>
    <x v="4"/>
    <x v="3"/>
    <n v="70.78"/>
    <n v="1470.31"/>
    <n v="26.53"/>
    <n v="6.77"/>
    <n v="4.45"/>
    <n v="0"/>
    <n v="4.45"/>
    <n v="2"/>
    <n v="1"/>
    <n v="355"/>
    <n v="377"/>
    <n v="19"/>
    <n v="16"/>
    <m/>
    <n v="139.15"/>
    <n v="2.94"/>
    <n v="0"/>
    <n v="2.94"/>
    <n v="91.97"/>
    <n v="68.87"/>
    <n v="41.22"/>
    <x v="0"/>
    <x v="0"/>
    <x v="7"/>
    <n v="732"/>
    <n v="35"/>
    <x v="3"/>
    <x v="1"/>
  </r>
  <r>
    <x v="98"/>
    <x v="5"/>
    <x v="3"/>
    <n v="70.78"/>
    <n v="4023.51"/>
    <n v="56.85"/>
    <n v="7.28"/>
    <n v="38.159999999999997"/>
    <n v="7.16"/>
    <n v="45.32"/>
    <n v="4"/>
    <n v="3"/>
    <n v="536"/>
    <n v="580"/>
    <n v="36"/>
    <n v="30"/>
    <m/>
    <n v="148.11000000000001"/>
    <n v="4.8600000000000003"/>
    <n v="0"/>
    <n v="4.8600000000000003"/>
    <n v="132.29"/>
    <n v="413.62"/>
    <n v="66.180000000000007"/>
    <x v="0"/>
    <x v="0"/>
    <x v="7"/>
    <n v="1116"/>
    <n v="66"/>
    <x v="0"/>
    <x v="1"/>
  </r>
  <r>
    <x v="98"/>
    <x v="6"/>
    <x v="67"/>
    <n v="56.1"/>
    <n v="5478.04"/>
    <n v="97.64"/>
    <n v="8.19"/>
    <n v="179.14"/>
    <n v="35.950000000000003"/>
    <n v="215.09"/>
    <n v="1"/>
    <n v="9"/>
    <n v="431"/>
    <n v="416"/>
    <n v="52"/>
    <n v="38"/>
    <m/>
    <n v="172.15"/>
    <n v="25.3"/>
    <n v="0"/>
    <n v="25.3"/>
    <n v="227.42"/>
    <n v="952.41"/>
    <n v="80.16"/>
    <x v="7"/>
    <x v="0"/>
    <x v="8"/>
    <n v="847"/>
    <n v="90"/>
    <x v="0"/>
    <x v="1"/>
  </r>
  <r>
    <x v="98"/>
    <x v="7"/>
    <x v="3"/>
    <n v="70.78"/>
    <n v="2039.66"/>
    <n v="31.22"/>
    <n v="5.2"/>
    <n v="0"/>
    <n v="0"/>
    <n v="0"/>
    <n v="1"/>
    <n v="0"/>
    <n v="412"/>
    <n v="455"/>
    <n v="21"/>
    <n v="11"/>
    <m/>
    <n v="130.66"/>
    <n v="2.12"/>
    <n v="0"/>
    <n v="2.12"/>
    <n v="93.53"/>
    <n v="75.33"/>
    <n v="44.33"/>
    <x v="0"/>
    <x v="0"/>
    <x v="7"/>
    <n v="867"/>
    <n v="32"/>
    <x v="3"/>
    <x v="1"/>
  </r>
  <r>
    <x v="98"/>
    <x v="9"/>
    <x v="3"/>
    <n v="70.78"/>
    <n v="3119.69"/>
    <n v="44.15"/>
    <n v="6.71"/>
    <n v="53.75"/>
    <n v="0"/>
    <n v="53.75"/>
    <n v="4"/>
    <n v="5"/>
    <n v="522"/>
    <n v="552"/>
    <n v="33"/>
    <n v="30"/>
    <m/>
    <n v="140.30000000000001"/>
    <n v="7.61"/>
    <n v="0"/>
    <n v="7.61"/>
    <n v="119.87"/>
    <n v="337.83"/>
    <n v="60.09"/>
    <x v="0"/>
    <x v="0"/>
    <x v="7"/>
    <n v="1074"/>
    <n v="63"/>
    <x v="0"/>
    <x v="1"/>
  </r>
  <r>
    <x v="98"/>
    <x v="18"/>
    <x v="10"/>
    <n v="70.78"/>
    <n v="1470.31"/>
    <n v="26.53"/>
    <n v="6.77"/>
    <n v="4.45"/>
    <n v="0"/>
    <n v="4.45"/>
    <n v="2"/>
    <n v="1"/>
    <n v="355"/>
    <n v="377"/>
    <n v="19"/>
    <n v="16"/>
    <m/>
    <n v="139.15"/>
    <n v="2.94"/>
    <n v="0"/>
    <n v="2.94"/>
    <n v="91.97"/>
    <n v="68.87"/>
    <n v="41.22"/>
    <x v="2"/>
    <x v="0"/>
    <x v="1"/>
    <n v="732"/>
    <n v="35"/>
    <x v="4"/>
    <x v="1"/>
  </r>
  <r>
    <x v="98"/>
    <x v="10"/>
    <x v="27"/>
    <n v="87.89"/>
    <n v="4465.6099999999997"/>
    <n v="53.82"/>
    <n v="6.17"/>
    <n v="13.04"/>
    <n v="0"/>
    <n v="13.04"/>
    <n v="5"/>
    <n v="2"/>
    <n v="639"/>
    <n v="657"/>
    <n v="57"/>
    <n v="46"/>
    <m/>
    <n v="147.97"/>
    <n v="20.03"/>
    <n v="1.03"/>
    <n v="21.06"/>
    <n v="251.26"/>
    <n v="596.25"/>
    <n v="84.78"/>
    <x v="0"/>
    <x v="0"/>
    <x v="7"/>
    <n v="1296"/>
    <n v="103"/>
    <x v="0"/>
    <x v="1"/>
  </r>
  <r>
    <x v="98"/>
    <x v="22"/>
    <x v="27"/>
    <n v="87.89"/>
    <n v="3603.12"/>
    <n v="43.35"/>
    <n v="6.74"/>
    <n v="21.4"/>
    <n v="0"/>
    <n v="21.4"/>
    <n v="2"/>
    <n v="4"/>
    <n v="604"/>
    <n v="632"/>
    <n v="42"/>
    <n v="37"/>
    <m/>
    <n v="153.59"/>
    <n v="7.35"/>
    <n v="0"/>
    <n v="7.35"/>
    <n v="188.67"/>
    <n v="482.85"/>
    <n v="69.86"/>
    <x v="0"/>
    <x v="0"/>
    <x v="7"/>
    <n v="1236"/>
    <n v="79"/>
    <x v="3"/>
    <x v="1"/>
  </r>
  <r>
    <x v="98"/>
    <x v="11"/>
    <x v="27"/>
    <n v="87.89"/>
    <n v="4341.6000000000004"/>
    <n v="52.26"/>
    <n v="6.16"/>
    <n v="12.03"/>
    <n v="0"/>
    <n v="12.03"/>
    <n v="5"/>
    <n v="2"/>
    <n v="717"/>
    <n v="747"/>
    <n v="67"/>
    <n v="58"/>
    <m/>
    <n v="149.86000000000001"/>
    <n v="16.79"/>
    <n v="3.37"/>
    <n v="20.16"/>
    <n v="241.99"/>
    <n v="539.95000000000005"/>
    <n v="93.59"/>
    <x v="0"/>
    <x v="0"/>
    <x v="7"/>
    <n v="1464"/>
    <n v="125"/>
    <x v="4"/>
    <x v="1"/>
  </r>
  <r>
    <x v="98"/>
    <x v="12"/>
    <x v="89"/>
    <n v="28.44"/>
    <n v="3402.32"/>
    <n v="119.65"/>
    <n v="5.25"/>
    <n v="0"/>
    <n v="0"/>
    <n v="0"/>
    <n v="0"/>
    <n v="0"/>
    <n v="60"/>
    <n v="63"/>
    <n v="0"/>
    <n v="1"/>
    <m/>
    <n v="169.74"/>
    <n v="8.9700000000000006"/>
    <n v="0"/>
    <n v="8.9700000000000006"/>
    <n v="100.5"/>
    <n v="74.349999999999994"/>
    <n v="51.26"/>
    <x v="7"/>
    <x v="0"/>
    <x v="8"/>
    <n v="123"/>
    <n v="1"/>
    <x v="3"/>
    <x v="1"/>
  </r>
  <r>
    <x v="98"/>
    <x v="13"/>
    <x v="3"/>
    <n v="70.78"/>
    <n v="3506.76"/>
    <n v="50.84"/>
    <n v="6.14"/>
    <n v="14.83"/>
    <n v="0"/>
    <n v="14.83"/>
    <n v="1"/>
    <n v="3"/>
    <n v="523"/>
    <n v="578"/>
    <n v="41"/>
    <n v="30"/>
    <m/>
    <n v="158.44999999999999"/>
    <n v="12.62"/>
    <n v="0.05"/>
    <n v="12.67"/>
    <n v="199.61"/>
    <n v="359.01"/>
    <n v="72.27"/>
    <x v="0"/>
    <x v="0"/>
    <x v="7"/>
    <n v="1101"/>
    <n v="71"/>
    <x v="0"/>
    <x v="1"/>
  </r>
  <r>
    <x v="98"/>
    <x v="19"/>
    <x v="27"/>
    <n v="87.89"/>
    <n v="3214.93"/>
    <n v="37.549999999999997"/>
    <n v="5.17"/>
    <n v="0"/>
    <n v="0"/>
    <n v="0"/>
    <n v="7"/>
    <n v="0"/>
    <n v="695"/>
    <n v="725"/>
    <n v="73"/>
    <n v="65"/>
    <m/>
    <n v="82"/>
    <n v="0"/>
    <n v="0"/>
    <n v="0"/>
    <n v="7.8"/>
    <n v="254.12"/>
    <n v="48.12"/>
    <x v="0"/>
    <x v="0"/>
    <x v="7"/>
    <n v="1420"/>
    <n v="138"/>
    <x v="0"/>
    <x v="1"/>
  </r>
  <r>
    <x v="98"/>
    <x v="21"/>
    <x v="3"/>
    <n v="70.78"/>
    <n v="1622.27"/>
    <n v="28.75"/>
    <n v="3.99"/>
    <n v="0"/>
    <n v="0"/>
    <n v="0"/>
    <n v="1"/>
    <n v="0"/>
    <n v="434"/>
    <n v="477"/>
    <n v="11"/>
    <n v="4"/>
    <m/>
    <n v="137.08000000000001"/>
    <n v="1.1000000000000001"/>
    <n v="0"/>
    <n v="1.1000000000000001"/>
    <n v="79.150000000000006"/>
    <n v="29.88"/>
    <n v="39.950000000000003"/>
    <x v="0"/>
    <x v="0"/>
    <x v="7"/>
    <n v="911"/>
    <n v="15"/>
    <x v="3"/>
    <x v="1"/>
  </r>
  <r>
    <x v="98"/>
    <x v="14"/>
    <x v="27"/>
    <n v="87.89"/>
    <n v="4457.8900000000003"/>
    <n v="54.29"/>
    <n v="6.26"/>
    <n v="12.72"/>
    <n v="0"/>
    <n v="12.72"/>
    <n v="10"/>
    <n v="1"/>
    <n v="685"/>
    <n v="721"/>
    <n v="67"/>
    <n v="58"/>
    <m/>
    <n v="155.57"/>
    <n v="9.2200000000000006"/>
    <n v="9.85"/>
    <n v="19.07"/>
    <n v="264.17"/>
    <n v="416.11"/>
    <n v="71.680000000000007"/>
    <x v="0"/>
    <x v="0"/>
    <x v="7"/>
    <n v="1406"/>
    <n v="125"/>
    <x v="0"/>
    <x v="1"/>
  </r>
  <r>
    <x v="98"/>
    <x v="16"/>
    <x v="3"/>
    <n v="70.78"/>
    <n v="3827.92"/>
    <n v="54.09"/>
    <n v="6.57"/>
    <n v="24.66"/>
    <n v="0"/>
    <n v="24.66"/>
    <n v="6"/>
    <n v="4"/>
    <n v="589"/>
    <n v="588"/>
    <n v="45"/>
    <n v="34"/>
    <m/>
    <n v="142.25"/>
    <n v="6.61"/>
    <n v="0.01"/>
    <n v="6.62"/>
    <n v="143.34"/>
    <n v="466.26"/>
    <n v="66.319999999999993"/>
    <x v="0"/>
    <x v="0"/>
    <x v="7"/>
    <n v="1177"/>
    <n v="79"/>
    <x v="0"/>
    <x v="1"/>
  </r>
  <r>
    <x v="98"/>
    <x v="17"/>
    <x v="3"/>
    <n v="70.78"/>
    <n v="3066.15"/>
    <n v="46.1"/>
    <n v="6.38"/>
    <n v="10.66"/>
    <n v="0"/>
    <n v="10.66"/>
    <n v="2"/>
    <n v="1"/>
    <n v="550"/>
    <n v="558"/>
    <n v="39"/>
    <n v="28"/>
    <m/>
    <n v="145.78"/>
    <n v="8.75"/>
    <n v="0.02"/>
    <n v="8.77"/>
    <n v="154.69"/>
    <n v="293.7"/>
    <n v="55.18"/>
    <x v="0"/>
    <x v="0"/>
    <x v="7"/>
    <n v="1108"/>
    <n v="67"/>
    <x v="0"/>
    <x v="1"/>
  </r>
  <r>
    <x v="99"/>
    <x v="0"/>
    <x v="96"/>
    <n v="50.42"/>
    <n v="5842.33"/>
    <n v="116.23"/>
    <n v="8.42"/>
    <n v="74.430000000000007"/>
    <n v="45.7"/>
    <n v="120.13"/>
    <n v="3"/>
    <n v="8"/>
    <n v="136"/>
    <n v="159"/>
    <n v="26"/>
    <n v="10"/>
    <m/>
    <n v="152.63"/>
    <n v="18.14"/>
    <n v="0"/>
    <n v="18.14"/>
    <n v="170.84"/>
    <n v="308.25"/>
    <n v="78.510000000000005"/>
    <x v="7"/>
    <x v="0"/>
    <x v="8"/>
    <n v="295"/>
    <n v="36"/>
    <x v="0"/>
    <x v="1"/>
  </r>
  <r>
    <x v="99"/>
    <x v="1"/>
    <x v="26"/>
    <n v="94.1"/>
    <n v="5394.15"/>
    <n v="57.33"/>
    <n v="6.69"/>
    <n v="92.83"/>
    <n v="0"/>
    <n v="92.83"/>
    <n v="5"/>
    <n v="14"/>
    <n v="636"/>
    <n v="706"/>
    <n v="71"/>
    <n v="54"/>
    <m/>
    <n v="164.34"/>
    <n v="22.74"/>
    <n v="1"/>
    <n v="23.74"/>
    <n v="303.56"/>
    <n v="818.5"/>
    <n v="91.97"/>
    <x v="0"/>
    <x v="3"/>
    <x v="7"/>
    <n v="1342"/>
    <n v="125"/>
    <x v="0"/>
    <x v="1"/>
  </r>
  <r>
    <x v="99"/>
    <x v="3"/>
    <x v="29"/>
    <n v="98.04"/>
    <n v="4119.04"/>
    <n v="42.01"/>
    <n v="5.92"/>
    <n v="11.41"/>
    <n v="0"/>
    <n v="11.41"/>
    <n v="18"/>
    <n v="2"/>
    <n v="718"/>
    <n v="753"/>
    <n v="75"/>
    <n v="56"/>
    <m/>
    <n v="137.29"/>
    <n v="0"/>
    <n v="0"/>
    <n v="0"/>
    <n v="139.35"/>
    <n v="287.02"/>
    <n v="70.78"/>
    <x v="6"/>
    <x v="5"/>
    <x v="7"/>
    <n v="1471"/>
    <n v="131"/>
    <x v="2"/>
    <x v="1"/>
  </r>
  <r>
    <x v="99"/>
    <x v="4"/>
    <x v="29"/>
    <n v="98.04"/>
    <n v="5320.06"/>
    <n v="54.26"/>
    <n v="7.2"/>
    <n v="148.6"/>
    <n v="3.56"/>
    <n v="152.16"/>
    <n v="27"/>
    <n v="18"/>
    <n v="592"/>
    <n v="613"/>
    <n v="52"/>
    <n v="57"/>
    <m/>
    <n v="146.43"/>
    <n v="10.3"/>
    <n v="0"/>
    <n v="10.3"/>
    <n v="197.94"/>
    <n v="843.32"/>
    <n v="104.51"/>
    <x v="6"/>
    <x v="5"/>
    <x v="7"/>
    <n v="1205"/>
    <n v="109"/>
    <x v="3"/>
    <x v="1"/>
  </r>
  <r>
    <x v="99"/>
    <x v="5"/>
    <x v="26"/>
    <n v="94.1"/>
    <n v="6194.75"/>
    <n v="65.84"/>
    <n v="7.53"/>
    <n v="318.17"/>
    <n v="7.16"/>
    <n v="325.33"/>
    <n v="22"/>
    <n v="34"/>
    <n v="626"/>
    <n v="710"/>
    <n v="82"/>
    <n v="70"/>
    <m/>
    <n v="156.66999999999999"/>
    <n v="13.35"/>
    <n v="0.12"/>
    <n v="13.47"/>
    <n v="239.02"/>
    <n v="1093.94"/>
    <n v="100.76"/>
    <x v="0"/>
    <x v="3"/>
    <x v="7"/>
    <n v="1336"/>
    <n v="152"/>
    <x v="0"/>
    <x v="1"/>
  </r>
  <r>
    <x v="99"/>
    <x v="7"/>
    <x v="29"/>
    <n v="98.04"/>
    <n v="5140.24"/>
    <n v="52.43"/>
    <n v="7.69"/>
    <n v="154.91999999999999"/>
    <n v="10.95"/>
    <n v="165.87"/>
    <n v="12"/>
    <n v="17"/>
    <n v="504"/>
    <n v="589"/>
    <n v="66"/>
    <n v="62"/>
    <m/>
    <n v="142.19"/>
    <n v="16.39"/>
    <n v="0.04"/>
    <n v="16.43"/>
    <n v="225.9"/>
    <n v="916.4"/>
    <n v="86.69"/>
    <x v="6"/>
    <x v="5"/>
    <x v="7"/>
    <n v="1093"/>
    <n v="128"/>
    <x v="3"/>
    <x v="1"/>
  </r>
  <r>
    <x v="99"/>
    <x v="9"/>
    <x v="26"/>
    <n v="94.1"/>
    <n v="5243.77"/>
    <n v="55.73"/>
    <n v="7.65"/>
    <n v="256.52"/>
    <n v="49.12"/>
    <n v="305.64"/>
    <n v="26"/>
    <n v="26"/>
    <n v="542"/>
    <n v="578"/>
    <n v="88"/>
    <n v="70"/>
    <m/>
    <n v="150.63999999999999"/>
    <n v="6.88"/>
    <n v="0"/>
    <n v="6.88"/>
    <n v="177.95"/>
    <n v="914.35"/>
    <n v="98.47"/>
    <x v="0"/>
    <x v="3"/>
    <x v="7"/>
    <n v="1120"/>
    <n v="158"/>
    <x v="0"/>
    <x v="1"/>
  </r>
  <r>
    <x v="99"/>
    <x v="18"/>
    <x v="29"/>
    <n v="98.04"/>
    <n v="4904.09"/>
    <n v="50.02"/>
    <n v="7.25"/>
    <n v="46.47"/>
    <n v="0.73"/>
    <n v="47.2"/>
    <n v="2"/>
    <n v="6"/>
    <n v="590"/>
    <n v="592"/>
    <n v="27"/>
    <n v="33"/>
    <m/>
    <n v="134.58000000000001"/>
    <n v="9.67"/>
    <n v="0.1"/>
    <n v="9.77"/>
    <n v="222.4"/>
    <n v="561.79"/>
    <n v="88.67"/>
    <x v="6"/>
    <x v="5"/>
    <x v="7"/>
    <n v="1182"/>
    <n v="60"/>
    <x v="4"/>
    <x v="1"/>
  </r>
  <r>
    <x v="99"/>
    <x v="10"/>
    <x v="29"/>
    <n v="98.04"/>
    <n v="5084.87"/>
    <n v="51.87"/>
    <n v="7.09"/>
    <n v="159.46"/>
    <n v="0.71"/>
    <n v="160.16999999999999"/>
    <n v="5"/>
    <n v="17"/>
    <n v="486"/>
    <n v="515"/>
    <n v="35"/>
    <n v="31"/>
    <m/>
    <n v="132.74"/>
    <n v="9.0299999999999994"/>
    <n v="0"/>
    <n v="9.0299999999999994"/>
    <n v="183.72"/>
    <n v="791.59"/>
    <n v="88.04"/>
    <x v="6"/>
    <x v="5"/>
    <x v="7"/>
    <n v="1001"/>
    <n v="66"/>
    <x v="0"/>
    <x v="1"/>
  </r>
  <r>
    <x v="99"/>
    <x v="22"/>
    <x v="29"/>
    <n v="98.04"/>
    <n v="4781.7299999999996"/>
    <n v="48.77"/>
    <n v="6.55"/>
    <n v="36.82"/>
    <n v="0"/>
    <n v="36.82"/>
    <n v="0"/>
    <n v="5"/>
    <n v="541"/>
    <n v="598"/>
    <n v="24"/>
    <n v="33"/>
    <m/>
    <n v="141.05000000000001"/>
    <n v="3.51"/>
    <n v="0"/>
    <n v="3.51"/>
    <n v="155.83000000000001"/>
    <n v="482.93"/>
    <n v="86.72"/>
    <x v="6"/>
    <x v="5"/>
    <x v="7"/>
    <n v="1139"/>
    <n v="57"/>
    <x v="3"/>
    <x v="1"/>
  </r>
  <r>
    <x v="99"/>
    <x v="11"/>
    <x v="29"/>
    <n v="98.04"/>
    <n v="5288.28"/>
    <n v="53.94"/>
    <n v="7.14"/>
    <n v="86.34"/>
    <n v="2.13"/>
    <n v="88.47"/>
    <n v="6"/>
    <n v="10"/>
    <n v="672"/>
    <n v="730"/>
    <n v="71"/>
    <n v="49"/>
    <m/>
    <n v="144.44"/>
    <n v="14.51"/>
    <n v="0"/>
    <n v="14.51"/>
    <n v="227.54"/>
    <n v="683.65"/>
    <n v="102.56"/>
    <x v="6"/>
    <x v="5"/>
    <x v="7"/>
    <n v="1402"/>
    <n v="120"/>
    <x v="4"/>
    <x v="1"/>
  </r>
  <r>
    <x v="99"/>
    <x v="13"/>
    <x v="26"/>
    <n v="94.1"/>
    <n v="3613.65"/>
    <n v="38.409999999999997"/>
    <n v="6.72"/>
    <n v="180.19"/>
    <n v="0"/>
    <n v="180.19"/>
    <n v="5"/>
    <n v="8"/>
    <n v="418"/>
    <n v="462"/>
    <n v="47"/>
    <n v="29"/>
    <m/>
    <n v="133.99"/>
    <n v="1.63"/>
    <n v="0"/>
    <n v="1.63"/>
    <n v="147.31"/>
    <n v="587.08000000000004"/>
    <n v="59.96"/>
    <x v="0"/>
    <x v="3"/>
    <x v="7"/>
    <n v="880"/>
    <n v="76"/>
    <x v="0"/>
    <x v="1"/>
  </r>
  <r>
    <x v="99"/>
    <x v="19"/>
    <x v="41"/>
    <n v="94.1"/>
    <n v="3118.36"/>
    <n v="33.14"/>
    <n v="6.63"/>
    <n v="13.54"/>
    <n v="0"/>
    <n v="13.54"/>
    <n v="15"/>
    <n v="3"/>
    <n v="497"/>
    <n v="533"/>
    <n v="67"/>
    <n v="55"/>
    <m/>
    <n v="73.3"/>
    <n v="0"/>
    <n v="0"/>
    <n v="0"/>
    <n v="0.04"/>
    <n v="238.46"/>
    <n v="44.47"/>
    <x v="0"/>
    <x v="3"/>
    <x v="7"/>
    <n v="1030"/>
    <n v="122"/>
    <x v="0"/>
    <x v="1"/>
  </r>
  <r>
    <x v="99"/>
    <x v="21"/>
    <x v="29"/>
    <n v="98.04"/>
    <n v="5241.6099999999997"/>
    <n v="53.46"/>
    <n v="6.77"/>
    <n v="85.16"/>
    <n v="0"/>
    <n v="85.16"/>
    <n v="5"/>
    <n v="8"/>
    <n v="634"/>
    <n v="680"/>
    <n v="52"/>
    <n v="45"/>
    <m/>
    <n v="150.49"/>
    <n v="13.82"/>
    <n v="0.36"/>
    <n v="14.18"/>
    <n v="213.62"/>
    <n v="665.74"/>
    <n v="87.89"/>
    <x v="6"/>
    <x v="5"/>
    <x v="7"/>
    <n v="1314"/>
    <n v="97"/>
    <x v="3"/>
    <x v="1"/>
  </r>
  <r>
    <x v="99"/>
    <x v="14"/>
    <x v="41"/>
    <n v="94.1"/>
    <n v="3602.65"/>
    <n v="41.21"/>
    <n v="7.41"/>
    <n v="21.4"/>
    <n v="3.64"/>
    <n v="25.04"/>
    <n v="6"/>
    <n v="3"/>
    <n v="489"/>
    <n v="538"/>
    <n v="41"/>
    <n v="37"/>
    <m/>
    <n v="130.16999999999999"/>
    <n v="0"/>
    <n v="0"/>
    <n v="0"/>
    <n v="73.34"/>
    <n v="225.27"/>
    <n v="53.83"/>
    <x v="0"/>
    <x v="3"/>
    <x v="7"/>
    <n v="1027"/>
    <n v="78"/>
    <x v="0"/>
    <x v="1"/>
  </r>
  <r>
    <x v="99"/>
    <x v="32"/>
    <x v="97"/>
    <n v="41.48"/>
    <n v="3460.29"/>
    <n v="86.31"/>
    <n v="8.0500000000000007"/>
    <n v="143.22"/>
    <n v="31.51"/>
    <n v="174.73"/>
    <n v="5"/>
    <n v="7"/>
    <n v="149"/>
    <n v="165"/>
    <n v="30"/>
    <n v="14"/>
    <m/>
    <n v="168.63"/>
    <n v="12.04"/>
    <n v="8.74"/>
    <n v="20.77"/>
    <n v="192.18"/>
    <n v="381.54"/>
    <n v="42.45"/>
    <x v="7"/>
    <x v="0"/>
    <x v="8"/>
    <n v="314"/>
    <n v="44"/>
    <x v="1"/>
    <x v="1"/>
  </r>
  <r>
    <x v="99"/>
    <x v="16"/>
    <x v="26"/>
    <n v="94.1"/>
    <n v="5591.62"/>
    <n v="59.43"/>
    <n v="7.26"/>
    <n v="254.55"/>
    <n v="4.2699999999999996"/>
    <n v="258.82"/>
    <n v="9"/>
    <n v="23"/>
    <n v="659"/>
    <n v="692"/>
    <n v="103"/>
    <n v="82"/>
    <m/>
    <n v="146.63999999999999"/>
    <n v="8.1"/>
    <n v="0.02"/>
    <n v="8.1199999999999992"/>
    <n v="218.26"/>
    <n v="1089.94"/>
    <n v="90.75"/>
    <x v="0"/>
    <x v="3"/>
    <x v="7"/>
    <n v="1351"/>
    <n v="185"/>
    <x v="0"/>
    <x v="1"/>
  </r>
  <r>
    <x v="99"/>
    <x v="17"/>
    <x v="26"/>
    <n v="94.1"/>
    <n v="5496.16"/>
    <n v="58.41"/>
    <n v="7.55"/>
    <n v="219.14"/>
    <n v="1.47"/>
    <n v="220.61"/>
    <n v="12"/>
    <n v="25"/>
    <n v="550"/>
    <n v="574"/>
    <n v="75"/>
    <n v="69"/>
    <m/>
    <n v="149.13999999999999"/>
    <n v="10.45"/>
    <n v="0"/>
    <n v="10.45"/>
    <n v="231.3"/>
    <n v="883.26"/>
    <n v="80.680000000000007"/>
    <x v="0"/>
    <x v="3"/>
    <x v="7"/>
    <n v="1124"/>
    <n v="144"/>
    <x v="0"/>
    <x v="1"/>
  </r>
  <r>
    <x v="100"/>
    <x v="1"/>
    <x v="56"/>
    <n v="84.29"/>
    <n v="4321.5600000000004"/>
    <n v="51.27"/>
    <n v="6.92"/>
    <n v="74.650000000000006"/>
    <n v="0"/>
    <n v="74.650000000000006"/>
    <n v="2"/>
    <n v="13"/>
    <n v="543"/>
    <n v="597"/>
    <n v="61"/>
    <n v="22"/>
    <m/>
    <n v="145.88999999999999"/>
    <n v="5.17"/>
    <n v="0"/>
    <n v="5.17"/>
    <n v="157.80000000000001"/>
    <n v="526.26"/>
    <n v="73.349999999999994"/>
    <x v="2"/>
    <x v="0"/>
    <x v="7"/>
    <n v="1140"/>
    <n v="83"/>
    <x v="0"/>
    <x v="1"/>
  </r>
  <r>
    <x v="100"/>
    <x v="3"/>
    <x v="98"/>
    <n v="129.15"/>
    <n v="6967.99"/>
    <n v="53.95"/>
    <n v="7.56"/>
    <n v="57.36"/>
    <n v="8.66"/>
    <n v="66.02"/>
    <n v="13"/>
    <n v="6"/>
    <n v="927"/>
    <n v="948"/>
    <n v="71"/>
    <n v="60"/>
    <m/>
    <n v="147.16999999999999"/>
    <n v="0"/>
    <n v="0"/>
    <n v="0"/>
    <n v="242.6"/>
    <n v="545.83000000000004"/>
    <n v="90.27"/>
    <x v="6"/>
    <x v="0"/>
    <x v="4"/>
    <n v="1875"/>
    <n v="131"/>
    <x v="2"/>
    <x v="1"/>
  </r>
  <r>
    <x v="100"/>
    <x v="28"/>
    <x v="98"/>
    <n v="129.15"/>
    <n v="12023.43"/>
    <n v="93.1"/>
    <n v="7.88"/>
    <n v="506.99"/>
    <n v="36.11"/>
    <n v="543.1"/>
    <n v="19"/>
    <n v="41"/>
    <n v="852"/>
    <n v="835"/>
    <n v="62"/>
    <n v="80"/>
    <m/>
    <n v="87.1"/>
    <n v="0"/>
    <n v="0"/>
    <n v="0"/>
    <n v="6.8"/>
    <n v="1931.86"/>
    <n v="181.35"/>
    <x v="6"/>
    <x v="0"/>
    <x v="4"/>
    <n v="1687"/>
    <n v="142"/>
    <x v="1"/>
    <x v="1"/>
  </r>
  <r>
    <x v="100"/>
    <x v="26"/>
    <x v="98"/>
    <n v="129.15"/>
    <n v="7329.88"/>
    <n v="56.75"/>
    <n v="6.83"/>
    <n v="110.41"/>
    <n v="0"/>
    <n v="110.41"/>
    <n v="1"/>
    <n v="8"/>
    <n v="708"/>
    <n v="724"/>
    <n v="38"/>
    <n v="34"/>
    <m/>
    <n v="83.95"/>
    <n v="0"/>
    <n v="0"/>
    <n v="0"/>
    <n v="17.489999999999998"/>
    <n v="936.27"/>
    <n v="108.96"/>
    <x v="6"/>
    <x v="0"/>
    <x v="1"/>
    <n v="1432"/>
    <n v="72"/>
    <x v="3"/>
    <x v="1"/>
  </r>
  <r>
    <x v="100"/>
    <x v="4"/>
    <x v="98"/>
    <n v="129.15"/>
    <n v="10463.33"/>
    <n v="81.02"/>
    <n v="8.1999999999999993"/>
    <n v="395.15"/>
    <n v="65.61"/>
    <n v="460.76"/>
    <n v="39"/>
    <n v="32"/>
    <n v="873"/>
    <n v="887"/>
    <n v="86"/>
    <n v="101"/>
    <m/>
    <n v="161.31"/>
    <n v="27.98"/>
    <n v="0.28999999999999998"/>
    <n v="28.26"/>
    <n v="385.57"/>
    <n v="1787.63"/>
    <n v="186.56"/>
    <x v="6"/>
    <x v="0"/>
    <x v="4"/>
    <n v="1760"/>
    <n v="187"/>
    <x v="3"/>
    <x v="1"/>
  </r>
  <r>
    <x v="100"/>
    <x v="4"/>
    <x v="98"/>
    <n v="129.15"/>
    <n v="10463.33"/>
    <n v="81.02"/>
    <n v="8.1999999999999993"/>
    <n v="395.15"/>
    <n v="65.61"/>
    <n v="460.76"/>
    <n v="39"/>
    <n v="32"/>
    <n v="873"/>
    <n v="887"/>
    <n v="86"/>
    <n v="101"/>
    <m/>
    <n v="161.31"/>
    <n v="27.98"/>
    <n v="0.28999999999999998"/>
    <n v="28.26"/>
    <n v="385.57"/>
    <n v="1787.63"/>
    <n v="186.56"/>
    <x v="6"/>
    <x v="0"/>
    <x v="4"/>
    <n v="1760"/>
    <n v="187"/>
    <x v="3"/>
    <x v="1"/>
  </r>
  <r>
    <x v="100"/>
    <x v="5"/>
    <x v="56"/>
    <n v="84.29"/>
    <n v="4566.04"/>
    <n v="54.17"/>
    <n v="7.01"/>
    <n v="73.400000000000006"/>
    <n v="0.7"/>
    <n v="74.099999999999994"/>
    <n v="1"/>
    <n v="8"/>
    <n v="542"/>
    <n v="572"/>
    <n v="37"/>
    <n v="26"/>
    <m/>
    <n v="139.86000000000001"/>
    <n v="1.96"/>
    <n v="0"/>
    <n v="1.96"/>
    <n v="123.23"/>
    <n v="522.94000000000005"/>
    <n v="65.319999999999993"/>
    <x v="2"/>
    <x v="0"/>
    <x v="7"/>
    <n v="1114"/>
    <n v="63"/>
    <x v="0"/>
    <x v="1"/>
  </r>
  <r>
    <x v="100"/>
    <x v="6"/>
    <x v="98"/>
    <n v="129.15"/>
    <n v="4180.18"/>
    <n v="89.89"/>
    <n v="5.75"/>
    <n v="7.35"/>
    <n v="0"/>
    <n v="7.35"/>
    <n v="0"/>
    <n v="1"/>
    <n v="258"/>
    <n v="255"/>
    <n v="17"/>
    <n v="26"/>
    <m/>
    <n v="165.77"/>
    <n v="19.670000000000002"/>
    <n v="0"/>
    <n v="19.670000000000002"/>
    <n v="159.72"/>
    <n v="333.73"/>
    <n v="49.86"/>
    <x v="6"/>
    <x v="0"/>
    <x v="1"/>
    <n v="513"/>
    <n v="43"/>
    <x v="0"/>
    <x v="1"/>
  </r>
  <r>
    <x v="100"/>
    <x v="6"/>
    <x v="67"/>
    <n v="56.81"/>
    <n v="5226.8999999999996"/>
    <n v="92.01"/>
    <n v="5.63"/>
    <n v="2.23"/>
    <n v="0"/>
    <n v="2.23"/>
    <n v="1"/>
    <n v="0"/>
    <n v="448"/>
    <n v="439"/>
    <n v="21"/>
    <n v="38"/>
    <m/>
    <n v="168.12"/>
    <n v="20.92"/>
    <n v="0"/>
    <n v="20.92"/>
    <n v="198.05"/>
    <n v="461.05"/>
    <n v="70.05"/>
    <x v="2"/>
    <x v="0"/>
    <x v="1"/>
    <n v="887"/>
    <n v="59"/>
    <x v="0"/>
    <x v="1"/>
  </r>
  <r>
    <x v="100"/>
    <x v="7"/>
    <x v="98"/>
    <n v="129.15"/>
    <n v="11725.18"/>
    <n v="90.79"/>
    <n v="8.61"/>
    <n v="537.02"/>
    <n v="112.34"/>
    <n v="649.36"/>
    <n v="28"/>
    <n v="47"/>
    <n v="973"/>
    <n v="1001"/>
    <n v="107"/>
    <n v="108"/>
    <m/>
    <n v="163.15"/>
    <n v="54.05"/>
    <n v="0.26"/>
    <n v="54.32"/>
    <n v="507.03"/>
    <n v="2329.84"/>
    <n v="167.83"/>
    <x v="6"/>
    <x v="0"/>
    <x v="4"/>
    <n v="1974"/>
    <n v="215"/>
    <x v="3"/>
    <x v="1"/>
  </r>
  <r>
    <x v="100"/>
    <x v="8"/>
    <x v="94"/>
    <n v="23.48"/>
    <n v="3171.26"/>
    <n v="135.07"/>
    <n v="5.24"/>
    <n v="0"/>
    <n v="0"/>
    <n v="0"/>
    <n v="0"/>
    <n v="0"/>
    <n v="36"/>
    <n v="37"/>
    <n v="0"/>
    <n v="0"/>
    <m/>
    <n v="148.87"/>
    <n v="2.06"/>
    <n v="0"/>
    <n v="2.06"/>
    <n v="55.64"/>
    <n v="52.35"/>
    <n v="48.05"/>
    <x v="2"/>
    <x v="0"/>
    <x v="1"/>
    <n v="73"/>
    <n v="0"/>
    <x v="4"/>
    <x v="1"/>
  </r>
  <r>
    <x v="100"/>
    <x v="8"/>
    <x v="98"/>
    <n v="129.15"/>
    <n v="3420.85"/>
    <n v="123.71"/>
    <n v="5.24"/>
    <n v="0"/>
    <n v="0"/>
    <n v="0"/>
    <n v="0"/>
    <n v="0"/>
    <n v="45"/>
    <n v="41"/>
    <n v="0"/>
    <n v="0"/>
    <m/>
    <n v="145.97999999999999"/>
    <n v="2.06"/>
    <n v="0"/>
    <n v="2.06"/>
    <n v="60.48"/>
    <n v="55.23"/>
    <n v="51.21"/>
    <x v="6"/>
    <x v="0"/>
    <x v="1"/>
    <n v="86"/>
    <n v="0"/>
    <x v="4"/>
    <x v="1"/>
  </r>
  <r>
    <x v="100"/>
    <x v="9"/>
    <x v="56"/>
    <n v="84.29"/>
    <n v="4564.33"/>
    <n v="54.15"/>
    <n v="7.49"/>
    <n v="176.01"/>
    <n v="19.37"/>
    <n v="195.38"/>
    <n v="9"/>
    <n v="17"/>
    <n v="499"/>
    <n v="553"/>
    <n v="65"/>
    <n v="27"/>
    <m/>
    <n v="139.75"/>
    <n v="0.47"/>
    <n v="0"/>
    <n v="0.47"/>
    <n v="104.91"/>
    <n v="737.46"/>
    <n v="78.069999999999993"/>
    <x v="2"/>
    <x v="0"/>
    <x v="7"/>
    <n v="1052"/>
    <n v="92"/>
    <x v="0"/>
    <x v="1"/>
  </r>
  <r>
    <x v="100"/>
    <x v="18"/>
    <x v="98"/>
    <n v="129.15"/>
    <n v="5729.61"/>
    <n v="72.680000000000007"/>
    <n v="8.11"/>
    <n v="254.2"/>
    <n v="43.76"/>
    <n v="297.95999999999998"/>
    <n v="12"/>
    <n v="15"/>
    <n v="466"/>
    <n v="465"/>
    <n v="43"/>
    <n v="58"/>
    <m/>
    <n v="142.66"/>
    <n v="24.58"/>
    <n v="1.4"/>
    <n v="25.98"/>
    <n v="262.43"/>
    <n v="980.48"/>
    <n v="77.680000000000007"/>
    <x v="6"/>
    <x v="0"/>
    <x v="4"/>
    <n v="931"/>
    <n v="101"/>
    <x v="4"/>
    <x v="1"/>
  </r>
  <r>
    <x v="100"/>
    <x v="10"/>
    <x v="98"/>
    <n v="129.15"/>
    <n v="10988.17"/>
    <n v="85.08"/>
    <n v="7.9"/>
    <n v="335.29"/>
    <n v="25.61"/>
    <n v="360.9"/>
    <n v="17"/>
    <n v="32"/>
    <n v="840"/>
    <n v="786"/>
    <n v="73"/>
    <n v="63"/>
    <m/>
    <n v="149.5"/>
    <n v="26.59"/>
    <n v="0"/>
    <n v="26.59"/>
    <n v="386.76"/>
    <n v="1517.35"/>
    <n v="165"/>
    <x v="6"/>
    <x v="0"/>
    <x v="4"/>
    <n v="1626"/>
    <n v="136"/>
    <x v="0"/>
    <x v="1"/>
  </r>
  <r>
    <x v="100"/>
    <x v="22"/>
    <x v="98"/>
    <n v="129.15"/>
    <n v="11418.35"/>
    <n v="88.41"/>
    <n v="7.96"/>
    <n v="321.01"/>
    <n v="27.98"/>
    <n v="348.99"/>
    <n v="7"/>
    <n v="25"/>
    <n v="888"/>
    <n v="933"/>
    <n v="72"/>
    <n v="94"/>
    <m/>
    <n v="168.42"/>
    <n v="43.39"/>
    <n v="0.34"/>
    <n v="43.73"/>
    <n v="452.69"/>
    <n v="2021.37"/>
    <n v="186.51"/>
    <x v="6"/>
    <x v="0"/>
    <x v="4"/>
    <n v="1821"/>
    <n v="166"/>
    <x v="3"/>
    <x v="1"/>
  </r>
  <r>
    <x v="100"/>
    <x v="11"/>
    <x v="98"/>
    <n v="129.15"/>
    <n v="10635.83"/>
    <n v="82.35"/>
    <n v="7.76"/>
    <n v="264.7"/>
    <n v="15.2"/>
    <n v="279.89999999999998"/>
    <n v="12"/>
    <n v="23"/>
    <n v="978"/>
    <n v="985"/>
    <n v="62"/>
    <n v="68"/>
    <m/>
    <n v="144.63"/>
    <n v="12.63"/>
    <n v="0.88"/>
    <n v="13.51"/>
    <n v="278.63"/>
    <n v="1443.12"/>
    <n v="176.49"/>
    <x v="6"/>
    <x v="0"/>
    <x v="4"/>
    <n v="1963"/>
    <n v="130"/>
    <x v="4"/>
    <x v="1"/>
  </r>
  <r>
    <x v="100"/>
    <x v="12"/>
    <x v="98"/>
    <n v="129.15"/>
    <n v="2229.6"/>
    <n v="124.95"/>
    <n v="4.17"/>
    <n v="0"/>
    <n v="0"/>
    <n v="0"/>
    <n v="0"/>
    <n v="0"/>
    <n v="37"/>
    <n v="41"/>
    <n v="3"/>
    <n v="4"/>
    <m/>
    <n v="173.51"/>
    <n v="6.76"/>
    <n v="0"/>
    <n v="6.76"/>
    <n v="62.63"/>
    <n v="5.37"/>
    <n v="31.72"/>
    <x v="6"/>
    <x v="0"/>
    <x v="1"/>
    <n v="78"/>
    <n v="7"/>
    <x v="3"/>
    <x v="1"/>
  </r>
  <r>
    <x v="100"/>
    <x v="12"/>
    <x v="89"/>
    <n v="39.520000000000003"/>
    <n v="4109.8"/>
    <n v="104"/>
    <n v="5.13"/>
    <n v="0"/>
    <n v="0"/>
    <n v="0"/>
    <n v="0"/>
    <n v="0"/>
    <n v="218"/>
    <n v="220"/>
    <n v="5"/>
    <n v="0"/>
    <m/>
    <n v="174.38"/>
    <n v="16.32"/>
    <n v="0"/>
    <n v="16.32"/>
    <n v="156.85"/>
    <n v="51.73"/>
    <n v="68.97"/>
    <x v="2"/>
    <x v="0"/>
    <x v="1"/>
    <n v="438"/>
    <n v="5"/>
    <x v="3"/>
    <x v="1"/>
  </r>
  <r>
    <x v="100"/>
    <x v="13"/>
    <x v="56"/>
    <n v="84.29"/>
    <n v="4643.68"/>
    <n v="55.09"/>
    <n v="7.34"/>
    <n v="75.03"/>
    <n v="2.15"/>
    <n v="77.180000000000007"/>
    <n v="3"/>
    <n v="9"/>
    <n v="571"/>
    <n v="612"/>
    <n v="59"/>
    <n v="51"/>
    <m/>
    <n v="157.34"/>
    <n v="11.85"/>
    <n v="0"/>
    <n v="11.85"/>
    <n v="227.61"/>
    <n v="682.51"/>
    <n v="79.05"/>
    <x v="2"/>
    <x v="0"/>
    <x v="7"/>
    <n v="1183"/>
    <n v="110"/>
    <x v="0"/>
    <x v="1"/>
  </r>
  <r>
    <x v="100"/>
    <x v="30"/>
    <x v="98"/>
    <n v="129.15"/>
    <n v="10458.6"/>
    <n v="80.98"/>
    <n v="7.11"/>
    <n v="295.8"/>
    <n v="0.71"/>
    <n v="296.51"/>
    <n v="7"/>
    <n v="18"/>
    <n v="917"/>
    <n v="996"/>
    <n v="69"/>
    <n v="71"/>
    <m/>
    <n v="90.31"/>
    <n v="0"/>
    <n v="0"/>
    <n v="0"/>
    <n v="6.05"/>
    <n v="1492.83"/>
    <n v="168.01"/>
    <x v="6"/>
    <x v="0"/>
    <x v="1"/>
    <n v="1913"/>
    <n v="140"/>
    <x v="0"/>
    <x v="1"/>
  </r>
  <r>
    <x v="100"/>
    <x v="21"/>
    <x v="98"/>
    <n v="129.15"/>
    <n v="10812.72"/>
    <n v="88.47"/>
    <n v="7.86"/>
    <n v="450.55"/>
    <n v="19.07"/>
    <n v="469.62"/>
    <n v="24"/>
    <n v="33"/>
    <n v="678"/>
    <n v="686"/>
    <n v="66"/>
    <n v="54"/>
    <m/>
    <n v="167.52"/>
    <n v="23.67"/>
    <n v="1.39"/>
    <n v="25.06"/>
    <n v="276.48"/>
    <n v="1584.55"/>
    <n v="170.96"/>
    <x v="6"/>
    <x v="0"/>
    <x v="4"/>
    <n v="1364"/>
    <n v="120"/>
    <x v="3"/>
    <x v="1"/>
  </r>
  <r>
    <x v="100"/>
    <x v="32"/>
    <x v="99"/>
    <n v="8.5299999999999994"/>
    <n v="1481.91"/>
    <n v="173.73"/>
    <n v="6.67"/>
    <n v="77.61"/>
    <n v="0"/>
    <n v="77.61"/>
    <n v="0"/>
    <n v="1"/>
    <n v="4"/>
    <n v="4"/>
    <n v="1"/>
    <n v="0"/>
    <m/>
    <n v="203.16"/>
    <n v="0.59"/>
    <n v="7.76"/>
    <n v="8.35"/>
    <n v="74.95"/>
    <n v="67.260000000000005"/>
    <n v="18.079999999999998"/>
    <x v="2"/>
    <x v="0"/>
    <x v="1"/>
    <n v="8"/>
    <n v="1"/>
    <x v="1"/>
    <x v="1"/>
  </r>
  <r>
    <x v="100"/>
    <x v="29"/>
    <x v="98"/>
    <n v="129.15"/>
    <n v="11080.55"/>
    <n v="85.8"/>
    <n v="7.69"/>
    <n v="358.43"/>
    <n v="36.97"/>
    <n v="395.4"/>
    <n v="14"/>
    <n v="31"/>
    <n v="905"/>
    <n v="902"/>
    <n v="77"/>
    <n v="80"/>
    <m/>
    <n v="82"/>
    <n v="0"/>
    <n v="0"/>
    <n v="0"/>
    <n v="26.85"/>
    <n v="1507.44"/>
    <n v="146.63999999999999"/>
    <x v="6"/>
    <x v="0"/>
    <x v="4"/>
    <n v="1807"/>
    <n v="157"/>
    <x v="4"/>
    <x v="1"/>
  </r>
  <r>
    <x v="100"/>
    <x v="16"/>
    <x v="56"/>
    <n v="84.29"/>
    <n v="4524.13"/>
    <n v="53.68"/>
    <n v="6.84"/>
    <n v="67.069999999999993"/>
    <n v="0"/>
    <n v="67.069999999999993"/>
    <n v="3"/>
    <n v="7"/>
    <n v="591"/>
    <n v="616"/>
    <n v="68"/>
    <n v="50"/>
    <m/>
    <n v="130.51"/>
    <n v="3.57"/>
    <n v="0"/>
    <n v="3.57"/>
    <n v="133.61000000000001"/>
    <n v="686.75"/>
    <n v="73.209999999999994"/>
    <x v="2"/>
    <x v="0"/>
    <x v="7"/>
    <n v="1207"/>
    <n v="118"/>
    <x v="0"/>
    <x v="1"/>
  </r>
  <r>
    <x v="100"/>
    <x v="27"/>
    <x v="98"/>
    <n v="129.15"/>
    <n v="4070.38"/>
    <n v="31.52"/>
    <n v="6.2"/>
    <n v="9.31"/>
    <n v="0"/>
    <n v="9.31"/>
    <n v="0"/>
    <n v="1"/>
    <n v="494"/>
    <n v="532"/>
    <n v="20"/>
    <n v="13"/>
    <m/>
    <n v="115.08"/>
    <n v="0"/>
    <n v="0"/>
    <n v="0"/>
    <n v="1.1499999999999999"/>
    <n v="216.05"/>
    <n v="74.34"/>
    <x v="6"/>
    <x v="0"/>
    <x v="1"/>
    <n v="1026"/>
    <n v="33"/>
    <x v="3"/>
    <x v="1"/>
  </r>
  <r>
    <x v="100"/>
    <x v="17"/>
    <x v="56"/>
    <n v="84.29"/>
    <n v="4173.41"/>
    <n v="51.56"/>
    <n v="6.87"/>
    <n v="31.21"/>
    <n v="0"/>
    <n v="31.21"/>
    <n v="1"/>
    <n v="3"/>
    <n v="517"/>
    <n v="551"/>
    <n v="50"/>
    <n v="42"/>
    <m/>
    <n v="128.77000000000001"/>
    <n v="1.1200000000000001"/>
    <n v="0"/>
    <n v="1.1200000000000001"/>
    <n v="110.96"/>
    <n v="530.92999999999995"/>
    <n v="56.1"/>
    <x v="2"/>
    <x v="0"/>
    <x v="7"/>
    <n v="1068"/>
    <n v="92"/>
    <x v="0"/>
    <x v="1"/>
  </r>
  <r>
    <x v="101"/>
    <x v="1"/>
    <x v="100"/>
    <n v="141.83000000000001"/>
    <n v="11878.35"/>
    <n v="83.96"/>
    <n v="8.1199999999999992"/>
    <n v="342.21"/>
    <n v="110.29"/>
    <n v="452.5"/>
    <n v="7"/>
    <n v="27"/>
    <n v="907"/>
    <n v="880"/>
    <n v="67"/>
    <n v="81"/>
    <m/>
    <n v="166.7"/>
    <n v="59.39"/>
    <n v="6.7"/>
    <n v="66.09"/>
    <n v="573.53"/>
    <n v="1768.36"/>
    <n v="176.08"/>
    <x v="2"/>
    <x v="0"/>
    <x v="4"/>
    <n v="1787"/>
    <n v="148"/>
    <x v="0"/>
    <x v="1"/>
  </r>
  <r>
    <x v="101"/>
    <x v="4"/>
    <x v="100"/>
    <n v="141.83000000000001"/>
    <n v="4051.28"/>
    <n v="28.7"/>
    <n v="8.18"/>
    <n v="208.35"/>
    <n v="106.32"/>
    <n v="314.67"/>
    <n v="12"/>
    <n v="16"/>
    <n v="439"/>
    <n v="484"/>
    <n v="37"/>
    <n v="36"/>
    <m/>
    <n v="109.97"/>
    <n v="7.01"/>
    <n v="0.03"/>
    <n v="7.03"/>
    <n v="145.69999999999999"/>
    <n v="694.48"/>
    <n v="87.29"/>
    <x v="2"/>
    <x v="0"/>
    <x v="4"/>
    <n v="923"/>
    <n v="73"/>
    <x v="3"/>
    <x v="1"/>
  </r>
  <r>
    <x v="101"/>
    <x v="5"/>
    <x v="100"/>
    <n v="141.83000000000001"/>
    <n v="11506.86"/>
    <n v="81.680000000000007"/>
    <n v="8.7100000000000009"/>
    <n v="487"/>
    <n v="187.4"/>
    <n v="674.4"/>
    <n v="11"/>
    <n v="38"/>
    <n v="829"/>
    <n v="806"/>
    <n v="57"/>
    <n v="77"/>
    <m/>
    <n v="150.59"/>
    <n v="29.88"/>
    <n v="0"/>
    <n v="29.88"/>
    <n v="346.13"/>
    <n v="1905.17"/>
    <n v="150.02000000000001"/>
    <x v="2"/>
    <x v="0"/>
    <x v="4"/>
    <n v="1635"/>
    <n v="134"/>
    <x v="0"/>
    <x v="1"/>
  </r>
  <r>
    <x v="101"/>
    <x v="9"/>
    <x v="100"/>
    <n v="141.83000000000001"/>
    <n v="10333.200000000001"/>
    <n v="72.86"/>
    <n v="9.09"/>
    <n v="755.03"/>
    <n v="271.68"/>
    <n v="1026.71"/>
    <n v="28"/>
    <n v="62"/>
    <n v="723"/>
    <n v="752"/>
    <n v="87"/>
    <n v="84"/>
    <m/>
    <n v="156.46"/>
    <n v="18.73"/>
    <n v="0.21"/>
    <n v="18.940000000000001"/>
    <n v="265.27"/>
    <n v="2015.51"/>
    <n v="150.22999999999999"/>
    <x v="2"/>
    <x v="0"/>
    <x v="4"/>
    <n v="1475"/>
    <n v="171"/>
    <x v="0"/>
    <x v="1"/>
  </r>
  <r>
    <x v="101"/>
    <x v="14"/>
    <x v="100"/>
    <n v="141.83000000000001"/>
    <n v="6577.51"/>
    <n v="46.39"/>
    <n v="6.69"/>
    <n v="56.44"/>
    <n v="0"/>
    <n v="56.44"/>
    <n v="4"/>
    <n v="5"/>
    <n v="730"/>
    <n v="756"/>
    <n v="37"/>
    <n v="30"/>
    <m/>
    <n v="141.24"/>
    <n v="4.7300000000000004"/>
    <n v="0"/>
    <n v="4.7300000000000004"/>
    <n v="253.02"/>
    <n v="413.57"/>
    <n v="81.569999999999993"/>
    <x v="2"/>
    <x v="0"/>
    <x v="4"/>
    <n v="1486"/>
    <n v="67"/>
    <x v="0"/>
    <x v="1"/>
  </r>
  <r>
    <x v="101"/>
    <x v="16"/>
    <x v="100"/>
    <n v="141.83000000000001"/>
    <n v="12808.12"/>
    <n v="90.62"/>
    <n v="8.5500000000000007"/>
    <n v="817.81"/>
    <n v="237.2"/>
    <n v="1055.01"/>
    <n v="28"/>
    <n v="62"/>
    <n v="906"/>
    <n v="926"/>
    <n v="93"/>
    <n v="127"/>
    <m/>
    <n v="157.94"/>
    <n v="50.53"/>
    <n v="0.59"/>
    <n v="51.12"/>
    <n v="502.73"/>
    <n v="3065.28"/>
    <n v="177.19"/>
    <x v="2"/>
    <x v="0"/>
    <x v="4"/>
    <n v="1832"/>
    <n v="220"/>
    <x v="0"/>
    <x v="1"/>
  </r>
  <r>
    <x v="101"/>
    <x v="17"/>
    <x v="100"/>
    <n v="141.83000000000001"/>
    <n v="13127.51"/>
    <n v="93.12"/>
    <n v="8.4"/>
    <n v="696.05"/>
    <n v="87.94"/>
    <n v="783.99"/>
    <n v="15"/>
    <n v="51"/>
    <n v="828"/>
    <n v="847"/>
    <n v="83"/>
    <n v="75"/>
    <m/>
    <n v="165.53"/>
    <n v="58.77"/>
    <n v="18.989999999999998"/>
    <n v="77.760000000000005"/>
    <n v="666.79"/>
    <n v="2439.9299999999998"/>
    <n v="171.2"/>
    <x v="2"/>
    <x v="0"/>
    <x v="4"/>
    <n v="1675"/>
    <n v="158"/>
    <x v="0"/>
    <x v="1"/>
  </r>
  <r>
    <x v="102"/>
    <x v="3"/>
    <x v="101"/>
    <n v="129.69999999999999"/>
    <n v="6802.86"/>
    <n v="52.45"/>
    <n v="6.39"/>
    <n v="27.85"/>
    <n v="0"/>
    <n v="27.85"/>
    <n v="3"/>
    <n v="3"/>
    <n v="763"/>
    <n v="768"/>
    <n v="50"/>
    <n v="29"/>
    <m/>
    <n v="147.76"/>
    <n v="0.81"/>
    <n v="0"/>
    <n v="0.81"/>
    <n v="254.01"/>
    <n v="417.72"/>
    <n v="81.47"/>
    <x v="2"/>
    <x v="0"/>
    <x v="4"/>
    <n v="1531"/>
    <n v="79"/>
    <x v="2"/>
    <x v="1"/>
  </r>
  <r>
    <x v="102"/>
    <x v="4"/>
    <x v="101"/>
    <n v="129.69999999999999"/>
    <n v="9114.56"/>
    <n v="70.28"/>
    <n v="8.61"/>
    <n v="582.65"/>
    <n v="128.53"/>
    <n v="711.18"/>
    <n v="45"/>
    <n v="45"/>
    <n v="692"/>
    <n v="712"/>
    <n v="69"/>
    <n v="90"/>
    <m/>
    <n v="155.52000000000001"/>
    <n v="42.32"/>
    <n v="0.08"/>
    <n v="42.4"/>
    <n v="394.64"/>
    <n v="1844.39"/>
    <n v="164.72"/>
    <x v="2"/>
    <x v="0"/>
    <x v="4"/>
    <n v="1404"/>
    <n v="159"/>
    <x v="3"/>
    <x v="1"/>
  </r>
  <r>
    <x v="102"/>
    <x v="5"/>
    <x v="101"/>
    <n v="129.69999999999999"/>
    <n v="6830.71"/>
    <n v="54.49"/>
    <n v="8.36"/>
    <n v="269.11"/>
    <n v="95.5"/>
    <n v="364.61"/>
    <n v="5"/>
    <n v="17"/>
    <n v="539"/>
    <n v="609"/>
    <n v="42"/>
    <n v="38"/>
    <m/>
    <n v="125.7"/>
    <n v="16.28"/>
    <n v="0.16"/>
    <n v="16.45"/>
    <n v="189.43"/>
    <n v="855.58"/>
    <n v="94.69"/>
    <x v="2"/>
    <x v="0"/>
    <x v="4"/>
    <n v="1148"/>
    <n v="80"/>
    <x v="0"/>
    <x v="1"/>
  </r>
  <r>
    <x v="102"/>
    <x v="9"/>
    <x v="101"/>
    <n v="129.69999999999999"/>
    <n v="6322.68"/>
    <n v="71.069999999999993"/>
    <n v="8.48"/>
    <n v="271.73"/>
    <n v="153.59"/>
    <n v="425.32"/>
    <n v="13"/>
    <n v="22"/>
    <n v="466"/>
    <n v="467"/>
    <n v="46"/>
    <n v="56"/>
    <m/>
    <n v="158.03"/>
    <n v="12.98"/>
    <n v="0.03"/>
    <n v="13.01"/>
    <n v="173.56"/>
    <n v="1098.96"/>
    <n v="90.2"/>
    <x v="2"/>
    <x v="0"/>
    <x v="4"/>
    <n v="933"/>
    <n v="102"/>
    <x v="0"/>
    <x v="1"/>
  </r>
  <r>
    <x v="102"/>
    <x v="22"/>
    <x v="101"/>
    <n v="129.69999999999999"/>
    <n v="11425.43"/>
    <n v="90.92"/>
    <n v="8.6"/>
    <n v="466.59"/>
    <n v="67.260000000000005"/>
    <n v="533.85"/>
    <n v="8"/>
    <n v="35"/>
    <n v="830"/>
    <n v="807"/>
    <n v="57"/>
    <n v="84"/>
    <m/>
    <n v="165.69"/>
    <n v="38.299999999999997"/>
    <n v="0"/>
    <n v="38.299999999999997"/>
    <n v="427.73"/>
    <n v="2048.75"/>
    <n v="185.8"/>
    <x v="2"/>
    <x v="0"/>
    <x v="4"/>
    <n v="1637"/>
    <n v="141"/>
    <x v="3"/>
    <x v="1"/>
  </r>
  <r>
    <x v="102"/>
    <x v="13"/>
    <x v="101"/>
    <n v="129.69999999999999"/>
    <n v="11711.62"/>
    <n v="93.5"/>
    <n v="7.21"/>
    <n v="279.74"/>
    <n v="4.25"/>
    <n v="283.99"/>
    <n v="6"/>
    <n v="19"/>
    <n v="812"/>
    <n v="838"/>
    <n v="59"/>
    <n v="59"/>
    <m/>
    <n v="163.16999999999999"/>
    <n v="41.57"/>
    <n v="0"/>
    <n v="41.57"/>
    <n v="433.08"/>
    <n v="1627.29"/>
    <n v="174.42"/>
    <x v="2"/>
    <x v="0"/>
    <x v="4"/>
    <n v="1650"/>
    <n v="118"/>
    <x v="0"/>
    <x v="1"/>
  </r>
  <r>
    <x v="102"/>
    <x v="21"/>
    <x v="101"/>
    <n v="129.69999999999999"/>
    <n v="9552.08"/>
    <n v="73.650000000000006"/>
    <n v="8.39"/>
    <n v="504.72"/>
    <n v="98.27"/>
    <n v="602.99"/>
    <n v="18"/>
    <n v="37"/>
    <n v="682"/>
    <n v="709"/>
    <n v="76"/>
    <n v="78"/>
    <m/>
    <n v="127.29"/>
    <n v="0"/>
    <n v="0"/>
    <n v="0"/>
    <n v="1.88"/>
    <n v="1548.36"/>
    <n v="151.30000000000001"/>
    <x v="2"/>
    <x v="0"/>
    <x v="4"/>
    <n v="1391"/>
    <n v="154"/>
    <x v="3"/>
    <x v="1"/>
  </r>
  <r>
    <x v="102"/>
    <x v="14"/>
    <x v="17"/>
    <n v="119.83"/>
    <n v="1025.4000000000001"/>
    <n v="8.57"/>
    <n v="0"/>
    <n v="0"/>
    <n v="0"/>
    <n v="0"/>
    <n v="2.31"/>
    <n v="86"/>
    <n v="99"/>
    <n v="0"/>
    <n v="0"/>
    <n v="0"/>
    <m/>
    <m/>
    <m/>
    <m/>
    <m/>
    <m/>
    <m/>
    <m/>
    <x v="2"/>
    <x v="0"/>
    <x v="1"/>
    <n v="99"/>
    <n v="0"/>
    <x v="0"/>
    <x v="1"/>
  </r>
  <r>
    <x v="103"/>
    <x v="0"/>
    <x v="29"/>
    <n v="81.010000000000005"/>
    <n v="4377.99"/>
    <n v="54.04"/>
    <n v="6.84"/>
    <n v="22.6"/>
    <n v="0"/>
    <n v="22.6"/>
    <n v="11"/>
    <n v="4"/>
    <n v="637"/>
    <n v="687"/>
    <n v="79"/>
    <n v="74"/>
    <m/>
    <n v="153.75"/>
    <n v="19.8"/>
    <n v="0"/>
    <n v="19.8"/>
    <n v="254.17"/>
    <n v="696.09"/>
    <n v="91.17"/>
    <x v="6"/>
    <x v="0"/>
    <x v="7"/>
    <n v="1324"/>
    <n v="153"/>
    <x v="0"/>
    <x v="1"/>
  </r>
  <r>
    <x v="103"/>
    <x v="24"/>
    <x v="94"/>
    <n v="23.19"/>
    <n v="3361.45"/>
    <n v="144.97"/>
    <n v="6.92"/>
    <n v="120.34"/>
    <n v="0"/>
    <n v="120.34"/>
    <n v="1"/>
    <n v="4"/>
    <n v="29"/>
    <n v="36"/>
    <n v="0"/>
    <n v="1"/>
    <m/>
    <n v="151.91999999999999"/>
    <n v="0.21"/>
    <n v="0"/>
    <n v="0.21"/>
    <n v="51.65"/>
    <n v="165.51"/>
    <n v="47.94"/>
    <x v="2"/>
    <x v="0"/>
    <x v="1"/>
    <n v="65"/>
    <n v="1"/>
    <x v="3"/>
    <x v="1"/>
  </r>
  <r>
    <x v="103"/>
    <x v="6"/>
    <x v="67"/>
    <n v="34.43"/>
    <n v="2778.17"/>
    <n v="80.7"/>
    <n v="7.78"/>
    <n v="274.64999999999998"/>
    <n v="35.54"/>
    <n v="310.19"/>
    <n v="1"/>
    <n v="13"/>
    <n v="279"/>
    <n v="297"/>
    <n v="18"/>
    <n v="3"/>
    <m/>
    <n v="166.25"/>
    <n v="8.84"/>
    <n v="0"/>
    <n v="8.84"/>
    <n v="111.91"/>
    <n v="610.96"/>
    <n v="40.01"/>
    <x v="2"/>
    <x v="0"/>
    <x v="1"/>
    <n v="576"/>
    <n v="21"/>
    <x v="0"/>
    <x v="1"/>
  </r>
  <r>
    <x v="103"/>
    <x v="7"/>
    <x v="29"/>
    <n v="81.010000000000005"/>
    <n v="4778.37"/>
    <n v="58.98"/>
    <n v="7.14"/>
    <n v="53.8"/>
    <n v="1.42"/>
    <n v="55.22"/>
    <n v="18"/>
    <n v="8"/>
    <n v="674"/>
    <n v="722"/>
    <n v="141"/>
    <n v="127"/>
    <m/>
    <n v="161.19"/>
    <n v="29.88"/>
    <n v="0"/>
    <n v="29.88"/>
    <n v="293.04000000000002"/>
    <n v="1030.69"/>
    <n v="88.85"/>
    <x v="6"/>
    <x v="0"/>
    <x v="7"/>
    <n v="1396"/>
    <n v="268"/>
    <x v="3"/>
    <x v="1"/>
  </r>
  <r>
    <x v="103"/>
    <x v="8"/>
    <x v="29"/>
    <n v="81.010000000000005"/>
    <n v="4337.3"/>
    <n v="53.54"/>
    <n v="6.43"/>
    <n v="25.57"/>
    <n v="0"/>
    <n v="25.57"/>
    <n v="8"/>
    <n v="1"/>
    <n v="602"/>
    <n v="643"/>
    <n v="70"/>
    <n v="68"/>
    <m/>
    <n v="167.39"/>
    <n v="29.77"/>
    <n v="0"/>
    <n v="29.77"/>
    <n v="299.52999999999997"/>
    <n v="698.22"/>
    <n v="87.29"/>
    <x v="6"/>
    <x v="0"/>
    <x v="7"/>
    <n v="1245"/>
    <n v="138"/>
    <x v="4"/>
    <x v="1"/>
  </r>
  <r>
    <x v="103"/>
    <x v="10"/>
    <x v="29"/>
    <n v="81.010000000000005"/>
    <n v="5156.51"/>
    <n v="63.65"/>
    <n v="7.11"/>
    <n v="88.05"/>
    <n v="0.71"/>
    <n v="88.76"/>
    <n v="10"/>
    <n v="11"/>
    <n v="592"/>
    <n v="656"/>
    <n v="98"/>
    <n v="98"/>
    <m/>
    <n v="159.83000000000001"/>
    <n v="31.11"/>
    <n v="2.21"/>
    <n v="33.32"/>
    <n v="336.92"/>
    <n v="932.08"/>
    <n v="99.26"/>
    <x v="6"/>
    <x v="0"/>
    <x v="7"/>
    <n v="1248"/>
    <n v="196"/>
    <x v="0"/>
    <x v="1"/>
  </r>
  <r>
    <x v="103"/>
    <x v="11"/>
    <x v="29"/>
    <n v="81.010000000000005"/>
    <n v="4392.03"/>
    <n v="54.22"/>
    <n v="6.32"/>
    <n v="40.799999999999997"/>
    <n v="0"/>
    <n v="40.799999999999997"/>
    <n v="14"/>
    <n v="6"/>
    <n v="628"/>
    <n v="661"/>
    <n v="120"/>
    <n v="95"/>
    <m/>
    <n v="149.97999999999999"/>
    <n v="15.18"/>
    <n v="1.77"/>
    <n v="16.940000000000001"/>
    <n v="226.79"/>
    <n v="827.16"/>
    <n v="86.52"/>
    <x v="6"/>
    <x v="0"/>
    <x v="7"/>
    <n v="1289"/>
    <n v="215"/>
    <x v="4"/>
    <x v="1"/>
  </r>
  <r>
    <x v="103"/>
    <x v="32"/>
    <x v="102"/>
    <n v="53.79"/>
    <n v="4469.33"/>
    <n v="83.09"/>
    <n v="7.88"/>
    <n v="91.26"/>
    <n v="33.42"/>
    <n v="124.68"/>
    <n v="0"/>
    <n v="6"/>
    <n v="283"/>
    <n v="313"/>
    <n v="14"/>
    <n v="2"/>
    <m/>
    <n v="174.63"/>
    <n v="20.96"/>
    <n v="1.85"/>
    <n v="22.81"/>
    <n v="235.76"/>
    <n v="319.16000000000003"/>
    <n v="64.87"/>
    <x v="2"/>
    <x v="0"/>
    <x v="1"/>
    <n v="596"/>
    <n v="16"/>
    <x v="1"/>
    <x v="1"/>
  </r>
  <r>
    <x v="104"/>
    <x v="1"/>
    <x v="3"/>
    <n v="73.56"/>
    <n v="5846.55"/>
    <n v="79.48"/>
    <n v="8.2899999999999991"/>
    <n v="319.22000000000003"/>
    <n v="136.02000000000001"/>
    <n v="455.24"/>
    <n v="5"/>
    <n v="20"/>
    <n v="556"/>
    <n v="606"/>
    <n v="58"/>
    <n v="39"/>
    <m/>
    <n v="174.74"/>
    <n v="34.380000000000003"/>
    <n v="0"/>
    <n v="34.380000000000003"/>
    <n v="304.91000000000003"/>
    <n v="1098.49"/>
    <n v="93.69"/>
    <x v="0"/>
    <x v="0"/>
    <x v="7"/>
    <n v="1162"/>
    <n v="97"/>
    <x v="0"/>
    <x v="1"/>
  </r>
  <r>
    <x v="104"/>
    <x v="3"/>
    <x v="3"/>
    <n v="73.56"/>
    <n v="4043.65"/>
    <n v="54.97"/>
    <n v="6.13"/>
    <n v="12.57"/>
    <n v="0"/>
    <n v="12.57"/>
    <n v="6"/>
    <n v="2"/>
    <n v="633"/>
    <n v="669"/>
    <n v="52"/>
    <n v="51"/>
    <m/>
    <n v="140.09"/>
    <n v="1.42"/>
    <n v="0"/>
    <n v="1.42"/>
    <n v="69.86"/>
    <n v="326.52"/>
    <n v="67.650000000000006"/>
    <x v="2"/>
    <x v="0"/>
    <x v="7"/>
    <n v="1302"/>
    <n v="103"/>
    <x v="2"/>
    <x v="1"/>
  </r>
  <r>
    <x v="104"/>
    <x v="4"/>
    <x v="3"/>
    <n v="73.56"/>
    <n v="5668.96"/>
    <n v="77.17"/>
    <n v="8.6999999999999993"/>
    <n v="297.49"/>
    <n v="171.98"/>
    <n v="469.47"/>
    <n v="21"/>
    <n v="23"/>
    <n v="522"/>
    <n v="526"/>
    <n v="66"/>
    <n v="75"/>
    <m/>
    <n v="167.57"/>
    <n v="24.89"/>
    <n v="0.01"/>
    <n v="24.89"/>
    <n v="257.10000000000002"/>
    <n v="1169.29"/>
    <n v="114.36"/>
    <x v="0"/>
    <x v="0"/>
    <x v="7"/>
    <n v="1048"/>
    <n v="141"/>
    <x v="3"/>
    <x v="1"/>
  </r>
  <r>
    <x v="104"/>
    <x v="5"/>
    <x v="3"/>
    <n v="73.56"/>
    <n v="6357.21"/>
    <n v="86.42"/>
    <n v="8.51"/>
    <n v="308.81"/>
    <n v="140.99"/>
    <n v="449.8"/>
    <n v="7"/>
    <n v="28"/>
    <n v="500"/>
    <n v="552"/>
    <n v="61"/>
    <n v="47"/>
    <m/>
    <n v="162.71"/>
    <n v="10.34"/>
    <n v="0"/>
    <n v="10.34"/>
    <n v="145.38999999999999"/>
    <n v="1231.8599999999999"/>
    <n v="85"/>
    <x v="0"/>
    <x v="0"/>
    <x v="7"/>
    <n v="1052"/>
    <n v="108"/>
    <x v="0"/>
    <x v="1"/>
  </r>
  <r>
    <x v="104"/>
    <x v="22"/>
    <x v="3"/>
    <n v="73.56"/>
    <n v="5405.5"/>
    <n v="73.48"/>
    <n v="8.34"/>
    <n v="300.62"/>
    <n v="84.82"/>
    <n v="385.44"/>
    <n v="4"/>
    <n v="18"/>
    <n v="484"/>
    <n v="535"/>
    <n v="56"/>
    <n v="57"/>
    <m/>
    <n v="164.94"/>
    <n v="18.73"/>
    <n v="0"/>
    <n v="18.73"/>
    <n v="230.35"/>
    <n v="1046.01"/>
    <n v="90.24"/>
    <x v="0"/>
    <x v="0"/>
    <x v="7"/>
    <n v="1019"/>
    <n v="113"/>
    <x v="3"/>
    <x v="1"/>
  </r>
  <r>
    <x v="104"/>
    <x v="12"/>
    <x v="89"/>
    <n v="32.69"/>
    <n v="3522.87"/>
    <n v="107.76"/>
    <n v="6.42"/>
    <n v="119.9"/>
    <n v="0"/>
    <n v="119.9"/>
    <n v="2"/>
    <n v="4"/>
    <n v="89"/>
    <n v="93"/>
    <n v="20"/>
    <n v="5"/>
    <m/>
    <n v="168.88"/>
    <n v="7.14"/>
    <n v="4.4800000000000004"/>
    <n v="11.62"/>
    <n v="130.37"/>
    <n v="279.39999999999998"/>
    <n v="50.74"/>
    <x v="2"/>
    <x v="0"/>
    <x v="1"/>
    <n v="182"/>
    <n v="25"/>
    <x v="3"/>
    <x v="1"/>
  </r>
  <r>
    <x v="104"/>
    <x v="12"/>
    <x v="89"/>
    <n v="32.69"/>
    <n v="3522.87"/>
    <n v="107.76"/>
    <n v="6.42"/>
    <n v="119.9"/>
    <n v="0"/>
    <n v="119.9"/>
    <n v="2"/>
    <n v="4"/>
    <n v="89"/>
    <n v="93"/>
    <n v="20"/>
    <n v="5"/>
    <m/>
    <n v="168.88"/>
    <n v="7.14"/>
    <n v="4.4800000000000004"/>
    <n v="11.62"/>
    <n v="130.37"/>
    <n v="279.39999999999998"/>
    <n v="50.74"/>
    <x v="2"/>
    <x v="0"/>
    <x v="1"/>
    <n v="182"/>
    <n v="25"/>
    <x v="3"/>
    <x v="1"/>
  </r>
  <r>
    <x v="104"/>
    <x v="13"/>
    <x v="3"/>
    <n v="73.56"/>
    <n v="4321.49"/>
    <n v="69.59"/>
    <n v="8.48"/>
    <n v="159.01"/>
    <n v="137.72999999999999"/>
    <n v="296.74"/>
    <n v="1"/>
    <n v="9"/>
    <n v="367"/>
    <n v="411"/>
    <n v="36"/>
    <n v="16"/>
    <m/>
    <n v="157.99"/>
    <n v="16.53"/>
    <n v="0.13"/>
    <n v="16.66"/>
    <n v="184.17"/>
    <n v="588.65"/>
    <n v="65.09"/>
    <x v="0"/>
    <x v="0"/>
    <x v="7"/>
    <n v="778"/>
    <n v="52"/>
    <x v="0"/>
    <x v="1"/>
  </r>
  <r>
    <x v="104"/>
    <x v="21"/>
    <x v="3"/>
    <n v="73.56"/>
    <n v="5995.19"/>
    <n v="81.94"/>
    <n v="8.58"/>
    <n v="196.99"/>
    <n v="170.27"/>
    <n v="367.26"/>
    <n v="10"/>
    <n v="18"/>
    <n v="560"/>
    <n v="570"/>
    <n v="61"/>
    <n v="41"/>
    <m/>
    <n v="177.7"/>
    <n v="33.520000000000003"/>
    <n v="0"/>
    <n v="33.520000000000003"/>
    <n v="315.12"/>
    <n v="1009.81"/>
    <n v="110.36"/>
    <x v="0"/>
    <x v="0"/>
    <x v="7"/>
    <n v="1130"/>
    <n v="102"/>
    <x v="3"/>
    <x v="1"/>
  </r>
  <r>
    <x v="104"/>
    <x v="17"/>
    <x v="3"/>
    <n v="73.56"/>
    <n v="5841.48"/>
    <n v="79.41"/>
    <n v="8.75"/>
    <n v="232.67"/>
    <n v="121.11"/>
    <n v="353.78"/>
    <n v="4"/>
    <n v="20"/>
    <n v="519"/>
    <n v="560"/>
    <n v="48"/>
    <n v="42"/>
    <m/>
    <n v="160.34"/>
    <n v="24.34"/>
    <n v="0.45"/>
    <n v="24.78"/>
    <n v="258.07"/>
    <n v="970.77"/>
    <n v="79.239999999999995"/>
    <x v="0"/>
    <x v="0"/>
    <x v="7"/>
    <n v="1079"/>
    <n v="90"/>
    <x v="0"/>
    <x v="1"/>
  </r>
  <r>
    <x v="105"/>
    <x v="24"/>
    <x v="94"/>
    <n v="37.01"/>
    <n v="4405.9399999999996"/>
    <n v="119.07"/>
    <n v="7.56"/>
    <n v="266.11"/>
    <n v="10.11"/>
    <n v="276.22000000000003"/>
    <n v="3"/>
    <n v="10"/>
    <n v="87"/>
    <n v="97"/>
    <n v="18"/>
    <n v="1"/>
    <m/>
    <n v="160.01"/>
    <n v="11.22"/>
    <n v="0"/>
    <n v="11.22"/>
    <n v="119.22"/>
    <n v="582.78"/>
    <n v="60.23"/>
    <x v="2"/>
    <x v="0"/>
    <x v="1"/>
    <n v="184"/>
    <n v="19"/>
    <x v="3"/>
    <x v="1"/>
  </r>
  <r>
    <x v="105"/>
    <x v="26"/>
    <x v="103"/>
    <n v="20.56"/>
    <n v="2693.93"/>
    <n v="131.01"/>
    <n v="7.44"/>
    <n v="175.57"/>
    <n v="48.45"/>
    <n v="224.02"/>
    <n v="1"/>
    <n v="5"/>
    <n v="57"/>
    <n v="57"/>
    <n v="8"/>
    <n v="0"/>
    <m/>
    <n v="168.71"/>
    <n v="9.33"/>
    <n v="0.21"/>
    <n v="9.5299999999999994"/>
    <n v="87.23"/>
    <n v="318.66000000000003"/>
    <n v="32.56"/>
    <x v="2"/>
    <x v="0"/>
    <x v="1"/>
    <n v="114"/>
    <n v="8"/>
    <x v="3"/>
    <x v="1"/>
  </r>
  <r>
    <x v="105"/>
    <x v="32"/>
    <x v="104"/>
    <n v="103.37"/>
    <n v="5597.25"/>
    <n v="54.15"/>
    <n v="7.54"/>
    <n v="139.76"/>
    <n v="7.96"/>
    <n v="147.72"/>
    <n v="12"/>
    <n v="14"/>
    <n v="646"/>
    <n v="681"/>
    <n v="109"/>
    <n v="74"/>
    <m/>
    <n v="178.77"/>
    <n v="52.78"/>
    <n v="5"/>
    <n v="57.78"/>
    <n v="512.24"/>
    <n v="897.4"/>
    <n v="99.29"/>
    <x v="2"/>
    <x v="0"/>
    <x v="1"/>
    <n v="1327"/>
    <n v="183"/>
    <x v="1"/>
    <x v="1"/>
  </r>
  <r>
    <x v="105"/>
    <x v="32"/>
    <x v="104"/>
    <n v="103.37"/>
    <n v="5597.25"/>
    <n v="54.15"/>
    <n v="7.54"/>
    <n v="139.76"/>
    <n v="7.96"/>
    <n v="147.72"/>
    <n v="12"/>
    <n v="14"/>
    <n v="646"/>
    <n v="681"/>
    <n v="109"/>
    <n v="74"/>
    <m/>
    <n v="178.77"/>
    <n v="52.78"/>
    <n v="5"/>
    <n v="57.78"/>
    <n v="512.24"/>
    <n v="897.4"/>
    <n v="99.29"/>
    <x v="2"/>
    <x v="0"/>
    <x v="1"/>
    <n v="1327"/>
    <n v="183"/>
    <x v="1"/>
    <x v="1"/>
  </r>
  <r>
    <x v="106"/>
    <x v="0"/>
    <x v="3"/>
    <n v="102.89"/>
    <n v="5106.74"/>
    <n v="54.11"/>
    <n v="8.64"/>
    <n v="104.3"/>
    <n v="33.81"/>
    <n v="138.11000000000001"/>
    <n v="1"/>
    <n v="7"/>
    <n v="595"/>
    <n v="623"/>
    <n v="40"/>
    <n v="27"/>
    <m/>
    <n v="146.57"/>
    <n v="23.24"/>
    <n v="0"/>
    <n v="23.24"/>
    <n v="271.63"/>
    <n v="609.49"/>
    <n v="82.81"/>
    <x v="0"/>
    <x v="0"/>
    <x v="7"/>
    <n v="1218"/>
    <n v="67"/>
    <x v="0"/>
    <x v="1"/>
  </r>
  <r>
    <x v="106"/>
    <x v="1"/>
    <x v="3"/>
    <n v="102.89"/>
    <n v="6552.6"/>
    <n v="63.69"/>
    <n v="7.01"/>
    <n v="172.16"/>
    <n v="0.7"/>
    <n v="172.86"/>
    <n v="5"/>
    <n v="14"/>
    <n v="709"/>
    <n v="801"/>
    <n v="62"/>
    <n v="41"/>
    <m/>
    <n v="160.46"/>
    <n v="19.38"/>
    <n v="7.0000000000000007E-2"/>
    <n v="19.440000000000001"/>
    <n v="294.95"/>
    <n v="802.87"/>
    <n v="113.68"/>
    <x v="0"/>
    <x v="0"/>
    <x v="7"/>
    <n v="1510"/>
    <n v="103"/>
    <x v="0"/>
    <x v="1"/>
  </r>
  <r>
    <x v="106"/>
    <x v="24"/>
    <x v="94"/>
    <n v="34.11"/>
    <n v="4752.58"/>
    <n v="139.35"/>
    <n v="5.59"/>
    <n v="2.78"/>
    <n v="0"/>
    <n v="2.78"/>
    <n v="0"/>
    <n v="0"/>
    <n v="49"/>
    <n v="54"/>
    <n v="9"/>
    <n v="0"/>
    <m/>
    <n v="160.38"/>
    <n v="11.82"/>
    <n v="0"/>
    <n v="11.82"/>
    <n v="117.95"/>
    <n v="173.72"/>
    <n v="63.76"/>
    <x v="2"/>
    <x v="0"/>
    <x v="1"/>
    <n v="103"/>
    <n v="9"/>
    <x v="3"/>
    <x v="1"/>
  </r>
  <r>
    <x v="106"/>
    <x v="3"/>
    <x v="3"/>
    <n v="102.89"/>
    <n v="5162.04"/>
    <n v="50.17"/>
    <n v="6.24"/>
    <n v="21.03"/>
    <n v="0"/>
    <n v="21.03"/>
    <n v="18"/>
    <n v="1"/>
    <n v="760"/>
    <n v="806"/>
    <n v="76"/>
    <n v="68"/>
    <m/>
    <n v="154.66"/>
    <n v="5.14"/>
    <n v="0"/>
    <n v="5.14"/>
    <n v="237.42"/>
    <n v="390.87"/>
    <n v="90.8"/>
    <x v="2"/>
    <x v="0"/>
    <x v="7"/>
    <n v="1566"/>
    <n v="144"/>
    <x v="2"/>
    <x v="1"/>
  </r>
  <r>
    <x v="106"/>
    <x v="26"/>
    <x v="103"/>
    <n v="34.520000000000003"/>
    <n v="4949.3900000000003"/>
    <n v="143.38"/>
    <n v="6.61"/>
    <n v="60.25"/>
    <n v="0"/>
    <n v="60.25"/>
    <n v="1"/>
    <n v="4"/>
    <n v="59"/>
    <n v="62"/>
    <n v="10"/>
    <n v="1"/>
    <m/>
    <n v="170.24"/>
    <n v="14.39"/>
    <n v="2.57"/>
    <n v="16.96"/>
    <n v="153.88999999999999"/>
    <n v="228.1"/>
    <n v="56.68"/>
    <x v="2"/>
    <x v="0"/>
    <x v="1"/>
    <n v="121"/>
    <n v="11"/>
    <x v="3"/>
    <x v="1"/>
  </r>
  <r>
    <x v="106"/>
    <x v="4"/>
    <x v="3"/>
    <n v="102.89"/>
    <n v="5453.31"/>
    <n v="57.83"/>
    <n v="8.2899999999999991"/>
    <n v="270.19"/>
    <n v="32.520000000000003"/>
    <n v="302.70999999999998"/>
    <n v="31"/>
    <n v="28"/>
    <n v="631"/>
    <n v="670"/>
    <n v="94"/>
    <n v="87"/>
    <m/>
    <n v="153.36000000000001"/>
    <n v="7.79"/>
    <n v="0"/>
    <n v="7.79"/>
    <n v="209.83"/>
    <n v="1027.21"/>
    <n v="117.6"/>
    <x v="0"/>
    <x v="0"/>
    <x v="7"/>
    <n v="1301"/>
    <n v="181"/>
    <x v="3"/>
    <x v="1"/>
  </r>
  <r>
    <x v="106"/>
    <x v="5"/>
    <x v="3"/>
    <n v="102.89"/>
    <n v="6260.68"/>
    <n v="60.85"/>
    <n v="7.5"/>
    <n v="152.26"/>
    <n v="8.59"/>
    <n v="160.85"/>
    <n v="10"/>
    <n v="14"/>
    <n v="597"/>
    <n v="635"/>
    <n v="54"/>
    <n v="44"/>
    <m/>
    <n v="147.79"/>
    <n v="4.4400000000000004"/>
    <n v="0"/>
    <n v="4.4400000000000004"/>
    <n v="163.57"/>
    <n v="777.12"/>
    <n v="92.17"/>
    <x v="0"/>
    <x v="0"/>
    <x v="7"/>
    <n v="1232"/>
    <n v="98"/>
    <x v="0"/>
    <x v="1"/>
  </r>
  <r>
    <x v="106"/>
    <x v="7"/>
    <x v="3"/>
    <n v="102.89"/>
    <n v="6116.75"/>
    <n v="64.819999999999993"/>
    <n v="7.76"/>
    <n v="188.14"/>
    <n v="19.559999999999999"/>
    <n v="207.7"/>
    <n v="3"/>
    <n v="14"/>
    <n v="618"/>
    <n v="672"/>
    <n v="57"/>
    <n v="48"/>
    <m/>
    <n v="150.35"/>
    <n v="15.69"/>
    <n v="0.24"/>
    <n v="15.94"/>
    <n v="254.51"/>
    <n v="781.6"/>
    <n v="96.21"/>
    <x v="0"/>
    <x v="0"/>
    <x v="7"/>
    <n v="1290"/>
    <n v="105"/>
    <x v="3"/>
    <x v="1"/>
  </r>
  <r>
    <x v="106"/>
    <x v="8"/>
    <x v="3"/>
    <n v="102.89"/>
    <n v="5744.17"/>
    <n v="55.83"/>
    <n v="6.44"/>
    <n v="47.97"/>
    <n v="0"/>
    <n v="47.97"/>
    <n v="2"/>
    <n v="7"/>
    <n v="626"/>
    <n v="671"/>
    <n v="51"/>
    <n v="35"/>
    <m/>
    <n v="156.43"/>
    <n v="20.25"/>
    <n v="0.69"/>
    <n v="20.94"/>
    <n v="295.11"/>
    <n v="722.74"/>
    <n v="90.14"/>
    <x v="2"/>
    <x v="0"/>
    <x v="7"/>
    <n v="1297"/>
    <n v="86"/>
    <x v="4"/>
    <x v="1"/>
  </r>
  <r>
    <x v="106"/>
    <x v="9"/>
    <x v="3"/>
    <n v="102.89"/>
    <n v="5597.36"/>
    <n v="59.31"/>
    <n v="7.85"/>
    <n v="167.55"/>
    <n v="13.81"/>
    <n v="181.36"/>
    <n v="17"/>
    <n v="19"/>
    <n v="614"/>
    <n v="659"/>
    <n v="75"/>
    <n v="56"/>
    <m/>
    <n v="143.86000000000001"/>
    <n v="0.65"/>
    <n v="0"/>
    <n v="0.65"/>
    <n v="124.66"/>
    <n v="771.37"/>
    <n v="99.03"/>
    <x v="0"/>
    <x v="0"/>
    <x v="7"/>
    <n v="1273"/>
    <n v="131"/>
    <x v="0"/>
    <x v="1"/>
  </r>
  <r>
    <x v="106"/>
    <x v="10"/>
    <x v="3"/>
    <n v="102.89"/>
    <n v="5894.51"/>
    <n v="57.29"/>
    <n v="7.73"/>
    <n v="158.58000000000001"/>
    <n v="10.96"/>
    <n v="169.54"/>
    <n v="4"/>
    <n v="16"/>
    <n v="592"/>
    <n v="615"/>
    <n v="61"/>
    <n v="48"/>
    <m/>
    <n v="143.12"/>
    <n v="12.46"/>
    <n v="0.62"/>
    <n v="13.08"/>
    <n v="256.48"/>
    <n v="877.91"/>
    <n v="95.01"/>
    <x v="0"/>
    <x v="0"/>
    <x v="7"/>
    <n v="1207"/>
    <n v="109"/>
    <x v="0"/>
    <x v="1"/>
  </r>
  <r>
    <x v="106"/>
    <x v="22"/>
    <x v="3"/>
    <n v="102.89"/>
    <n v="5335.64"/>
    <n v="53.69"/>
    <n v="7.18"/>
    <n v="116.32"/>
    <n v="6.35"/>
    <n v="122.67"/>
    <n v="4"/>
    <n v="11"/>
    <n v="641"/>
    <n v="666"/>
    <n v="54"/>
    <n v="38"/>
    <m/>
    <n v="151.62"/>
    <n v="4.1399999999999997"/>
    <n v="0"/>
    <n v="4.1399999999999997"/>
    <n v="202.59"/>
    <n v="675"/>
    <n v="97.08"/>
    <x v="0"/>
    <x v="0"/>
    <x v="7"/>
    <n v="1307"/>
    <n v="92"/>
    <x v="3"/>
    <x v="1"/>
  </r>
  <r>
    <x v="106"/>
    <x v="11"/>
    <x v="3"/>
    <n v="102.89"/>
    <n v="5504.71"/>
    <n v="54.04"/>
    <n v="6.72"/>
    <n v="43.6"/>
    <n v="0"/>
    <n v="43.6"/>
    <n v="3"/>
    <n v="6"/>
    <n v="663"/>
    <n v="732"/>
    <n v="61"/>
    <n v="61"/>
    <m/>
    <n v="145.27000000000001"/>
    <n v="11.05"/>
    <n v="0"/>
    <n v="11.05"/>
    <n v="179.97"/>
    <n v="615.78"/>
    <n v="103.07"/>
    <x v="0"/>
    <x v="0"/>
    <x v="7"/>
    <n v="1395"/>
    <n v="122"/>
    <x v="4"/>
    <x v="1"/>
  </r>
  <r>
    <x v="106"/>
    <x v="12"/>
    <x v="89"/>
    <n v="64.17"/>
    <n v="6897.45"/>
    <n v="107.49"/>
    <n v="6.05"/>
    <n v="26.48"/>
    <n v="0"/>
    <n v="26.48"/>
    <n v="0"/>
    <n v="1"/>
    <n v="321"/>
    <n v="309"/>
    <n v="15"/>
    <n v="8"/>
    <m/>
    <n v="180.1"/>
    <n v="35.880000000000003"/>
    <n v="0.95"/>
    <n v="36.840000000000003"/>
    <n v="313.85000000000002"/>
    <n v="385.8"/>
    <n v="108.3"/>
    <x v="2"/>
    <x v="0"/>
    <x v="1"/>
    <n v="630"/>
    <n v="23"/>
    <x v="3"/>
    <x v="1"/>
  </r>
  <r>
    <x v="106"/>
    <x v="13"/>
    <x v="3"/>
    <n v="102.89"/>
    <n v="5913"/>
    <n v="57.47"/>
    <n v="7.16"/>
    <n v="105.02"/>
    <n v="2.14"/>
    <n v="107.16"/>
    <n v="2"/>
    <n v="10"/>
    <n v="663"/>
    <n v="756"/>
    <n v="64"/>
    <n v="48"/>
    <m/>
    <n v="164.62"/>
    <n v="18.38"/>
    <n v="0.04"/>
    <n v="18.420000000000002"/>
    <n v="329.09"/>
    <n v="713.09"/>
    <n v="98.32"/>
    <x v="0"/>
    <x v="0"/>
    <x v="7"/>
    <n v="1419"/>
    <n v="112"/>
    <x v="0"/>
    <x v="1"/>
  </r>
  <r>
    <x v="106"/>
    <x v="21"/>
    <x v="3"/>
    <n v="102.89"/>
    <n v="5803.8"/>
    <n v="63.12"/>
    <m/>
    <n v="66.91"/>
    <n v="116.72"/>
    <n v="183.63"/>
    <n v="6"/>
    <n v="7"/>
    <n v="680"/>
    <n v="760"/>
    <n v="60"/>
    <n v="45"/>
    <m/>
    <n v="158.18"/>
    <n v="16.920000000000002"/>
    <n v="1.21"/>
    <n v="18.13"/>
    <n v="243.26"/>
    <n v="656.15"/>
    <n v="96.59"/>
    <x v="0"/>
    <x v="0"/>
    <x v="7"/>
    <n v="1440"/>
    <n v="105"/>
    <x v="3"/>
    <x v="1"/>
  </r>
  <r>
    <x v="106"/>
    <x v="17"/>
    <x v="3"/>
    <n v="102.89"/>
    <n v="6546.05"/>
    <n v="63.62"/>
    <n v="8.0500000000000007"/>
    <n v="172.98"/>
    <n v="33.85"/>
    <n v="206.83"/>
    <n v="4"/>
    <n v="16"/>
    <n v="704"/>
    <n v="763"/>
    <n v="60"/>
    <n v="46"/>
    <m/>
    <n v="151.05000000000001"/>
    <n v="12.06"/>
    <n v="0"/>
    <n v="12.06"/>
    <n v="264.02"/>
    <n v="727.24"/>
    <n v="89.81"/>
    <x v="0"/>
    <x v="0"/>
    <x v="7"/>
    <n v="1467"/>
    <n v="106"/>
    <x v="0"/>
    <x v="1"/>
  </r>
  <r>
    <x v="107"/>
    <x v="1"/>
    <x v="105"/>
    <n v="115.77"/>
    <n v="11248.07"/>
    <n v="97.17"/>
    <n v="7.63"/>
    <n v="339.94"/>
    <n v="31.9"/>
    <n v="371.84"/>
    <n v="10"/>
    <n v="29"/>
    <n v="831"/>
    <n v="843"/>
    <n v="72"/>
    <n v="71"/>
    <m/>
    <n v="176.45"/>
    <n v="62.04"/>
    <n v="3.17"/>
    <n v="65.209999999999994"/>
    <n v="536.91999999999996"/>
    <n v="1800.52"/>
    <n v="170.3"/>
    <x v="0"/>
    <x v="0"/>
    <x v="4"/>
    <n v="1674"/>
    <n v="143"/>
    <x v="0"/>
    <x v="1"/>
  </r>
  <r>
    <x v="107"/>
    <x v="3"/>
    <x v="106"/>
    <n v="45.1"/>
    <n v="1028.4100000000001"/>
    <n v="47.28"/>
    <n v="5.69"/>
    <n v="1.1200000000000001"/>
    <n v="0"/>
    <n v="1.1200000000000001"/>
    <n v="3"/>
    <n v="0"/>
    <n v="213"/>
    <n v="231"/>
    <n v="20"/>
    <n v="17"/>
    <m/>
    <n v="144.63"/>
    <n v="0"/>
    <n v="0"/>
    <n v="0"/>
    <n v="39.5"/>
    <n v="86.68"/>
    <n v="19.850000000000001"/>
    <x v="2"/>
    <x v="0"/>
    <x v="1"/>
    <n v="444"/>
    <n v="37"/>
    <x v="2"/>
    <x v="1"/>
  </r>
  <r>
    <x v="107"/>
    <x v="4"/>
    <x v="105"/>
    <n v="115.77"/>
    <n v="8271.49"/>
    <n v="71.88"/>
    <n v="8.8699999999999992"/>
    <n v="471.42"/>
    <n v="165.26"/>
    <n v="636.67999999999995"/>
    <n v="30"/>
    <n v="33"/>
    <n v="674"/>
    <n v="679"/>
    <n v="59"/>
    <n v="85"/>
    <m/>
    <n v="154.19"/>
    <n v="30.25"/>
    <n v="0.34"/>
    <n v="30.6"/>
    <n v="328.71"/>
    <n v="1623.04"/>
    <n v="156.74"/>
    <x v="0"/>
    <x v="0"/>
    <x v="4"/>
    <n v="1353"/>
    <n v="144"/>
    <x v="3"/>
    <x v="1"/>
  </r>
  <r>
    <x v="107"/>
    <x v="5"/>
    <x v="105"/>
    <n v="115.77"/>
    <n v="8834.24"/>
    <n v="97.16"/>
    <n v="8.48"/>
    <n v="592.47"/>
    <n v="80.7"/>
    <n v="673.17"/>
    <n v="15"/>
    <n v="39"/>
    <n v="509"/>
    <n v="528"/>
    <n v="48"/>
    <n v="57"/>
    <m/>
    <n v="165.49"/>
    <n v="21.66"/>
    <n v="0.26"/>
    <n v="21.92"/>
    <n v="251.43"/>
    <n v="1816.9"/>
    <n v="115.89"/>
    <x v="0"/>
    <x v="0"/>
    <x v="4"/>
    <n v="1037"/>
    <n v="105"/>
    <x v="0"/>
    <x v="1"/>
  </r>
  <r>
    <x v="107"/>
    <x v="6"/>
    <x v="107"/>
    <n v="61.63"/>
    <n v="5247.44"/>
    <n v="85.14"/>
    <n v="6.74"/>
    <n v="142.61000000000001"/>
    <n v="0"/>
    <n v="142.61000000000001"/>
    <n v="7"/>
    <n v="10"/>
    <n v="513"/>
    <n v="501"/>
    <n v="24"/>
    <n v="53"/>
    <m/>
    <n v="174.89"/>
    <n v="22.73"/>
    <n v="0"/>
    <n v="22.73"/>
    <n v="242.81"/>
    <n v="744.59"/>
    <n v="81.05"/>
    <x v="2"/>
    <x v="0"/>
    <x v="1"/>
    <n v="1014"/>
    <n v="77"/>
    <x v="0"/>
    <x v="1"/>
  </r>
  <r>
    <x v="107"/>
    <x v="7"/>
    <x v="106"/>
    <n v="45.1"/>
    <n v="2394.9299999999998"/>
    <n v="53.11"/>
    <n v="6.72"/>
    <n v="81.88"/>
    <n v="0"/>
    <n v="81.88"/>
    <n v="4"/>
    <n v="6"/>
    <n v="330"/>
    <n v="364"/>
    <n v="40"/>
    <n v="36"/>
    <m/>
    <n v="148.91999999999999"/>
    <n v="7.13"/>
    <n v="0.23"/>
    <n v="7.35"/>
    <n v="116.14"/>
    <n v="476.04"/>
    <n v="40.159999999999997"/>
    <x v="2"/>
    <x v="0"/>
    <x v="1"/>
    <n v="694"/>
    <n v="76"/>
    <x v="3"/>
    <x v="1"/>
  </r>
  <r>
    <x v="107"/>
    <x v="7"/>
    <x v="108"/>
    <n v="119.35"/>
    <n v="4639.58"/>
    <n v="38.869999999999997"/>
    <n v="8.23"/>
    <n v="176.26"/>
    <n v="42.85"/>
    <n v="219.11"/>
    <n v="6"/>
    <n v="13"/>
    <n v="445"/>
    <n v="494"/>
    <n v="37"/>
    <n v="31"/>
    <m/>
    <n v="125.26"/>
    <n v="17.21"/>
    <n v="0.71"/>
    <n v="17.920000000000002"/>
    <n v="217.98"/>
    <n v="784.59"/>
    <n v="72.3"/>
    <x v="2"/>
    <x v="0"/>
    <x v="1"/>
    <n v="939"/>
    <n v="68"/>
    <x v="3"/>
    <x v="1"/>
  </r>
  <r>
    <x v="107"/>
    <x v="7"/>
    <x v="109"/>
    <n v="20.83"/>
    <n v="2440.4299999999998"/>
    <n v="117.2"/>
    <m/>
    <n v="175.71"/>
    <n v="42.85"/>
    <n v="218.56"/>
    <n v="6"/>
    <n v="8.23"/>
    <n v="179"/>
    <n v="202"/>
    <n v="20"/>
    <n v="20"/>
    <m/>
    <m/>
    <m/>
    <m/>
    <n v="14.3"/>
    <m/>
    <m/>
    <m/>
    <x v="2"/>
    <x v="0"/>
    <x v="1"/>
    <n v="381"/>
    <n v="40"/>
    <x v="3"/>
    <x v="1"/>
  </r>
  <r>
    <x v="107"/>
    <x v="8"/>
    <x v="106"/>
    <n v="45.1"/>
    <n v="2264.27"/>
    <n v="50.21"/>
    <n v="6.22"/>
    <n v="9.9600000000000009"/>
    <n v="0"/>
    <n v="9.9600000000000009"/>
    <n v="2"/>
    <n v="2"/>
    <n v="382"/>
    <n v="395"/>
    <n v="23"/>
    <n v="32"/>
    <m/>
    <n v="156.79"/>
    <n v="7.41"/>
    <n v="1.7"/>
    <n v="9.11"/>
    <n v="117.03"/>
    <n v="292.02"/>
    <n v="44.6"/>
    <x v="2"/>
    <x v="0"/>
    <x v="1"/>
    <n v="777"/>
    <n v="55"/>
    <x v="4"/>
    <x v="1"/>
  </r>
  <r>
    <x v="107"/>
    <x v="9"/>
    <x v="105"/>
    <n v="115.77"/>
    <n v="9014.18"/>
    <n v="77.86"/>
    <n v="9.1300000000000008"/>
    <n v="521.21"/>
    <n v="258"/>
    <n v="779.21"/>
    <n v="26"/>
    <n v="43"/>
    <n v="623"/>
    <n v="663"/>
    <n v="92"/>
    <n v="80"/>
    <m/>
    <n v="160.44999999999999"/>
    <n v="11.1"/>
    <n v="0"/>
    <n v="11.1"/>
    <n v="140.83000000000001"/>
    <n v="1799.78"/>
    <n v="131.47"/>
    <x v="2"/>
    <x v="0"/>
    <x v="4"/>
    <n v="1286"/>
    <n v="172"/>
    <x v="0"/>
    <x v="1"/>
  </r>
  <r>
    <x v="107"/>
    <x v="22"/>
    <x v="105"/>
    <n v="115.77"/>
    <n v="6824.01"/>
    <n v="58.95"/>
    <n v="7.93"/>
    <n v="264.95"/>
    <n v="39.47"/>
    <n v="304.42"/>
    <n v="10"/>
    <n v="18"/>
    <n v="587"/>
    <n v="626"/>
    <n v="34"/>
    <n v="47"/>
    <m/>
    <n v="139.9"/>
    <n v="23"/>
    <n v="0"/>
    <n v="23"/>
    <n v="251.29"/>
    <n v="1163.92"/>
    <n v="114.9"/>
    <x v="0"/>
    <x v="0"/>
    <x v="4"/>
    <n v="1213"/>
    <n v="81"/>
    <x v="3"/>
    <x v="1"/>
  </r>
  <r>
    <x v="107"/>
    <x v="22"/>
    <x v="110"/>
    <n v="170.17"/>
    <n v="8984.67"/>
    <n v="52.83"/>
    <n v="7.93"/>
    <n v="285.73"/>
    <n v="39.47"/>
    <n v="325.2"/>
    <n v="13"/>
    <n v="20"/>
    <n v="873"/>
    <n v="943"/>
    <n v="55"/>
    <n v="65"/>
    <m/>
    <n v="139.27000000000001"/>
    <n v="25.02"/>
    <n v="0"/>
    <n v="25.02"/>
    <n v="331.37"/>
    <n v="1449.41"/>
    <n v="156.52000000000001"/>
    <x v="2"/>
    <x v="0"/>
    <x v="1"/>
    <n v="1816"/>
    <n v="120"/>
    <x v="3"/>
    <x v="1"/>
  </r>
  <r>
    <x v="107"/>
    <x v="13"/>
    <x v="105"/>
    <n v="115.77"/>
    <n v="11145.14"/>
    <n v="96.27"/>
    <n v="8.4"/>
    <n v="250.55"/>
    <n v="43.58"/>
    <n v="294.13"/>
    <n v="4"/>
    <n v="23"/>
    <n v="822"/>
    <n v="825"/>
    <n v="54"/>
    <n v="73"/>
    <m/>
    <n v="167.3"/>
    <n v="36.5"/>
    <n v="1.1599999999999999"/>
    <n v="37.659999999999997"/>
    <n v="421.07"/>
    <n v="1758.19"/>
    <n v="164.33"/>
    <x v="0"/>
    <x v="0"/>
    <x v="4"/>
    <n v="1647"/>
    <n v="127"/>
    <x v="0"/>
    <x v="1"/>
  </r>
  <r>
    <x v="107"/>
    <x v="19"/>
    <x v="105"/>
    <n v="115.77"/>
    <n v="4826.8999999999996"/>
    <n v="41.69"/>
    <n v="6.39"/>
    <n v="19.78"/>
    <n v="0"/>
    <n v="19.78"/>
    <n v="8"/>
    <n v="2"/>
    <n v="685"/>
    <n v="727"/>
    <n v="63"/>
    <n v="59"/>
    <m/>
    <n v="82"/>
    <n v="0"/>
    <n v="0"/>
    <n v="0"/>
    <n v="11.34"/>
    <n v="324.8"/>
    <n v="57.78"/>
    <x v="0"/>
    <x v="0"/>
    <x v="4"/>
    <n v="1412"/>
    <n v="122"/>
    <x v="0"/>
    <x v="1"/>
  </r>
  <r>
    <x v="107"/>
    <x v="21"/>
    <x v="111"/>
    <n v="169.71"/>
    <n v="7571.1"/>
    <n v="44.61"/>
    <n v="8.91"/>
    <n v="199.85"/>
    <n v="83.64"/>
    <n v="283.49"/>
    <n v="15"/>
    <n v="20"/>
    <n v="800"/>
    <n v="878"/>
    <n v="68"/>
    <n v="51"/>
    <m/>
    <n v="137.87"/>
    <n v="11.23"/>
    <n v="0.2"/>
    <n v="11.43"/>
    <n v="289.31"/>
    <n v="990.89"/>
    <n v="132.68"/>
    <x v="2"/>
    <x v="0"/>
    <x v="1"/>
    <n v="1678"/>
    <n v="119"/>
    <x v="3"/>
    <x v="1"/>
  </r>
  <r>
    <x v="107"/>
    <x v="21"/>
    <x v="112"/>
    <n v="47.5"/>
    <n v="2650.93"/>
    <n v="55.81"/>
    <n v="6.05"/>
    <n v="9.26"/>
    <n v="0"/>
    <n v="9.26"/>
    <n v="6"/>
    <n v="1"/>
    <n v="361"/>
    <n v="405"/>
    <n v="32"/>
    <n v="23"/>
    <m/>
    <n v="164.58"/>
    <n v="6.38"/>
    <n v="0.2"/>
    <n v="6.57"/>
    <n v="138.1"/>
    <n v="336.39"/>
    <n v="52.32"/>
    <x v="2"/>
    <x v="0"/>
    <x v="1"/>
    <n v="766"/>
    <n v="55"/>
    <x v="3"/>
    <x v="1"/>
  </r>
  <r>
    <x v="107"/>
    <x v="14"/>
    <x v="105"/>
    <n v="115.77"/>
    <n v="1553.84"/>
    <n v="13.42"/>
    <n v="5.17"/>
    <n v="0"/>
    <n v="0"/>
    <n v="0"/>
    <n v="6"/>
    <n v="0"/>
    <n v="253"/>
    <n v="258"/>
    <n v="20"/>
    <n v="22"/>
    <m/>
    <n v="105.34"/>
    <n v="4.5599999999999996"/>
    <n v="0"/>
    <n v="4.5599999999999996"/>
    <n v="100.6"/>
    <n v="82.79"/>
    <n v="27.26"/>
    <x v="2"/>
    <x v="0"/>
    <x v="4"/>
    <n v="511"/>
    <n v="42"/>
    <x v="0"/>
    <x v="1"/>
  </r>
  <r>
    <x v="107"/>
    <x v="32"/>
    <x v="113"/>
    <n v="113.42"/>
    <n v="3096.69"/>
    <n v="27.3"/>
    <n v="6.89"/>
    <n v="20.37"/>
    <n v="0"/>
    <n v="20.37"/>
    <n v="1"/>
    <n v="3"/>
    <n v="443"/>
    <n v="485"/>
    <n v="24"/>
    <n v="13"/>
    <m/>
    <n v="132.74"/>
    <n v="9.9"/>
    <n v="0.55000000000000004"/>
    <n v="10.44"/>
    <n v="201.47"/>
    <n v="276.39999999999998"/>
    <n v="54.43"/>
    <x v="2"/>
    <x v="0"/>
    <x v="1"/>
    <n v="928"/>
    <n v="37"/>
    <x v="1"/>
    <x v="1"/>
  </r>
  <r>
    <x v="107"/>
    <x v="32"/>
    <x v="97"/>
    <n v="163.02000000000001"/>
    <n v="7261.94"/>
    <n v="44.55"/>
    <n v="7.74"/>
    <n v="116.74"/>
    <n v="24.78"/>
    <n v="141.52000000000001"/>
    <n v="2"/>
    <n v="10"/>
    <n v="538"/>
    <n v="599"/>
    <n v="48"/>
    <n v="24"/>
    <m/>
    <n v="143.29"/>
    <n v="27.58"/>
    <n v="6.56"/>
    <n v="34.14"/>
    <n v="413.8"/>
    <n v="808.88"/>
    <n v="104.24"/>
    <x v="2"/>
    <x v="0"/>
    <x v="1"/>
    <n v="1137"/>
    <n v="72"/>
    <x v="1"/>
    <x v="1"/>
  </r>
  <r>
    <x v="107"/>
    <x v="32"/>
    <x v="102"/>
    <n v="31.02"/>
    <n v="3417.21"/>
    <n v="110.16"/>
    <n v="7.74"/>
    <n v="96.37"/>
    <n v="24.78"/>
    <n v="121.15"/>
    <n v="1"/>
    <n v="7"/>
    <n v="87"/>
    <n v="104"/>
    <n v="24"/>
    <n v="11"/>
    <m/>
    <n v="185.94"/>
    <n v="16.79"/>
    <n v="6.01"/>
    <n v="22.8"/>
    <n v="186.23"/>
    <n v="532.48"/>
    <n v="44.38"/>
    <x v="2"/>
    <x v="0"/>
    <x v="1"/>
    <n v="191"/>
    <n v="35"/>
    <x v="1"/>
    <x v="1"/>
  </r>
  <r>
    <x v="107"/>
    <x v="17"/>
    <x v="105"/>
    <n v="115.77"/>
    <n v="7288.55"/>
    <n v="73.33"/>
    <n v="7.71"/>
    <n v="270.26"/>
    <n v="20.86"/>
    <n v="291.12"/>
    <n v="2"/>
    <n v="18"/>
    <n v="472"/>
    <n v="495"/>
    <n v="45"/>
    <n v="44"/>
    <m/>
    <n v="172.35"/>
    <n v="13.3"/>
    <n v="3.71"/>
    <n v="17.010000000000002"/>
    <n v="143.33000000000001"/>
    <n v="1118.3900000000001"/>
    <n v="85.2"/>
    <x v="0"/>
    <x v="0"/>
    <x v="4"/>
    <n v="967"/>
    <n v="89"/>
    <x v="0"/>
    <x v="1"/>
  </r>
  <r>
    <x v="108"/>
    <x v="0"/>
    <x v="114"/>
    <n v="101.66"/>
    <n v="3841.45"/>
    <n v="37.79"/>
    <n v="5.82"/>
    <n v="12.92"/>
    <n v="0"/>
    <n v="12.92"/>
    <n v="0"/>
    <n v="2"/>
    <n v="567"/>
    <n v="605"/>
    <n v="53"/>
    <n v="24"/>
    <m/>
    <n v="131.75"/>
    <n v="16.8"/>
    <n v="0"/>
    <n v="16.8"/>
    <n v="213.95"/>
    <n v="443.19"/>
    <n v="61.88"/>
    <x v="0"/>
    <x v="0"/>
    <x v="7"/>
    <n v="1172"/>
    <n v="77"/>
    <x v="0"/>
    <x v="1"/>
  </r>
  <r>
    <x v="108"/>
    <x v="1"/>
    <x v="3"/>
    <n v="70.86"/>
    <n v="4090.88"/>
    <n v="57.73"/>
    <n v="5.93"/>
    <n v="2.83"/>
    <n v="0"/>
    <n v="2.83"/>
    <n v="0"/>
    <n v="0"/>
    <n v="593"/>
    <n v="622"/>
    <n v="44"/>
    <n v="24"/>
    <m/>
    <n v="157.35"/>
    <n v="13.89"/>
    <n v="2.17"/>
    <n v="16.059999999999999"/>
    <n v="206.43"/>
    <n v="426.45"/>
    <n v="73.040000000000006"/>
    <x v="0"/>
    <x v="0"/>
    <x v="7"/>
    <n v="1215"/>
    <n v="68"/>
    <x v="0"/>
    <x v="1"/>
  </r>
  <r>
    <x v="108"/>
    <x v="24"/>
    <x v="94"/>
    <n v="19.12"/>
    <n v="2470.23"/>
    <n v="129.18"/>
    <n v="5.27"/>
    <n v="0"/>
    <n v="0"/>
    <n v="0"/>
    <n v="0"/>
    <n v="0"/>
    <n v="35"/>
    <n v="45"/>
    <n v="1"/>
    <n v="0"/>
    <m/>
    <n v="145.9"/>
    <n v="4.32"/>
    <n v="0"/>
    <n v="4.32"/>
    <n v="46.59"/>
    <n v="49.36"/>
    <n v="30.74"/>
    <x v="2"/>
    <x v="0"/>
    <x v="1"/>
    <n v="80"/>
    <n v="1"/>
    <x v="3"/>
    <x v="1"/>
  </r>
  <r>
    <x v="108"/>
    <x v="26"/>
    <x v="115"/>
    <n v="52.94"/>
    <n v="5320.95"/>
    <n v="100.51"/>
    <n v="6.38"/>
    <n v="285.81"/>
    <n v="0"/>
    <n v="285.81"/>
    <n v="5"/>
    <n v="13"/>
    <n v="204"/>
    <n v="235"/>
    <n v="31"/>
    <n v="7"/>
    <m/>
    <n v="156.35"/>
    <n v="11.96"/>
    <n v="1.6"/>
    <n v="13.56"/>
    <n v="161.35"/>
    <n v="579.4"/>
    <n v="62.06"/>
    <x v="2"/>
    <x v="0"/>
    <x v="1"/>
    <n v="439"/>
    <n v="38"/>
    <x v="3"/>
    <x v="1"/>
  </r>
  <r>
    <x v="108"/>
    <x v="4"/>
    <x v="114"/>
    <n v="101.66"/>
    <n v="6615.43"/>
    <n v="65.069999999999993"/>
    <n v="6.9"/>
    <n v="41.8"/>
    <n v="0"/>
    <n v="41.8"/>
    <n v="16"/>
    <n v="5"/>
    <n v="885"/>
    <n v="926"/>
    <n v="101"/>
    <n v="99"/>
    <m/>
    <n v="164.32"/>
    <n v="31.25"/>
    <n v="0.02"/>
    <n v="31.26"/>
    <n v="336.29"/>
    <n v="1102.3499999999999"/>
    <n v="138.49"/>
    <x v="0"/>
    <x v="0"/>
    <x v="7"/>
    <n v="1811"/>
    <n v="200"/>
    <x v="3"/>
    <x v="1"/>
  </r>
  <r>
    <x v="108"/>
    <x v="5"/>
    <x v="3"/>
    <n v="70.86"/>
    <n v="4767.4799999999996"/>
    <n v="67.28"/>
    <n v="6.72"/>
    <n v="28.48"/>
    <n v="0"/>
    <n v="28.48"/>
    <n v="5"/>
    <n v="5"/>
    <n v="575"/>
    <n v="617"/>
    <n v="68"/>
    <n v="29"/>
    <m/>
    <n v="159.24"/>
    <n v="13.81"/>
    <n v="0.24"/>
    <n v="14.04"/>
    <n v="199.34"/>
    <n v="574.41999999999996"/>
    <n v="73.12"/>
    <x v="0"/>
    <x v="0"/>
    <x v="7"/>
    <n v="1192"/>
    <n v="97"/>
    <x v="0"/>
    <x v="1"/>
  </r>
  <r>
    <x v="108"/>
    <x v="6"/>
    <x v="114"/>
    <n v="101.66"/>
    <n v="5322.6"/>
    <n v="52.36"/>
    <n v="6.3"/>
    <n v="14.96"/>
    <n v="0"/>
    <n v="14.96"/>
    <n v="0"/>
    <n v="2"/>
    <n v="743"/>
    <n v="778"/>
    <n v="75"/>
    <n v="49"/>
    <m/>
    <n v="168.56"/>
    <n v="38.450000000000003"/>
    <n v="0.03"/>
    <n v="38.479999999999997"/>
    <n v="379.24"/>
    <n v="662.81"/>
    <n v="82.69"/>
    <x v="0"/>
    <x v="0"/>
    <x v="7"/>
    <n v="1521"/>
    <n v="124"/>
    <x v="0"/>
    <x v="1"/>
  </r>
  <r>
    <x v="108"/>
    <x v="7"/>
    <x v="114"/>
    <n v="101.66"/>
    <n v="7419.9"/>
    <n v="72.989999999999995"/>
    <n v="7.25"/>
    <n v="69.8"/>
    <n v="0.72"/>
    <n v="70.52"/>
    <n v="14"/>
    <n v="9"/>
    <n v="876"/>
    <n v="875"/>
    <n v="133"/>
    <n v="81"/>
    <m/>
    <n v="157"/>
    <n v="30.96"/>
    <n v="0.64"/>
    <n v="31.6"/>
    <n v="347.15"/>
    <n v="1282.53"/>
    <n v="117.69"/>
    <x v="0"/>
    <x v="0"/>
    <x v="1"/>
    <n v="1751"/>
    <n v="214"/>
    <x v="3"/>
    <x v="1"/>
  </r>
  <r>
    <x v="108"/>
    <x v="9"/>
    <x v="3"/>
    <n v="70.86"/>
    <n v="3974.88"/>
    <n v="56.09"/>
    <n v="6.7"/>
    <n v="53.22"/>
    <n v="0"/>
    <n v="53.22"/>
    <n v="4"/>
    <n v="6"/>
    <n v="511"/>
    <n v="515"/>
    <n v="60"/>
    <n v="40"/>
    <m/>
    <n v="141.26"/>
    <n v="4.3"/>
    <n v="0"/>
    <n v="4.3"/>
    <n v="96.14"/>
    <n v="499.77"/>
    <n v="66.540000000000006"/>
    <x v="0"/>
    <x v="0"/>
    <x v="7"/>
    <n v="1026"/>
    <n v="100"/>
    <x v="0"/>
    <x v="1"/>
  </r>
  <r>
    <x v="108"/>
    <x v="18"/>
    <x v="115"/>
    <n v="52.94"/>
    <n v="4501.37"/>
    <n v="106.4"/>
    <n v="6.94"/>
    <n v="309.48"/>
    <n v="0"/>
    <n v="309.48"/>
    <n v="5"/>
    <n v="14"/>
    <n v="136"/>
    <n v="185"/>
    <n v="35"/>
    <n v="4"/>
    <m/>
    <n v="149.55000000000001"/>
    <n v="14.69"/>
    <n v="0.17"/>
    <n v="14.86"/>
    <n v="152.69999999999999"/>
    <n v="609.65"/>
    <n v="58.06"/>
    <x v="2"/>
    <x v="0"/>
    <x v="7"/>
    <n v="321"/>
    <n v="39"/>
    <x v="4"/>
    <x v="1"/>
  </r>
  <r>
    <x v="108"/>
    <x v="10"/>
    <x v="114"/>
    <n v="101.66"/>
    <n v="6949.42"/>
    <n v="68.36"/>
    <n v="6.67"/>
    <n v="41.18"/>
    <n v="0"/>
    <n v="41.18"/>
    <n v="3"/>
    <n v="5"/>
    <n v="791"/>
    <n v="818"/>
    <n v="73"/>
    <n v="68"/>
    <m/>
    <n v="151.79"/>
    <n v="28.68"/>
    <n v="4.2"/>
    <n v="32.880000000000003"/>
    <n v="357.36"/>
    <n v="1129.7"/>
    <n v="109.49"/>
    <x v="0"/>
    <x v="0"/>
    <x v="7"/>
    <n v="1609"/>
    <n v="141"/>
    <x v="0"/>
    <x v="1"/>
  </r>
  <r>
    <x v="108"/>
    <x v="22"/>
    <x v="114"/>
    <n v="101.66"/>
    <n v="6069.37"/>
    <n v="59.7"/>
    <n v="6.88"/>
    <n v="74.540000000000006"/>
    <n v="0"/>
    <n v="74.540000000000006"/>
    <n v="2"/>
    <n v="7"/>
    <n v="683"/>
    <n v="733"/>
    <n v="92"/>
    <n v="63"/>
    <m/>
    <n v="149.9"/>
    <n v="9.1199999999999992"/>
    <n v="0"/>
    <n v="9.1199999999999992"/>
    <n v="215.12"/>
    <n v="1051.1600000000001"/>
    <n v="111.02"/>
    <x v="0"/>
    <x v="0"/>
    <x v="7"/>
    <n v="1416"/>
    <n v="155"/>
    <x v="3"/>
    <x v="1"/>
  </r>
  <r>
    <x v="108"/>
    <x v="11"/>
    <x v="114"/>
    <n v="101.66"/>
    <n v="6226.04"/>
    <n v="61.24"/>
    <n v="6.76"/>
    <n v="38.229999999999997"/>
    <n v="0"/>
    <n v="38.229999999999997"/>
    <n v="12"/>
    <n v="4"/>
    <n v="820"/>
    <n v="865"/>
    <n v="105"/>
    <n v="90"/>
    <m/>
    <n v="160.75"/>
    <n v="31.1"/>
    <n v="5.82"/>
    <n v="36.92"/>
    <n v="399.99"/>
    <n v="979.3"/>
    <n v="111.88"/>
    <x v="0"/>
    <x v="0"/>
    <x v="7"/>
    <n v="1685"/>
    <n v="195"/>
    <x v="4"/>
    <x v="1"/>
  </r>
  <r>
    <x v="108"/>
    <x v="12"/>
    <x v="3"/>
    <n v="70.86"/>
    <n v="6337.5"/>
    <n v="89.72"/>
    <n v="6.92"/>
    <n v="141.59"/>
    <n v="0"/>
    <n v="141.59"/>
    <n v="5"/>
    <n v="11"/>
    <n v="420"/>
    <n v="452"/>
    <n v="44"/>
    <n v="20"/>
    <m/>
    <n v="169.56"/>
    <n v="34.770000000000003"/>
    <n v="1.1399999999999999"/>
    <n v="35.909999999999997"/>
    <n v="296.75"/>
    <n v="784.28"/>
    <n v="100.01"/>
    <x v="0"/>
    <x v="0"/>
    <x v="7"/>
    <n v="872"/>
    <n v="64"/>
    <x v="3"/>
    <x v="1"/>
  </r>
  <r>
    <x v="108"/>
    <x v="12"/>
    <x v="89"/>
    <n v="68.400000000000006"/>
    <n v="6582.2"/>
    <n v="96.33"/>
    <n v="6.92"/>
    <n v="141.59"/>
    <n v="0"/>
    <n v="141.59"/>
    <n v="5"/>
    <n v="11"/>
    <n v="422"/>
    <n v="453"/>
    <n v="44"/>
    <n v="20"/>
    <m/>
    <n v="175.61"/>
    <n v="37.119999999999997"/>
    <n v="1.1399999999999999"/>
    <n v="38.26"/>
    <n v="310.16000000000003"/>
    <n v="784.28"/>
    <n v="104.25"/>
    <x v="2"/>
    <x v="0"/>
    <x v="7"/>
    <n v="875"/>
    <n v="64"/>
    <x v="3"/>
    <x v="1"/>
  </r>
  <r>
    <x v="108"/>
    <x v="13"/>
    <x v="3"/>
    <n v="70.86"/>
    <n v="3850.11"/>
    <n v="54.33"/>
    <n v="6.17"/>
    <n v="28.78"/>
    <n v="0"/>
    <n v="28.78"/>
    <n v="1"/>
    <n v="4"/>
    <n v="557"/>
    <n v="607"/>
    <n v="55"/>
    <n v="15"/>
    <m/>
    <n v="157.04"/>
    <n v="7.67"/>
    <n v="0"/>
    <n v="7.67"/>
    <n v="187.87"/>
    <n v="447.79"/>
    <n v="64.63"/>
    <x v="0"/>
    <x v="0"/>
    <x v="7"/>
    <n v="1164"/>
    <n v="70"/>
    <x v="0"/>
    <x v="1"/>
  </r>
  <r>
    <x v="108"/>
    <x v="21"/>
    <x v="114"/>
    <n v="101.66"/>
    <n v="6959.43"/>
    <n v="68.459999999999994"/>
    <n v="6.89"/>
    <n v="58.31"/>
    <n v="0"/>
    <n v="58.31"/>
    <n v="9"/>
    <n v="7"/>
    <n v="799"/>
    <n v="841"/>
    <n v="97"/>
    <n v="73"/>
    <m/>
    <n v="167.59"/>
    <n v="31.43"/>
    <n v="4.41"/>
    <n v="35.840000000000003"/>
    <n v="377.58"/>
    <n v="1028.94"/>
    <n v="128.82"/>
    <x v="0"/>
    <x v="0"/>
    <x v="7"/>
    <n v="1640"/>
    <n v="170"/>
    <x v="3"/>
    <x v="1"/>
  </r>
  <r>
    <x v="108"/>
    <x v="14"/>
    <x v="114"/>
    <n v="101.66"/>
    <n v="4595.87"/>
    <n v="45.21"/>
    <n v="6.66"/>
    <n v="27.59"/>
    <n v="0"/>
    <n v="27.59"/>
    <n v="28"/>
    <n v="3"/>
    <n v="842"/>
    <n v="857"/>
    <n v="95"/>
    <n v="81"/>
    <m/>
    <n v="152.12"/>
    <n v="19.25"/>
    <n v="0.08"/>
    <n v="19.329999999999998"/>
    <n v="276.24"/>
    <n v="377.75"/>
    <n v="85.63"/>
    <x v="0"/>
    <x v="0"/>
    <x v="7"/>
    <n v="1699"/>
    <n v="176"/>
    <x v="0"/>
    <x v="1"/>
  </r>
  <r>
    <x v="109"/>
    <x v="32"/>
    <x v="97"/>
    <n v="106.61"/>
    <n v="8080.53"/>
    <n v="75.790000000000006"/>
    <n v="6.09"/>
    <n v="24.49"/>
    <n v="0"/>
    <n v="24.49"/>
    <n v="6"/>
    <n v="3"/>
    <n v="589"/>
    <n v="618"/>
    <n v="64"/>
    <n v="34"/>
    <m/>
    <n v="126.86"/>
    <n v="21.95"/>
    <n v="4.2699999999999996"/>
    <n v="26.23"/>
    <n v="234.68"/>
    <n v="857.85"/>
    <n v="121.77"/>
    <x v="2"/>
    <x v="0"/>
    <x v="1"/>
    <n v="1207"/>
    <n v="98"/>
    <x v="1"/>
    <x v="1"/>
  </r>
  <r>
    <x v="109"/>
    <x v="32"/>
    <x v="102"/>
    <n v="32.82"/>
    <n v="3951.85"/>
    <n v="120.41"/>
    <n v="5.53"/>
    <n v="0.55000000000000004"/>
    <n v="0"/>
    <n v="0.55000000000000004"/>
    <n v="1"/>
    <n v="0"/>
    <n v="63"/>
    <n v="81"/>
    <n v="22"/>
    <n v="0"/>
    <m/>
    <n v="187.23"/>
    <n v="21.5"/>
    <n v="4.2699999999999996"/>
    <n v="25.77"/>
    <n v="203.26"/>
    <n v="298.61"/>
    <n v="52.99"/>
    <x v="2"/>
    <x v="0"/>
    <x v="1"/>
    <n v="144"/>
    <n v="22"/>
    <x v="1"/>
    <x v="1"/>
  </r>
  <r>
    <x v="110"/>
    <x v="0"/>
    <x v="3"/>
    <n v="105.9"/>
    <n v="5496.15"/>
    <n v="51.9"/>
    <n v="8.4700000000000006"/>
    <n v="139.74"/>
    <n v="99.65"/>
    <n v="239.39"/>
    <n v="8"/>
    <n v="15"/>
    <n v="665"/>
    <n v="739"/>
    <n v="60"/>
    <n v="35"/>
    <m/>
    <n v="141.38999999999999"/>
    <n v="16.14"/>
    <n v="0"/>
    <n v="16.14"/>
    <n v="255.04"/>
    <n v="816.9"/>
    <n v="96.94"/>
    <x v="0"/>
    <x v="0"/>
    <x v="7"/>
    <n v="1404"/>
    <n v="95"/>
    <x v="0"/>
    <x v="1"/>
  </r>
  <r>
    <x v="110"/>
    <x v="1"/>
    <x v="3"/>
    <n v="105.9"/>
    <n v="6403.86"/>
    <n v="61.24"/>
    <n v="8.26"/>
    <n v="191.16"/>
    <n v="98.76"/>
    <n v="289.92"/>
    <n v="3"/>
    <n v="15"/>
    <n v="700"/>
    <n v="748"/>
    <n v="65"/>
    <n v="34"/>
    <m/>
    <n v="154.24"/>
    <n v="14.71"/>
    <n v="0.52"/>
    <n v="15.22"/>
    <n v="255.33"/>
    <n v="957.24"/>
    <n v="111.11"/>
    <x v="0"/>
    <x v="0"/>
    <x v="7"/>
    <n v="1448"/>
    <n v="99"/>
    <x v="0"/>
    <x v="1"/>
  </r>
  <r>
    <x v="110"/>
    <x v="26"/>
    <x v="103"/>
    <n v="38.39"/>
    <n v="3434.83"/>
    <n v="89.48"/>
    <n v="7.2"/>
    <n v="311.86"/>
    <n v="3.56"/>
    <n v="315.42"/>
    <n v="10"/>
    <n v="12"/>
    <n v="244"/>
    <n v="285"/>
    <n v="58"/>
    <n v="58"/>
    <m/>
    <n v="164.53"/>
    <n v="12.63"/>
    <n v="0"/>
    <n v="12.63"/>
    <n v="136.80000000000001"/>
    <n v="784.49"/>
    <n v="49.24"/>
    <x v="2"/>
    <x v="0"/>
    <x v="1"/>
    <n v="529"/>
    <n v="116"/>
    <x v="3"/>
    <x v="1"/>
  </r>
  <r>
    <x v="110"/>
    <x v="4"/>
    <x v="3"/>
    <n v="105.9"/>
    <n v="5854.44"/>
    <n v="57.99"/>
    <n v="8.85"/>
    <n v="236.29"/>
    <n v="188.47"/>
    <n v="424.76"/>
    <n v="21"/>
    <n v="23"/>
    <n v="584"/>
    <n v="665"/>
    <n v="79"/>
    <n v="53"/>
    <m/>
    <n v="145.88999999999999"/>
    <n v="8.32"/>
    <n v="0"/>
    <n v="8.32"/>
    <n v="200.76"/>
    <n v="1104.24"/>
    <n v="123.24"/>
    <x v="0"/>
    <x v="0"/>
    <x v="7"/>
    <n v="1249"/>
    <n v="132"/>
    <x v="3"/>
    <x v="1"/>
  </r>
  <r>
    <x v="110"/>
    <x v="5"/>
    <x v="3"/>
    <n v="105.9"/>
    <n v="6763.98"/>
    <n v="64.2"/>
    <n v="8.24"/>
    <n v="272.36"/>
    <n v="120.55"/>
    <n v="392.91"/>
    <n v="17"/>
    <n v="29"/>
    <n v="666"/>
    <n v="701"/>
    <n v="81"/>
    <n v="76"/>
    <m/>
    <n v="154.32"/>
    <n v="10.14"/>
    <n v="0"/>
    <n v="10.14"/>
    <n v="228.47"/>
    <n v="1040.57"/>
    <n v="113.42"/>
    <x v="0"/>
    <x v="0"/>
    <x v="7"/>
    <n v="1367"/>
    <n v="157"/>
    <x v="0"/>
    <x v="1"/>
  </r>
  <r>
    <x v="110"/>
    <x v="6"/>
    <x v="3"/>
    <n v="105.9"/>
    <n v="5504.39"/>
    <n v="51.98"/>
    <n v="7.59"/>
    <n v="230.57"/>
    <n v="26.66"/>
    <n v="257.23"/>
    <n v="9"/>
    <n v="19"/>
    <n v="661"/>
    <n v="701"/>
    <n v="82"/>
    <n v="63"/>
    <m/>
    <n v="160.75"/>
    <n v="21.56"/>
    <n v="0"/>
    <n v="21.56"/>
    <n v="289.89"/>
    <n v="929.59"/>
    <n v="104.13"/>
    <x v="0"/>
    <x v="0"/>
    <x v="7"/>
    <n v="1362"/>
    <n v="145"/>
    <x v="0"/>
    <x v="1"/>
  </r>
  <r>
    <x v="110"/>
    <x v="7"/>
    <x v="3"/>
    <n v="105.9"/>
    <n v="5961.43"/>
    <n v="56.29"/>
    <n v="8.15"/>
    <n v="276.33"/>
    <n v="96.53"/>
    <n v="372.86"/>
    <n v="16"/>
    <n v="24"/>
    <n v="676"/>
    <n v="728"/>
    <n v="104"/>
    <n v="68"/>
    <m/>
    <n v="154.19"/>
    <n v="24.2"/>
    <n v="0"/>
    <n v="24.2"/>
    <n v="320.99"/>
    <n v="1114.25"/>
    <n v="111.52"/>
    <x v="0"/>
    <x v="0"/>
    <x v="7"/>
    <n v="1404"/>
    <n v="172"/>
    <x v="3"/>
    <x v="1"/>
  </r>
  <r>
    <x v="110"/>
    <x v="8"/>
    <x v="3"/>
    <n v="105.9"/>
    <n v="5509.75"/>
    <n v="52.03"/>
    <n v="7.59"/>
    <n v="215.75"/>
    <n v="33.049999999999997"/>
    <n v="248.8"/>
    <n v="5"/>
    <n v="20"/>
    <n v="575"/>
    <n v="651"/>
    <n v="44"/>
    <n v="44"/>
    <m/>
    <n v="159.86000000000001"/>
    <n v="22.53"/>
    <n v="1.44"/>
    <n v="23.96"/>
    <n v="326.04000000000002"/>
    <n v="906.73"/>
    <n v="99.56"/>
    <x v="0"/>
    <x v="0"/>
    <x v="7"/>
    <n v="1226"/>
    <n v="88"/>
    <x v="4"/>
    <x v="1"/>
  </r>
  <r>
    <x v="110"/>
    <x v="9"/>
    <x v="3"/>
    <n v="105.9"/>
    <n v="5757.05"/>
    <n v="55.18"/>
    <n v="8.67"/>
    <n v="236.74"/>
    <n v="107.08"/>
    <n v="343.82"/>
    <n v="16"/>
    <n v="19"/>
    <n v="650"/>
    <n v="699"/>
    <n v="105"/>
    <n v="61"/>
    <m/>
    <n v="147.47"/>
    <n v="0.82"/>
    <n v="0"/>
    <n v="0.82"/>
    <n v="147.6"/>
    <n v="1090.24"/>
    <n v="109.81"/>
    <x v="0"/>
    <x v="0"/>
    <x v="7"/>
    <n v="1349"/>
    <n v="166"/>
    <x v="0"/>
    <x v="1"/>
  </r>
  <r>
    <x v="110"/>
    <x v="18"/>
    <x v="3"/>
    <n v="105.9"/>
    <n v="4905.24"/>
    <n v="46.32"/>
    <n v="7.71"/>
    <n v="116.01"/>
    <n v="36.200000000000003"/>
    <n v="152.21"/>
    <n v="8"/>
    <n v="12"/>
    <n v="572"/>
    <n v="636"/>
    <n v="68"/>
    <n v="52"/>
    <m/>
    <n v="131.96"/>
    <n v="7.22"/>
    <n v="0"/>
    <n v="7.22"/>
    <n v="214.32"/>
    <n v="716.63"/>
    <n v="92.93"/>
    <x v="0"/>
    <x v="0"/>
    <x v="7"/>
    <n v="1208"/>
    <n v="120"/>
    <x v="4"/>
    <x v="1"/>
  </r>
  <r>
    <x v="110"/>
    <x v="10"/>
    <x v="3"/>
    <n v="105.9"/>
    <n v="6164.27"/>
    <n v="60.18"/>
    <n v="7.91"/>
    <n v="171.48"/>
    <n v="69.150000000000006"/>
    <n v="240.63"/>
    <n v="7"/>
    <n v="15"/>
    <n v="516"/>
    <n v="601"/>
    <n v="80"/>
    <n v="44"/>
    <m/>
    <n v="139.69"/>
    <n v="8.35"/>
    <n v="0.31"/>
    <n v="8.66"/>
    <n v="226.89"/>
    <n v="1088.31"/>
    <n v="98.33"/>
    <x v="0"/>
    <x v="0"/>
    <x v="7"/>
    <n v="1117"/>
    <n v="124"/>
    <x v="0"/>
    <x v="1"/>
  </r>
  <r>
    <x v="110"/>
    <x v="22"/>
    <x v="3"/>
    <n v="105.9"/>
    <n v="6473.91"/>
    <n v="61.13"/>
    <n v="8.75"/>
    <n v="143.83000000000001"/>
    <n v="144.11000000000001"/>
    <n v="287.94"/>
    <n v="1"/>
    <n v="12"/>
    <n v="587"/>
    <n v="635"/>
    <n v="55"/>
    <n v="48"/>
    <m/>
    <n v="148.57"/>
    <n v="2.0299999999999998"/>
    <n v="0"/>
    <n v="2.0299999999999998"/>
    <n v="199.59"/>
    <n v="998.97"/>
    <n v="114.57"/>
    <x v="0"/>
    <x v="0"/>
    <x v="7"/>
    <n v="1222"/>
    <n v="103"/>
    <x v="3"/>
    <x v="1"/>
  </r>
  <r>
    <x v="110"/>
    <x v="11"/>
    <x v="3"/>
    <n v="105.9"/>
    <n v="5331.06"/>
    <n v="50.34"/>
    <n v="7.68"/>
    <n v="223.45"/>
    <n v="47.19"/>
    <n v="270.64"/>
    <n v="28"/>
    <n v="17"/>
    <n v="671"/>
    <n v="736"/>
    <n v="77"/>
    <n v="64"/>
    <m/>
    <n v="139.66999999999999"/>
    <n v="3.3"/>
    <n v="0"/>
    <n v="3.3"/>
    <n v="102.5"/>
    <n v="843.42"/>
    <n v="111.12"/>
    <x v="0"/>
    <x v="0"/>
    <x v="7"/>
    <n v="1407"/>
    <n v="141"/>
    <x v="4"/>
    <x v="1"/>
  </r>
  <r>
    <x v="110"/>
    <x v="12"/>
    <x v="116"/>
    <n v="63.13"/>
    <n v="5044.04"/>
    <n v="79.91"/>
    <n v="8.15"/>
    <n v="103.29"/>
    <n v="31.08"/>
    <n v="134.37"/>
    <n v="3"/>
    <n v="8"/>
    <n v="564"/>
    <n v="596"/>
    <n v="49"/>
    <n v="30"/>
    <m/>
    <n v="185.21"/>
    <n v="43.12"/>
    <n v="1.55"/>
    <n v="44.66"/>
    <n v="347.43"/>
    <n v="859.68"/>
    <n v="99.38"/>
    <x v="7"/>
    <x v="0"/>
    <x v="1"/>
    <n v="1160"/>
    <n v="79"/>
    <x v="3"/>
    <x v="1"/>
  </r>
  <r>
    <x v="110"/>
    <x v="13"/>
    <x v="3"/>
    <n v="105.9"/>
    <n v="7030.88"/>
    <n v="66.739999999999995"/>
    <n v="8.4600000000000009"/>
    <n v="148.94999999999999"/>
    <n v="128.19"/>
    <n v="277.14"/>
    <n v="2"/>
    <n v="12"/>
    <n v="631"/>
    <n v="673"/>
    <n v="61"/>
    <n v="36"/>
    <m/>
    <n v="158.24"/>
    <n v="8.43"/>
    <n v="0"/>
    <n v="8.43"/>
    <n v="278.94"/>
    <n v="1067.49"/>
    <n v="119.17"/>
    <x v="0"/>
    <x v="0"/>
    <x v="7"/>
    <n v="1304"/>
    <n v="97"/>
    <x v="0"/>
    <x v="1"/>
  </r>
  <r>
    <x v="110"/>
    <x v="21"/>
    <x v="3"/>
    <n v="105.9"/>
    <n v="6056.02"/>
    <n v="62.08"/>
    <n v="8.35"/>
    <n v="197.22"/>
    <n v="107.59"/>
    <n v="304.81"/>
    <n v="11"/>
    <n v="16"/>
    <n v="555"/>
    <n v="671"/>
    <n v="76"/>
    <n v="33"/>
    <m/>
    <n v="146.12"/>
    <n v="8.4700000000000006"/>
    <n v="0.91"/>
    <n v="9.3699999999999992"/>
    <n v="190.57"/>
    <n v="1026.5"/>
    <n v="101.84"/>
    <x v="0"/>
    <x v="0"/>
    <x v="7"/>
    <n v="1226"/>
    <n v="109"/>
    <x v="3"/>
    <x v="1"/>
  </r>
  <r>
    <x v="111"/>
    <x v="32"/>
    <x v="97"/>
    <n v="40.729999999999997"/>
    <n v="4067.08"/>
    <n v="99.86"/>
    <n v="5.33"/>
    <n v="0"/>
    <n v="0"/>
    <n v="0"/>
    <n v="0"/>
    <n v="0"/>
    <n v="110"/>
    <n v="132"/>
    <n v="20"/>
    <n v="6"/>
    <m/>
    <n v="186.36"/>
    <n v="22.67"/>
    <n v="7.08"/>
    <n v="29.75"/>
    <n v="247.96"/>
    <n v="252.71"/>
    <n v="52.42"/>
    <x v="2"/>
    <x v="0"/>
    <x v="1"/>
    <n v="242"/>
    <n v="26"/>
    <x v="1"/>
    <x v="1"/>
  </r>
  <r>
    <x v="112"/>
    <x v="0"/>
    <x v="3"/>
    <n v="83.63"/>
    <n v="4460.78"/>
    <n v="53.34"/>
    <n v="7.87"/>
    <n v="83.21"/>
    <n v="22.27"/>
    <n v="105.48"/>
    <n v="3"/>
    <n v="8"/>
    <n v="585"/>
    <n v="647"/>
    <n v="60"/>
    <n v="37"/>
    <m/>
    <n v="147.15"/>
    <n v="13.91"/>
    <n v="0"/>
    <n v="13.91"/>
    <n v="227.92"/>
    <n v="779.58"/>
    <n v="78.83"/>
    <x v="0"/>
    <x v="0"/>
    <x v="7"/>
    <n v="1232"/>
    <n v="97"/>
    <x v="0"/>
    <x v="1"/>
  </r>
  <r>
    <x v="112"/>
    <x v="1"/>
    <x v="3"/>
    <n v="83.63"/>
    <n v="4689.5"/>
    <n v="56.07"/>
    <n v="7.11"/>
    <n v="126.05"/>
    <n v="2.12"/>
    <n v="128.16999999999999"/>
    <n v="1"/>
    <n v="14"/>
    <n v="610"/>
    <n v="674"/>
    <n v="67"/>
    <n v="34"/>
    <m/>
    <n v="162.19"/>
    <n v="16.43"/>
    <n v="0"/>
    <n v="16.43"/>
    <n v="247.33"/>
    <n v="659.38"/>
    <n v="81.16"/>
    <x v="0"/>
    <x v="0"/>
    <x v="7"/>
    <n v="1284"/>
    <n v="101"/>
    <x v="0"/>
    <x v="1"/>
  </r>
  <r>
    <x v="112"/>
    <x v="3"/>
    <x v="3"/>
    <n v="83.63"/>
    <n v="3744.98"/>
    <n v="44.78"/>
    <n v="6.58"/>
    <n v="10.63"/>
    <n v="0"/>
    <n v="10.63"/>
    <n v="14"/>
    <n v="1"/>
    <n v="710"/>
    <n v="738"/>
    <n v="113"/>
    <n v="116"/>
    <m/>
    <n v="132.54"/>
    <n v="0"/>
    <n v="0"/>
    <n v="0"/>
    <n v="107.47"/>
    <n v="465.53"/>
    <n v="66.08"/>
    <x v="0"/>
    <x v="0"/>
    <x v="7"/>
    <n v="1448"/>
    <n v="229"/>
    <x v="2"/>
    <x v="1"/>
  </r>
  <r>
    <x v="112"/>
    <x v="4"/>
    <x v="3"/>
    <n v="83.63"/>
    <n v="4259.7299999999996"/>
    <n v="51.21"/>
    <n v="7.74"/>
    <n v="152.41"/>
    <n v="17.57"/>
    <n v="169.98"/>
    <n v="16"/>
    <n v="16"/>
    <n v="546"/>
    <n v="583"/>
    <n v="71"/>
    <n v="50"/>
    <m/>
    <n v="143.66999999999999"/>
    <n v="5.35"/>
    <n v="0"/>
    <n v="5.35"/>
    <n v="143.61000000000001"/>
    <n v="767.44"/>
    <n v="90.14"/>
    <x v="0"/>
    <x v="0"/>
    <x v="7"/>
    <n v="1129"/>
    <n v="121"/>
    <x v="3"/>
    <x v="1"/>
  </r>
  <r>
    <x v="112"/>
    <x v="5"/>
    <x v="3"/>
    <n v="83.63"/>
    <n v="5132.1899999999996"/>
    <n v="61.37"/>
    <n v="7.59"/>
    <n v="267.64999999999998"/>
    <n v="33.15"/>
    <n v="300.8"/>
    <n v="8"/>
    <n v="24"/>
    <n v="525"/>
    <n v="575"/>
    <n v="61"/>
    <n v="43"/>
    <m/>
    <n v="153.83000000000001"/>
    <n v="5.74"/>
    <n v="0"/>
    <n v="5.74"/>
    <n v="188.07"/>
    <n v="811.36"/>
    <n v="75.94"/>
    <x v="0"/>
    <x v="0"/>
    <x v="7"/>
    <n v="1100"/>
    <n v="104"/>
    <x v="0"/>
    <x v="1"/>
  </r>
  <r>
    <x v="112"/>
    <x v="6"/>
    <x v="3"/>
    <n v="83.63"/>
    <n v="4345.7299999999996"/>
    <n v="51.96"/>
    <n v="6.22"/>
    <n v="34.35"/>
    <n v="0"/>
    <n v="34.35"/>
    <n v="6"/>
    <n v="6"/>
    <n v="573"/>
    <n v="636"/>
    <n v="75"/>
    <n v="46"/>
    <m/>
    <n v="165.27"/>
    <n v="17.899999999999999"/>
    <n v="0"/>
    <n v="17.899999999999999"/>
    <n v="263.14"/>
    <n v="579.59"/>
    <n v="72.72"/>
    <x v="0"/>
    <x v="0"/>
    <x v="7"/>
    <n v="1209"/>
    <n v="121"/>
    <x v="0"/>
    <x v="1"/>
  </r>
  <r>
    <x v="112"/>
    <x v="7"/>
    <x v="3"/>
    <n v="83.63"/>
    <n v="4956.2299999999996"/>
    <n v="59.26"/>
    <n v="8.01"/>
    <n v="252.25"/>
    <n v="30.16"/>
    <n v="282.41000000000003"/>
    <n v="8"/>
    <n v="26"/>
    <n v="568"/>
    <n v="671"/>
    <n v="72"/>
    <n v="42"/>
    <m/>
    <n v="144.46"/>
    <n v="6.85"/>
    <n v="0"/>
    <n v="6.85"/>
    <n v="186.01"/>
    <n v="931.18"/>
    <n v="85.62"/>
    <x v="0"/>
    <x v="0"/>
    <x v="7"/>
    <n v="1239"/>
    <n v="114"/>
    <x v="3"/>
    <x v="1"/>
  </r>
  <r>
    <x v="112"/>
    <x v="8"/>
    <x v="3"/>
    <n v="83.63"/>
    <n v="4461.0600000000004"/>
    <n v="53.34"/>
    <n v="7.38"/>
    <n v="172.93"/>
    <n v="3.6"/>
    <n v="176.53"/>
    <n v="1"/>
    <n v="20"/>
    <n v="541"/>
    <n v="593"/>
    <n v="33"/>
    <n v="44"/>
    <m/>
    <n v="159"/>
    <n v="14.21"/>
    <n v="0.47"/>
    <n v="14.68"/>
    <n v="238.34"/>
    <n v="726.96"/>
    <n v="72.86"/>
    <x v="0"/>
    <x v="0"/>
    <x v="7"/>
    <n v="1134"/>
    <n v="77"/>
    <x v="4"/>
    <x v="1"/>
  </r>
  <r>
    <x v="112"/>
    <x v="9"/>
    <x v="3"/>
    <n v="83.63"/>
    <n v="4569.6000000000004"/>
    <n v="54.64"/>
    <n v="7.79"/>
    <n v="170.61"/>
    <n v="32.83"/>
    <n v="203.44"/>
    <n v="8"/>
    <n v="16"/>
    <n v="531"/>
    <n v="565"/>
    <n v="62"/>
    <n v="51"/>
    <m/>
    <n v="134.18"/>
    <n v="0"/>
    <n v="0"/>
    <n v="0"/>
    <n v="103.33"/>
    <n v="726.92"/>
    <n v="77.510000000000005"/>
    <x v="0"/>
    <x v="0"/>
    <x v="7"/>
    <n v="1096"/>
    <n v="113"/>
    <x v="0"/>
    <x v="1"/>
  </r>
  <r>
    <x v="112"/>
    <x v="10"/>
    <x v="3"/>
    <n v="83.63"/>
    <n v="4456.1899999999996"/>
    <n v="53.28"/>
    <n v="7.44"/>
    <n v="102.09"/>
    <n v="8.66"/>
    <n v="110.75"/>
    <n v="4"/>
    <n v="10"/>
    <n v="500"/>
    <n v="500"/>
    <n v="52"/>
    <n v="39"/>
    <m/>
    <n v="140.63999999999999"/>
    <n v="9.3000000000000007"/>
    <n v="0.19"/>
    <n v="9.49"/>
    <n v="193.51"/>
    <n v="692.04"/>
    <n v="77.06"/>
    <x v="0"/>
    <x v="0"/>
    <x v="7"/>
    <n v="1000"/>
    <n v="91"/>
    <x v="0"/>
    <x v="1"/>
  </r>
  <r>
    <x v="112"/>
    <x v="22"/>
    <x v="3"/>
    <n v="83.63"/>
    <n v="3937.08"/>
    <n v="47.08"/>
    <n v="7.2"/>
    <n v="63.79"/>
    <n v="1.43"/>
    <n v="65.22"/>
    <n v="0"/>
    <n v="6"/>
    <n v="475"/>
    <n v="519"/>
    <n v="50"/>
    <n v="33"/>
    <m/>
    <n v="150.27000000000001"/>
    <n v="4.3"/>
    <n v="0"/>
    <n v="4.3"/>
    <n v="167.17"/>
    <n v="605.24"/>
    <n v="68.48"/>
    <x v="0"/>
    <x v="0"/>
    <x v="7"/>
    <n v="994"/>
    <n v="83"/>
    <x v="3"/>
    <x v="1"/>
  </r>
  <r>
    <x v="112"/>
    <x v="11"/>
    <x v="3"/>
    <n v="83.63"/>
    <n v="3982.24"/>
    <n v="47.62"/>
    <n v="7.84"/>
    <n v="147.71"/>
    <n v="16.920000000000002"/>
    <n v="164.63"/>
    <n v="3"/>
    <n v="13"/>
    <n v="512"/>
    <n v="568"/>
    <n v="56"/>
    <n v="43"/>
    <m/>
    <n v="141.74"/>
    <n v="8.56"/>
    <n v="0.15"/>
    <n v="8.7100000000000009"/>
    <n v="181.68"/>
    <n v="669.57"/>
    <n v="73.19"/>
    <x v="0"/>
    <x v="0"/>
    <x v="7"/>
    <n v="1080"/>
    <n v="99"/>
    <x v="4"/>
    <x v="1"/>
  </r>
  <r>
    <x v="112"/>
    <x v="12"/>
    <x v="117"/>
    <n v="63.13"/>
    <n v="5044.04"/>
    <n v="79.91"/>
    <n v="8.15"/>
    <n v="103.29"/>
    <n v="31.08"/>
    <n v="134.37"/>
    <n v="3"/>
    <n v="8"/>
    <n v="564"/>
    <n v="596"/>
    <n v="49"/>
    <n v="30"/>
    <m/>
    <n v="185.21"/>
    <n v="43.12"/>
    <n v="1.55"/>
    <n v="44.66"/>
    <n v="347.43"/>
    <n v="859.68"/>
    <n v="99.38"/>
    <x v="2"/>
    <x v="0"/>
    <x v="1"/>
    <n v="1160"/>
    <n v="79"/>
    <x v="3"/>
    <x v="1"/>
  </r>
  <r>
    <x v="112"/>
    <x v="13"/>
    <x v="3"/>
    <n v="83.63"/>
    <n v="4646.74"/>
    <n v="55.56"/>
    <n v="6.9"/>
    <n v="62.71"/>
    <n v="0"/>
    <n v="62.71"/>
    <n v="3"/>
    <n v="10"/>
    <n v="605"/>
    <n v="664"/>
    <n v="79"/>
    <n v="37"/>
    <m/>
    <n v="160.25"/>
    <n v="10.98"/>
    <n v="0"/>
    <n v="10.98"/>
    <n v="240.96"/>
    <n v="680.89"/>
    <n v="85.18"/>
    <x v="0"/>
    <x v="0"/>
    <x v="7"/>
    <n v="1269"/>
    <n v="116"/>
    <x v="0"/>
    <x v="1"/>
  </r>
  <r>
    <x v="112"/>
    <x v="21"/>
    <x v="3"/>
    <n v="83.63"/>
    <n v="4710.3"/>
    <n v="56.32"/>
    <n v="6.91"/>
    <n v="149.66999999999999"/>
    <n v="0"/>
    <n v="149.66999999999999"/>
    <n v="4"/>
    <n v="18"/>
    <n v="480"/>
    <n v="554"/>
    <n v="45"/>
    <n v="39"/>
    <m/>
    <n v="153.49"/>
    <n v="11.12"/>
    <n v="0.04"/>
    <n v="11.16"/>
    <n v="193.27"/>
    <n v="619.14"/>
    <n v="77.62"/>
    <x v="0"/>
    <x v="0"/>
    <x v="7"/>
    <n v="1034"/>
    <n v="84"/>
    <x v="3"/>
    <x v="1"/>
  </r>
  <r>
    <x v="113"/>
    <x v="1"/>
    <x v="118"/>
    <n v="116.96"/>
    <n v="11645.02"/>
    <n v="99.57"/>
    <n v="7.71"/>
    <n v="310.43"/>
    <n v="20.87"/>
    <n v="331.3"/>
    <n v="10"/>
    <n v="24"/>
    <n v="940"/>
    <n v="965"/>
    <n v="71"/>
    <n v="75"/>
    <m/>
    <n v="175.89"/>
    <n v="55.88"/>
    <n v="3.66"/>
    <n v="59.54"/>
    <n v="510.87"/>
    <n v="1770.39"/>
    <n v="172.47"/>
    <x v="0"/>
    <x v="0"/>
    <x v="4"/>
    <n v="1905"/>
    <n v="146"/>
    <x v="0"/>
    <x v="1"/>
  </r>
  <r>
    <x v="113"/>
    <x v="4"/>
    <x v="118"/>
    <n v="116.96"/>
    <n v="10661.42"/>
    <n v="91.16"/>
    <n v="8.64"/>
    <n v="542.72"/>
    <n v="151.65"/>
    <n v="694.37"/>
    <n v="27"/>
    <n v="45"/>
    <n v="860"/>
    <n v="880"/>
    <n v="91"/>
    <n v="110"/>
    <m/>
    <n v="169.47"/>
    <n v="37.6"/>
    <n v="0.14000000000000001"/>
    <n v="37.74"/>
    <n v="398.98"/>
    <n v="2172.4299999999998"/>
    <n v="179.4"/>
    <x v="0"/>
    <x v="0"/>
    <x v="4"/>
    <n v="1740"/>
    <n v="201"/>
    <x v="3"/>
    <x v="1"/>
  </r>
  <r>
    <x v="113"/>
    <x v="5"/>
    <x v="118"/>
    <n v="116.96"/>
    <n v="11884.84"/>
    <n v="101.62"/>
    <n v="8.11"/>
    <n v="637.69000000000005"/>
    <n v="119.94"/>
    <n v="757.63"/>
    <n v="13"/>
    <n v="52"/>
    <n v="746"/>
    <n v="762"/>
    <n v="71"/>
    <n v="74"/>
    <m/>
    <n v="168.43"/>
    <n v="38.15"/>
    <n v="4.79"/>
    <n v="42.94"/>
    <n v="430.57"/>
    <n v="2171.84"/>
    <n v="148.34"/>
    <x v="0"/>
    <x v="0"/>
    <x v="4"/>
    <n v="1508"/>
    <n v="145"/>
    <x v="0"/>
    <x v="1"/>
  </r>
  <r>
    <x v="113"/>
    <x v="6"/>
    <x v="119"/>
    <n v="81.58"/>
    <n v="6292.57"/>
    <n v="77.14"/>
    <n v="7.46"/>
    <n v="161.55000000000001"/>
    <n v="9.34"/>
    <n v="170.89"/>
    <n v="6"/>
    <n v="15"/>
    <n v="580"/>
    <n v="657"/>
    <n v="85"/>
    <n v="50"/>
    <m/>
    <n v="178.45"/>
    <n v="45.59"/>
    <n v="0.45"/>
    <n v="46.04"/>
    <n v="375.59"/>
    <n v="1067.92"/>
    <n v="99.73"/>
    <x v="2"/>
    <x v="0"/>
    <x v="1"/>
    <n v="1237"/>
    <n v="135"/>
    <x v="0"/>
    <x v="1"/>
  </r>
  <r>
    <x v="113"/>
    <x v="7"/>
    <x v="118"/>
    <n v="116.96"/>
    <n v="2827.88"/>
    <n v="31.48"/>
    <n v="7.77"/>
    <n v="88.87"/>
    <n v="9.41"/>
    <n v="98.28"/>
    <n v="4"/>
    <n v="9"/>
    <n v="293"/>
    <n v="299"/>
    <n v="34"/>
    <n v="27"/>
    <m/>
    <n v="119.44"/>
    <n v="9.74"/>
    <n v="0.01"/>
    <n v="9.75"/>
    <n v="129.87"/>
    <n v="447.16"/>
    <n v="42.87"/>
    <x v="0"/>
    <x v="0"/>
    <x v="4"/>
    <n v="592"/>
    <n v="61"/>
    <x v="3"/>
    <x v="1"/>
  </r>
  <r>
    <x v="113"/>
    <x v="8"/>
    <x v="118"/>
    <n v="116.96"/>
    <n v="9755.81"/>
    <n v="83.41"/>
    <n v="7.81"/>
    <n v="300.58999999999997"/>
    <n v="21.92"/>
    <n v="322.51"/>
    <n v="8"/>
    <n v="25"/>
    <n v="824"/>
    <n v="833"/>
    <n v="57"/>
    <n v="71"/>
    <m/>
    <n v="168.17"/>
    <n v="47.36"/>
    <n v="2.06"/>
    <n v="49.42"/>
    <n v="468.19"/>
    <n v="1570.77"/>
    <n v="148.18"/>
    <x v="0"/>
    <x v="0"/>
    <x v="4"/>
    <n v="1657"/>
    <n v="128"/>
    <x v="4"/>
    <x v="1"/>
  </r>
  <r>
    <x v="113"/>
    <x v="9"/>
    <x v="118"/>
    <n v="116.96"/>
    <n v="9104.56"/>
    <n v="78.37"/>
    <n v="9.2799999999999994"/>
    <n v="495.88"/>
    <n v="170.05"/>
    <n v="665.93"/>
    <n v="30"/>
    <n v="41"/>
    <n v="682"/>
    <n v="687"/>
    <n v="98"/>
    <n v="102"/>
    <m/>
    <n v="170.56"/>
    <n v="18.579999999999998"/>
    <n v="0.17"/>
    <n v="18.75"/>
    <n v="191.98"/>
    <n v="1660.37"/>
    <n v="130.91"/>
    <x v="0"/>
    <x v="0"/>
    <x v="4"/>
    <n v="1369"/>
    <n v="200"/>
    <x v="0"/>
    <x v="1"/>
  </r>
  <r>
    <x v="113"/>
    <x v="18"/>
    <x v="120"/>
    <n v="90"/>
    <n v="2618.34"/>
    <n v="29.15"/>
    <n v="7.73"/>
    <n v="165.66"/>
    <n v="19.739999999999998"/>
    <n v="185.4"/>
    <n v="10"/>
    <n v="8"/>
    <n v="282"/>
    <n v="264"/>
    <n v="14"/>
    <n v="1"/>
    <m/>
    <n v="135.25"/>
    <n v="16.13"/>
    <n v="3.13"/>
    <n v="19.260000000000002"/>
    <n v="236.97"/>
    <n v="383.11"/>
    <n v="81.569999999999993"/>
    <x v="2"/>
    <x v="0"/>
    <x v="1"/>
    <n v="546"/>
    <n v="15"/>
    <x v="4"/>
    <x v="1"/>
  </r>
  <r>
    <x v="113"/>
    <x v="18"/>
    <x v="104"/>
    <n v="83.78"/>
    <n v="633.98"/>
    <n v="17.149999999999999"/>
    <n v="3.66"/>
    <n v="0"/>
    <n v="0"/>
    <n v="0"/>
    <n v="5"/>
    <n v="0"/>
    <n v="157"/>
    <n v="141"/>
    <n v="2"/>
    <n v="0"/>
    <m/>
    <n v="137.96"/>
    <n v="3.52"/>
    <n v="1.47"/>
    <n v="4.99"/>
    <n v="95"/>
    <n v="5.45"/>
    <n v="34.93"/>
    <x v="2"/>
    <x v="0"/>
    <x v="1"/>
    <n v="298"/>
    <n v="2"/>
    <x v="4"/>
    <x v="1"/>
  </r>
  <r>
    <x v="113"/>
    <x v="22"/>
    <x v="118"/>
    <n v="116.96"/>
    <n v="10946.17"/>
    <n v="93.59"/>
    <n v="8.26"/>
    <n v="489.78"/>
    <n v="100"/>
    <n v="589.78"/>
    <n v="12"/>
    <n v="33"/>
    <n v="802"/>
    <n v="809"/>
    <n v="70"/>
    <n v="98"/>
    <m/>
    <n v="169.73"/>
    <n v="38.799999999999997"/>
    <n v="0.02"/>
    <n v="38.82"/>
    <n v="421.59"/>
    <n v="2172.4499999999998"/>
    <n v="167.05"/>
    <x v="0"/>
    <x v="0"/>
    <x v="4"/>
    <n v="1611"/>
    <n v="168"/>
    <x v="3"/>
    <x v="1"/>
  </r>
  <r>
    <x v="113"/>
    <x v="11"/>
    <x v="118"/>
    <n v="116.96"/>
    <n v="5154.43"/>
    <n v="44.07"/>
    <n v="7.85"/>
    <n v="262.17"/>
    <n v="68.58"/>
    <n v="330.75"/>
    <n v="7"/>
    <n v="18"/>
    <n v="472"/>
    <n v="515"/>
    <n v="41"/>
    <n v="48"/>
    <m/>
    <n v="127.22"/>
    <n v="23.51"/>
    <n v="1.31"/>
    <n v="24.82"/>
    <n v="253.34"/>
    <n v="902.85"/>
    <n v="85.54"/>
    <x v="0"/>
    <x v="0"/>
    <x v="4"/>
    <n v="987"/>
    <n v="89"/>
    <x v="4"/>
    <x v="1"/>
  </r>
  <r>
    <x v="113"/>
    <x v="13"/>
    <x v="118"/>
    <n v="116.96"/>
    <n v="10348.469999999999"/>
    <n v="88.48"/>
    <n v="7.18"/>
    <n v="250.02"/>
    <n v="1.43"/>
    <n v="251.45"/>
    <n v="4"/>
    <n v="20"/>
    <n v="792"/>
    <n v="811"/>
    <n v="66"/>
    <n v="51"/>
    <m/>
    <n v="161.19999999999999"/>
    <n v="28.35"/>
    <n v="0.08"/>
    <n v="28.44"/>
    <n v="372.71"/>
    <n v="1506.76"/>
    <n v="147.91"/>
    <x v="0"/>
    <x v="0"/>
    <x v="4"/>
    <n v="1603"/>
    <n v="117"/>
    <x v="0"/>
    <x v="1"/>
  </r>
  <r>
    <x v="113"/>
    <x v="21"/>
    <x v="118"/>
    <n v="116.96"/>
    <n v="7747.27"/>
    <n v="89.56"/>
    <n v="7.97"/>
    <n v="260.87"/>
    <n v="40.65"/>
    <n v="301.52"/>
    <n v="11"/>
    <n v="20"/>
    <n v="566"/>
    <n v="598"/>
    <n v="47"/>
    <n v="54"/>
    <m/>
    <n v="157.11000000000001"/>
    <n v="7.47"/>
    <n v="0"/>
    <n v="7.47"/>
    <n v="121.45"/>
    <n v="1147.44"/>
    <n v="120.51"/>
    <x v="0"/>
    <x v="0"/>
    <x v="4"/>
    <n v="1164"/>
    <n v="101"/>
    <x v="3"/>
    <x v="1"/>
  </r>
  <r>
    <x v="113"/>
    <x v="32"/>
    <x v="97"/>
    <n v="130.97999999999999"/>
    <n v="5788.91"/>
    <n v="44.28"/>
    <n v="5.95"/>
    <n v="39.94"/>
    <n v="0"/>
    <n v="39.94"/>
    <n v="2"/>
    <n v="2"/>
    <n v="425"/>
    <n v="440"/>
    <n v="26"/>
    <n v="5"/>
    <m/>
    <n v="158.72"/>
    <n v="35.35"/>
    <n v="0.12"/>
    <n v="35.47"/>
    <n v="412.29"/>
    <n v="533.74"/>
    <n v="127.14"/>
    <x v="2"/>
    <x v="0"/>
    <x v="1"/>
    <n v="865"/>
    <n v="31"/>
    <x v="1"/>
    <x v="1"/>
  </r>
  <r>
    <x v="113"/>
    <x v="32"/>
    <x v="104"/>
    <n v="83.78"/>
    <n v="1176.56"/>
    <n v="14.08"/>
    <n v="2.16"/>
    <n v="0"/>
    <n v="0"/>
    <n v="0"/>
    <n v="2"/>
    <n v="0"/>
    <n v="286"/>
    <n v="270"/>
    <n v="0"/>
    <n v="0"/>
    <m/>
    <n v="151.5"/>
    <n v="12.02"/>
    <n v="0.12"/>
    <n v="12.13"/>
    <n v="206.12"/>
    <n v="0.59"/>
    <n v="65.209999999999994"/>
    <x v="2"/>
    <x v="0"/>
    <x v="1"/>
    <n v="556"/>
    <n v="0"/>
    <x v="1"/>
    <x v="1"/>
  </r>
  <r>
    <x v="114"/>
    <x v="18"/>
    <x v="17"/>
    <n v="78.11"/>
    <n v="6642.79"/>
    <n v="85.17"/>
    <n v="8.0299999999999994"/>
    <n v="248.96"/>
    <n v="60.91"/>
    <n v="309.87"/>
    <n v="14"/>
    <n v="18"/>
    <n v="444"/>
    <n v="463"/>
    <n v="49"/>
    <n v="57"/>
    <m/>
    <n v="156.5"/>
    <n v="33.08"/>
    <n v="8.85"/>
    <n v="41.93"/>
    <n v="372.33"/>
    <n v="1162.18"/>
    <n v="107.44"/>
    <x v="0"/>
    <x v="0"/>
    <x v="7"/>
    <n v="907"/>
    <n v="106"/>
    <x v="4"/>
    <x v="1"/>
  </r>
  <r>
    <x v="115"/>
    <x v="1"/>
    <x v="3"/>
    <n v="68.599999999999994"/>
    <n v="3763.32"/>
    <n v="54.86"/>
    <n v="6.53"/>
    <n v="12.82"/>
    <n v="0"/>
    <n v="12.82"/>
    <n v="4"/>
    <n v="2"/>
    <n v="592"/>
    <n v="604"/>
    <n v="56"/>
    <n v="36"/>
    <m/>
    <n v="158.21"/>
    <n v="13.25"/>
    <n v="0.59"/>
    <n v="13.83"/>
    <n v="189.18"/>
    <n v="450.22"/>
    <n v="70.900000000000006"/>
    <x v="0"/>
    <x v="0"/>
    <x v="7"/>
    <n v="1196"/>
    <n v="92"/>
    <x v="0"/>
    <x v="1"/>
  </r>
  <r>
    <x v="115"/>
    <x v="24"/>
    <x v="121"/>
    <n v="30.85"/>
    <n v="4401.8100000000004"/>
    <n v="142.68"/>
    <n v="5.76"/>
    <n v="5.55"/>
    <n v="0"/>
    <n v="5.55"/>
    <n v="1"/>
    <n v="0"/>
    <n v="74"/>
    <n v="78"/>
    <n v="11"/>
    <n v="6"/>
    <m/>
    <n v="168.77"/>
    <n v="15.07"/>
    <n v="0"/>
    <n v="15.07"/>
    <n v="128.13999999999999"/>
    <n v="235.78"/>
    <n v="68.58"/>
    <x v="2"/>
    <x v="0"/>
    <x v="7"/>
    <n v="152"/>
    <n v="17"/>
    <x v="3"/>
    <x v="1"/>
  </r>
  <r>
    <x v="115"/>
    <x v="3"/>
    <x v="40"/>
    <n v="91.3"/>
    <n v="4609.32"/>
    <n v="50.49"/>
    <n v="6.67"/>
    <n v="58.47"/>
    <n v="0"/>
    <n v="58.47"/>
    <n v="10"/>
    <n v="4"/>
    <n v="848"/>
    <n v="866"/>
    <n v="119"/>
    <n v="87"/>
    <m/>
    <n v="156.94999999999999"/>
    <n v="8.5299999999999994"/>
    <n v="0"/>
    <n v="8.5299999999999994"/>
    <n v="241.13"/>
    <n v="495.56"/>
    <n v="75.91"/>
    <x v="0"/>
    <x v="0"/>
    <x v="7"/>
    <n v="1714"/>
    <n v="206"/>
    <x v="2"/>
    <x v="1"/>
  </r>
  <r>
    <x v="115"/>
    <x v="26"/>
    <x v="122"/>
    <n v="67.17"/>
    <n v="6947.94"/>
    <n v="103.44"/>
    <n v="6.88"/>
    <n v="118.4"/>
    <n v="0"/>
    <n v="118.4"/>
    <n v="1"/>
    <n v="4"/>
    <n v="367"/>
    <n v="399"/>
    <n v="50"/>
    <n v="29"/>
    <m/>
    <n v="164.01"/>
    <n v="14.82"/>
    <n v="4.46"/>
    <n v="19.28"/>
    <n v="242.27"/>
    <n v="686.53"/>
    <n v="87.15"/>
    <x v="2"/>
    <x v="0"/>
    <x v="1"/>
    <n v="766"/>
    <n v="79"/>
    <x v="3"/>
    <x v="1"/>
  </r>
  <r>
    <x v="115"/>
    <x v="4"/>
    <x v="3"/>
    <n v="68.599999999999994"/>
    <n v="3202.96"/>
    <n v="53.86"/>
    <n v="6.69"/>
    <n v="37.86"/>
    <n v="0"/>
    <n v="37.86"/>
    <n v="19"/>
    <n v="5"/>
    <n v="484"/>
    <n v="526"/>
    <n v="74"/>
    <n v="66"/>
    <m/>
    <n v="163.24"/>
    <n v="15.91"/>
    <n v="0"/>
    <n v="15.91"/>
    <n v="186.48"/>
    <n v="581.15"/>
    <n v="78.510000000000005"/>
    <x v="0"/>
    <x v="0"/>
    <x v="7"/>
    <n v="1010"/>
    <n v="140"/>
    <x v="3"/>
    <x v="1"/>
  </r>
  <r>
    <x v="115"/>
    <x v="5"/>
    <x v="3"/>
    <n v="68.599999999999994"/>
    <n v="4201.6099999999997"/>
    <n v="61.25"/>
    <n v="7.12"/>
    <n v="36.979999999999997"/>
    <n v="0.71"/>
    <n v="37.69"/>
    <n v="5"/>
    <n v="4"/>
    <n v="577"/>
    <n v="642"/>
    <n v="64"/>
    <n v="59"/>
    <m/>
    <n v="154.69"/>
    <n v="9.51"/>
    <n v="0"/>
    <n v="9.51"/>
    <n v="167.24"/>
    <n v="582"/>
    <n v="69.45"/>
    <x v="0"/>
    <x v="0"/>
    <x v="7"/>
    <n v="1219"/>
    <n v="123"/>
    <x v="0"/>
    <x v="1"/>
  </r>
  <r>
    <x v="115"/>
    <x v="6"/>
    <x v="40"/>
    <n v="91.3"/>
    <n v="5042.3100000000004"/>
    <n v="55.23"/>
    <n v="6.29"/>
    <n v="21.28"/>
    <n v="0"/>
    <n v="21.28"/>
    <n v="10"/>
    <n v="4"/>
    <n v="758"/>
    <n v="815"/>
    <n v="101"/>
    <n v="82"/>
    <m/>
    <n v="171.22"/>
    <n v="39.020000000000003"/>
    <n v="0"/>
    <n v="39.020000000000003"/>
    <n v="357.51"/>
    <n v="774.24"/>
    <n v="88.05"/>
    <x v="0"/>
    <x v="0"/>
    <x v="7"/>
    <n v="1573"/>
    <n v="183"/>
    <x v="0"/>
    <x v="1"/>
  </r>
  <r>
    <x v="115"/>
    <x v="7"/>
    <x v="40"/>
    <n v="91.3"/>
    <n v="5938.77"/>
    <n v="65.05"/>
    <n v="6.36"/>
    <n v="31.77"/>
    <n v="0"/>
    <n v="31.77"/>
    <n v="21"/>
    <n v="4"/>
    <n v="737"/>
    <n v="787"/>
    <n v="127"/>
    <n v="95"/>
    <m/>
    <n v="158.87"/>
    <n v="32.21"/>
    <n v="0.46"/>
    <n v="32.67"/>
    <n v="325.2"/>
    <n v="1131.76"/>
    <n v="110.07"/>
    <x v="0"/>
    <x v="0"/>
    <x v="7"/>
    <n v="1524"/>
    <n v="222"/>
    <x v="3"/>
    <x v="1"/>
  </r>
  <r>
    <x v="115"/>
    <x v="8"/>
    <x v="3"/>
    <n v="68.599999999999994"/>
    <n v="3136.37"/>
    <n v="47.06"/>
    <n v="6.25"/>
    <n v="7.69"/>
    <n v="0"/>
    <n v="7.69"/>
    <n v="5"/>
    <n v="1"/>
    <n v="502"/>
    <n v="514"/>
    <n v="48"/>
    <n v="40"/>
    <m/>
    <n v="156.44"/>
    <n v="14.97"/>
    <n v="1.1000000000000001"/>
    <n v="16.07"/>
    <n v="200.63"/>
    <n v="416.68"/>
    <n v="59.96"/>
    <x v="0"/>
    <x v="0"/>
    <x v="7"/>
    <n v="1016"/>
    <n v="88"/>
    <x v="4"/>
    <x v="1"/>
  </r>
  <r>
    <x v="115"/>
    <x v="9"/>
    <x v="3"/>
    <n v="68.599999999999994"/>
    <n v="3718.38"/>
    <n v="54.2"/>
    <n v="6.84"/>
    <n v="38.14"/>
    <n v="0"/>
    <n v="38.14"/>
    <n v="8"/>
    <n v="4"/>
    <n v="489"/>
    <n v="544"/>
    <n v="66"/>
    <n v="58"/>
    <m/>
    <n v="149.26"/>
    <n v="4.24"/>
    <n v="0"/>
    <n v="4.24"/>
    <n v="108.11"/>
    <n v="516.30999999999995"/>
    <n v="75.34"/>
    <x v="0"/>
    <x v="0"/>
    <x v="7"/>
    <n v="1033"/>
    <n v="124"/>
    <x v="0"/>
    <x v="1"/>
  </r>
  <r>
    <x v="115"/>
    <x v="22"/>
    <x v="3"/>
    <n v="68.599999999999994"/>
    <n v="2890.74"/>
    <n v="42.14"/>
    <n v="5.35"/>
    <n v="0"/>
    <n v="0"/>
    <n v="0"/>
    <n v="0"/>
    <n v="0"/>
    <n v="466"/>
    <n v="511"/>
    <n v="55"/>
    <n v="37"/>
    <m/>
    <n v="148.15"/>
    <n v="2.57"/>
    <n v="0"/>
    <n v="2.57"/>
    <n v="132.41999999999999"/>
    <n v="385.05"/>
    <n v="62.53"/>
    <x v="0"/>
    <x v="0"/>
    <x v="7"/>
    <n v="977"/>
    <n v="92"/>
    <x v="3"/>
    <x v="1"/>
  </r>
  <r>
    <x v="115"/>
    <x v="12"/>
    <x v="123"/>
    <n v="92.99"/>
    <n v="7026.17"/>
    <n v="75.56"/>
    <n v="6.07"/>
    <n v="34.99"/>
    <n v="0"/>
    <n v="34.99"/>
    <n v="1"/>
    <n v="3"/>
    <n v="508"/>
    <n v="575"/>
    <n v="58"/>
    <n v="29"/>
    <m/>
    <n v="182.05"/>
    <n v="38.25"/>
    <n v="12.86"/>
    <n v="51.11"/>
    <n v="466.56"/>
    <n v="599.83000000000004"/>
    <n v="110.28"/>
    <x v="2"/>
    <x v="0"/>
    <x v="7"/>
    <n v="1083"/>
    <n v="87"/>
    <x v="3"/>
    <x v="1"/>
  </r>
  <r>
    <x v="115"/>
    <x v="13"/>
    <x v="3"/>
    <n v="68.599999999999994"/>
    <n v="3560.47"/>
    <n v="51.9"/>
    <n v="6.24"/>
    <n v="8.32"/>
    <n v="0"/>
    <n v="8.32"/>
    <n v="3"/>
    <n v="1"/>
    <n v="556"/>
    <n v="607"/>
    <n v="62"/>
    <n v="34"/>
    <m/>
    <n v="160.96"/>
    <n v="14.07"/>
    <n v="0.34"/>
    <n v="14.41"/>
    <n v="211.92"/>
    <n v="451.68"/>
    <n v="63.31"/>
    <x v="0"/>
    <x v="0"/>
    <x v="7"/>
    <n v="1163"/>
    <n v="96"/>
    <x v="0"/>
    <x v="1"/>
  </r>
  <r>
    <x v="115"/>
    <x v="19"/>
    <x v="40"/>
    <n v="91.3"/>
    <n v="3547.77"/>
    <n v="38.86"/>
    <n v="5.52"/>
    <n v="0.55000000000000004"/>
    <n v="0"/>
    <n v="0.55000000000000004"/>
    <n v="14"/>
    <n v="0"/>
    <n v="740"/>
    <n v="765"/>
    <n v="152"/>
    <n v="152"/>
    <m/>
    <n v="159.27000000000001"/>
    <n v="21.84"/>
    <n v="0.37"/>
    <n v="22.21"/>
    <n v="313.79000000000002"/>
    <n v="453.58"/>
    <n v="56.13"/>
    <x v="2"/>
    <x v="0"/>
    <x v="7"/>
    <n v="1505"/>
    <n v="304"/>
    <x v="0"/>
    <x v="1"/>
  </r>
  <r>
    <x v="115"/>
    <x v="21"/>
    <x v="40"/>
    <n v="91.3"/>
    <n v="6008.19"/>
    <n v="65.989999999999995"/>
    <n v="6.26"/>
    <n v="16.71"/>
    <n v="0"/>
    <n v="16.71"/>
    <n v="10"/>
    <n v="1"/>
    <n v="763"/>
    <n v="791"/>
    <n v="91"/>
    <n v="77"/>
    <m/>
    <n v="171.79"/>
    <n v="34.380000000000003"/>
    <n v="2.58"/>
    <n v="36.96"/>
    <n v="358.46"/>
    <n v="890.08"/>
    <n v="112.41"/>
    <x v="0"/>
    <x v="0"/>
    <x v="7"/>
    <n v="1554"/>
    <n v="168"/>
    <x v="3"/>
    <x v="1"/>
  </r>
  <r>
    <x v="116"/>
    <x v="0"/>
    <x v="29"/>
    <n v="68.11"/>
    <n v="3590.46"/>
    <n v="52.72"/>
    <n v="7.72"/>
    <n v="78.03"/>
    <n v="8.91"/>
    <n v="86.94"/>
    <n v="8"/>
    <n v="9"/>
    <n v="547"/>
    <n v="586"/>
    <n v="59"/>
    <n v="42"/>
    <m/>
    <n v="152.16"/>
    <n v="22.55"/>
    <n v="0"/>
    <n v="22.55"/>
    <n v="220.99"/>
    <n v="539.22"/>
    <n v="60.33"/>
    <x v="0"/>
    <x v="0"/>
    <x v="7"/>
    <n v="1133"/>
    <n v="101"/>
    <x v="0"/>
    <x v="1"/>
  </r>
  <r>
    <x v="116"/>
    <x v="1"/>
    <x v="31"/>
    <n v="123.61"/>
    <n v="6780.8"/>
    <n v="61.71"/>
    <n v="6.82"/>
    <n v="172.41"/>
    <n v="0"/>
    <n v="172.41"/>
    <n v="10"/>
    <n v="21"/>
    <n v="847"/>
    <n v="886"/>
    <n v="100"/>
    <n v="60"/>
    <m/>
    <n v="159.27000000000001"/>
    <n v="25.6"/>
    <n v="1.05"/>
    <n v="26.65"/>
    <n v="324.39"/>
    <n v="1131.04"/>
    <n v="115.88"/>
    <x v="0"/>
    <x v="0"/>
    <x v="7"/>
    <n v="1733"/>
    <n v="160"/>
    <x v="0"/>
    <x v="1"/>
  </r>
  <r>
    <x v="116"/>
    <x v="3"/>
    <x v="29"/>
    <n v="68.11"/>
    <n v="2644.35"/>
    <n v="38.83"/>
    <n v="5.83"/>
    <n v="2.84"/>
    <n v="0"/>
    <n v="2.84"/>
    <n v="6"/>
    <n v="0"/>
    <n v="462"/>
    <n v="510"/>
    <n v="56"/>
    <n v="40"/>
    <m/>
    <n v="141.91"/>
    <n v="0"/>
    <n v="0"/>
    <n v="0"/>
    <n v="90.49"/>
    <n v="226.99"/>
    <n v="44.23"/>
    <x v="0"/>
    <x v="0"/>
    <x v="7"/>
    <n v="972"/>
    <n v="96"/>
    <x v="2"/>
    <x v="1"/>
  </r>
  <r>
    <x v="116"/>
    <x v="4"/>
    <x v="29"/>
    <n v="68.11"/>
    <n v="3631.78"/>
    <n v="53.33"/>
    <n v="7.73"/>
    <n v="98.59"/>
    <n v="13.7"/>
    <n v="112.29"/>
    <n v="14"/>
    <n v="12"/>
    <n v="505"/>
    <n v="538"/>
    <n v="61"/>
    <n v="51"/>
    <m/>
    <n v="150.76"/>
    <n v="8.7100000000000009"/>
    <n v="0"/>
    <n v="8.7100000000000009"/>
    <n v="155.16"/>
    <n v="598.59"/>
    <n v="80.92"/>
    <x v="0"/>
    <x v="0"/>
    <x v="7"/>
    <n v="1043"/>
    <n v="112"/>
    <x v="3"/>
    <x v="1"/>
  </r>
  <r>
    <x v="116"/>
    <x v="5"/>
    <x v="31"/>
    <n v="123.61"/>
    <n v="8197.77"/>
    <n v="66.319999999999993"/>
    <n v="7.88"/>
    <n v="296.72000000000003"/>
    <n v="33.729999999999997"/>
    <n v="330.45"/>
    <n v="11"/>
    <n v="27"/>
    <n v="814"/>
    <n v="875"/>
    <n v="106"/>
    <n v="70"/>
    <m/>
    <n v="157.33000000000001"/>
    <n v="25.11"/>
    <n v="1.4"/>
    <n v="26.51"/>
    <n v="340.53"/>
    <n v="1237.83"/>
    <n v="113.52"/>
    <x v="0"/>
    <x v="0"/>
    <x v="7"/>
    <n v="1689"/>
    <n v="176"/>
    <x v="0"/>
    <x v="1"/>
  </r>
  <r>
    <x v="116"/>
    <x v="7"/>
    <x v="29"/>
    <n v="68.11"/>
    <n v="3989.09"/>
    <n v="61.91"/>
    <n v="8.19"/>
    <n v="104.5"/>
    <n v="12"/>
    <n v="116.5"/>
    <n v="6"/>
    <n v="9"/>
    <n v="476"/>
    <n v="524"/>
    <n v="80"/>
    <n v="65"/>
    <m/>
    <n v="149.65"/>
    <n v="9.8699999999999992"/>
    <n v="0"/>
    <n v="9.8699999999999992"/>
    <n v="169.88"/>
    <n v="712.67"/>
    <n v="70.03"/>
    <x v="0"/>
    <x v="0"/>
    <x v="7"/>
    <n v="1000"/>
    <n v="145"/>
    <x v="3"/>
    <x v="1"/>
  </r>
  <r>
    <x v="116"/>
    <x v="8"/>
    <x v="29"/>
    <n v="68.11"/>
    <n v="4194.8100000000004"/>
    <n v="61.59"/>
    <n v="7.06"/>
    <n v="92.39"/>
    <n v="2.11"/>
    <n v="94.5"/>
    <n v="4"/>
    <n v="9"/>
    <n v="526"/>
    <n v="553"/>
    <n v="53"/>
    <n v="40"/>
    <m/>
    <n v="165.23"/>
    <n v="19.23"/>
    <n v="3.43"/>
    <n v="22.66"/>
    <n v="249.88"/>
    <n v="721.9"/>
    <n v="71.040000000000006"/>
    <x v="0"/>
    <x v="0"/>
    <x v="7"/>
    <n v="1079"/>
    <n v="93"/>
    <x v="4"/>
    <x v="1"/>
  </r>
  <r>
    <x v="116"/>
    <x v="9"/>
    <x v="31"/>
    <n v="123.61"/>
    <n v="7870.85"/>
    <n v="66.599999999999994"/>
    <n v="8.1999999999999993"/>
    <n v="228.97"/>
    <n v="34.65"/>
    <n v="263.62"/>
    <n v="23"/>
    <n v="20"/>
    <n v="811"/>
    <n v="832"/>
    <n v="106"/>
    <n v="96"/>
    <m/>
    <n v="150.96"/>
    <n v="22.13"/>
    <n v="0.31"/>
    <n v="22.44"/>
    <n v="272.05"/>
    <n v="1225.24"/>
    <n v="138.69999999999999"/>
    <x v="0"/>
    <x v="0"/>
    <x v="7"/>
    <n v="1643"/>
    <n v="202"/>
    <x v="0"/>
    <x v="1"/>
  </r>
  <r>
    <x v="116"/>
    <x v="18"/>
    <x v="29"/>
    <n v="68.11"/>
    <n v="2924.12"/>
    <n v="45.38"/>
    <n v="6.65"/>
    <n v="63.83"/>
    <n v="0"/>
    <n v="63.83"/>
    <n v="7"/>
    <n v="10"/>
    <n v="412"/>
    <n v="454"/>
    <n v="45"/>
    <n v="42"/>
    <m/>
    <n v="130.91"/>
    <n v="6.49"/>
    <n v="0"/>
    <n v="6.49"/>
    <n v="133.94999999999999"/>
    <n v="414.99"/>
    <n v="54.21"/>
    <x v="0"/>
    <x v="0"/>
    <x v="7"/>
    <n v="866"/>
    <n v="87"/>
    <x v="4"/>
    <x v="1"/>
  </r>
  <r>
    <x v="116"/>
    <x v="22"/>
    <x v="29"/>
    <n v="68.11"/>
    <n v="3286.53"/>
    <n v="48.26"/>
    <n v="7.52"/>
    <n v="93.17"/>
    <n v="7.27"/>
    <n v="100.44"/>
    <n v="4"/>
    <n v="8"/>
    <n v="480"/>
    <n v="497"/>
    <n v="55"/>
    <n v="41"/>
    <m/>
    <n v="147.46"/>
    <n v="1.58"/>
    <n v="0"/>
    <n v="1.58"/>
    <n v="130.4"/>
    <n v="534.70000000000005"/>
    <n v="62.58"/>
    <x v="0"/>
    <x v="0"/>
    <x v="7"/>
    <n v="977"/>
    <n v="96"/>
    <x v="3"/>
    <x v="1"/>
  </r>
  <r>
    <x v="116"/>
    <x v="13"/>
    <x v="31"/>
    <n v="123.61"/>
    <n v="7945.11"/>
    <n v="64.27"/>
    <n v="7.68"/>
    <n v="141.35"/>
    <n v="9.4499999999999993"/>
    <n v="150.80000000000001"/>
    <n v="5"/>
    <n v="14"/>
    <n v="853"/>
    <n v="916"/>
    <n v="111"/>
    <n v="79"/>
    <m/>
    <n v="157.83000000000001"/>
    <n v="29.05"/>
    <n v="0.28000000000000003"/>
    <n v="29.33"/>
    <n v="367.19"/>
    <n v="1183.8900000000001"/>
    <n v="128.88"/>
    <x v="0"/>
    <x v="0"/>
    <x v="7"/>
    <n v="1769"/>
    <n v="190"/>
    <x v="0"/>
    <x v="1"/>
  </r>
  <r>
    <x v="116"/>
    <x v="19"/>
    <x v="31"/>
    <n v="123.61"/>
    <n v="4419.79"/>
    <n v="35.9"/>
    <n v="6.25"/>
    <n v="8.0399999999999991"/>
    <n v="0"/>
    <n v="8.0399999999999991"/>
    <n v="10"/>
    <n v="0"/>
    <n v="859"/>
    <n v="924"/>
    <n v="121"/>
    <n v="90"/>
    <m/>
    <n v="140.16999999999999"/>
    <n v="4.84"/>
    <n v="0"/>
    <n v="4.84"/>
    <n v="250.2"/>
    <n v="321.42"/>
    <n v="63.73"/>
    <x v="0"/>
    <x v="0"/>
    <x v="7"/>
    <n v="1783"/>
    <n v="211"/>
    <x v="0"/>
    <x v="1"/>
  </r>
  <r>
    <x v="116"/>
    <x v="21"/>
    <x v="29"/>
    <n v="68.11"/>
    <n v="3780.43"/>
    <n v="55.51"/>
    <n v="7.67"/>
    <n v="92.1"/>
    <n v="13.01"/>
    <n v="105.11"/>
    <n v="5"/>
    <n v="7"/>
    <n v="453"/>
    <n v="469"/>
    <n v="41"/>
    <n v="38"/>
    <m/>
    <n v="147.52000000000001"/>
    <n v="9.58"/>
    <n v="0"/>
    <n v="9.58"/>
    <n v="142.62"/>
    <n v="575.87"/>
    <n v="70.849999999999994"/>
    <x v="0"/>
    <x v="0"/>
    <x v="7"/>
    <n v="922"/>
    <n v="79"/>
    <x v="3"/>
    <x v="1"/>
  </r>
  <r>
    <x v="116"/>
    <x v="14"/>
    <x v="31"/>
    <n v="123.61"/>
    <n v="4444.8100000000004"/>
    <n v="37.28"/>
    <n v="5.77"/>
    <n v="2.2599999999999998"/>
    <n v="0"/>
    <n v="2.2599999999999998"/>
    <n v="10"/>
    <n v="0"/>
    <n v="828"/>
    <n v="911"/>
    <n v="88"/>
    <n v="80"/>
    <m/>
    <n v="135.88"/>
    <n v="3.75"/>
    <n v="0.01"/>
    <n v="3.76"/>
    <n v="207.08"/>
    <n v="304.25"/>
    <n v="69.98"/>
    <x v="0"/>
    <x v="0"/>
    <x v="7"/>
    <n v="1739"/>
    <n v="168"/>
    <x v="0"/>
    <x v="1"/>
  </r>
  <r>
    <x v="117"/>
    <x v="24"/>
    <x v="94"/>
    <n v="27.81"/>
    <n v="3634.66"/>
    <n v="130.68"/>
    <n v="6.99"/>
    <n v="57.25"/>
    <n v="0"/>
    <n v="57.25"/>
    <n v="2"/>
    <n v="4"/>
    <n v="145"/>
    <n v="151"/>
    <n v="15"/>
    <n v="4"/>
    <m/>
    <n v="170.61"/>
    <n v="14.14"/>
    <n v="0"/>
    <n v="14.14"/>
    <n v="118.65"/>
    <n v="349.6"/>
    <n v="57.8"/>
    <x v="2"/>
    <x v="0"/>
    <x v="1"/>
    <n v="296"/>
    <n v="19"/>
    <x v="3"/>
    <x v="1"/>
  </r>
  <r>
    <x v="117"/>
    <x v="6"/>
    <x v="107"/>
    <n v="69"/>
    <n v="6388.64"/>
    <n v="92.59"/>
    <n v="8.1300000000000008"/>
    <n v="213.11"/>
    <n v="27.6"/>
    <n v="240.71"/>
    <n v="3"/>
    <n v="11"/>
    <n v="394"/>
    <n v="418"/>
    <n v="42"/>
    <n v="23"/>
    <m/>
    <n v="161.1"/>
    <n v="12.89"/>
    <n v="0"/>
    <n v="12.89"/>
    <n v="199.99"/>
    <n v="810.41"/>
    <n v="89.73"/>
    <x v="2"/>
    <x v="0"/>
    <x v="1"/>
    <n v="812"/>
    <n v="65"/>
    <x v="0"/>
    <x v="1"/>
  </r>
  <r>
    <x v="117"/>
    <x v="12"/>
    <x v="117"/>
    <n v="62.01"/>
    <n v="5801.27"/>
    <n v="93.56"/>
    <n v="8.18"/>
    <n v="132.16"/>
    <n v="33.56"/>
    <n v="165.72"/>
    <n v="0"/>
    <n v="8"/>
    <n v="307"/>
    <n v="356"/>
    <n v="22"/>
    <n v="19"/>
    <m/>
    <n v="173.11"/>
    <n v="26.59"/>
    <n v="0"/>
    <n v="26.59"/>
    <n v="253.67"/>
    <n v="616"/>
    <n v="94.14"/>
    <x v="2"/>
    <x v="0"/>
    <x v="1"/>
    <n v="663"/>
    <n v="41"/>
    <x v="3"/>
    <x v="1"/>
  </r>
  <r>
    <x v="118"/>
    <x v="3"/>
    <x v="17"/>
    <n v="93.47"/>
    <n v="6244.6"/>
    <n v="68.17"/>
    <n v="6.39"/>
    <n v="291.67"/>
    <n v="0"/>
    <n v="291.67"/>
    <n v="9"/>
    <n v="15"/>
    <n v="277"/>
    <n v="298"/>
    <n v="37"/>
    <n v="31"/>
    <m/>
    <n v="113.13"/>
    <n v="0"/>
    <n v="0"/>
    <n v="0"/>
    <n v="4.5999999999999996"/>
    <n v="668.32"/>
    <n v="73.400000000000006"/>
    <x v="0"/>
    <x v="0"/>
    <x v="1"/>
    <n v="575"/>
    <n v="68"/>
    <x v="2"/>
    <x v="1"/>
  </r>
  <r>
    <x v="119"/>
    <x v="0"/>
    <x v="56"/>
    <n v="84.88"/>
    <n v="4981.17"/>
    <n v="58.69"/>
    <n v="7.2"/>
    <n v="76.239999999999995"/>
    <n v="4.26"/>
    <n v="80.5"/>
    <n v="9"/>
    <n v="8"/>
    <n v="664"/>
    <n v="712"/>
    <n v="66"/>
    <n v="64"/>
    <m/>
    <n v="155.91999999999999"/>
    <n v="30.81"/>
    <n v="0"/>
    <n v="30.81"/>
    <n v="298.05"/>
    <n v="670.69"/>
    <n v="84.97"/>
    <x v="0"/>
    <x v="0"/>
    <x v="4"/>
    <n v="1376"/>
    <n v="130"/>
    <x v="0"/>
    <x v="1"/>
  </r>
  <r>
    <x v="119"/>
    <x v="3"/>
    <x v="56"/>
    <n v="84.88"/>
    <n v="3800.48"/>
    <n v="44.78"/>
    <n v="5.86"/>
    <n v="6.26"/>
    <n v="0"/>
    <n v="6.26"/>
    <n v="14"/>
    <n v="1"/>
    <n v="654"/>
    <n v="711"/>
    <n v="73"/>
    <n v="67"/>
    <m/>
    <n v="154.5"/>
    <n v="5.73"/>
    <n v="0"/>
    <n v="5.73"/>
    <n v="207.43"/>
    <n v="273.49"/>
    <n v="69.319999999999993"/>
    <x v="0"/>
    <x v="0"/>
    <x v="4"/>
    <n v="1365"/>
    <n v="140"/>
    <x v="2"/>
    <x v="1"/>
  </r>
  <r>
    <x v="119"/>
    <x v="4"/>
    <x v="56"/>
    <n v="84.88"/>
    <n v="4393.17"/>
    <n v="51.76"/>
    <n v="6.56"/>
    <n v="26.45"/>
    <n v="0"/>
    <n v="26.45"/>
    <n v="12"/>
    <n v="5"/>
    <n v="617"/>
    <n v="688"/>
    <n v="66"/>
    <n v="58"/>
    <m/>
    <n v="151.82"/>
    <n v="11.98"/>
    <n v="0"/>
    <n v="11.98"/>
    <n v="194.16"/>
    <n v="574.32000000000005"/>
    <n v="98.74"/>
    <x v="0"/>
    <x v="0"/>
    <x v="4"/>
    <n v="1305"/>
    <n v="124"/>
    <x v="3"/>
    <x v="1"/>
  </r>
  <r>
    <x v="119"/>
    <x v="5"/>
    <x v="56"/>
    <n v="84.88"/>
    <n v="5202.3900000000003"/>
    <n v="61.29"/>
    <n v="7.58"/>
    <n v="119.26"/>
    <n v="23.34"/>
    <n v="142.6"/>
    <n v="15"/>
    <n v="11"/>
    <n v="630"/>
    <n v="689"/>
    <n v="77"/>
    <n v="59"/>
    <m/>
    <n v="161.41"/>
    <n v="19.96"/>
    <n v="3.35"/>
    <n v="23.31"/>
    <n v="263.68"/>
    <n v="772.13"/>
    <n v="95.87"/>
    <x v="0"/>
    <x v="0"/>
    <x v="4"/>
    <n v="1319"/>
    <n v="136"/>
    <x v="0"/>
    <x v="1"/>
  </r>
  <r>
    <x v="119"/>
    <x v="6"/>
    <x v="56"/>
    <n v="84.88"/>
    <n v="4490.3"/>
    <n v="52.9"/>
    <n v="6.92"/>
    <n v="32.39"/>
    <n v="0"/>
    <n v="32.39"/>
    <n v="13"/>
    <n v="2"/>
    <n v="615"/>
    <n v="653"/>
    <n v="88"/>
    <n v="72"/>
    <m/>
    <n v="166.5"/>
    <n v="22.92"/>
    <n v="0"/>
    <n v="22.92"/>
    <n v="282.56"/>
    <n v="640.54"/>
    <n v="77.2"/>
    <x v="0"/>
    <x v="0"/>
    <x v="4"/>
    <n v="1268"/>
    <n v="160"/>
    <x v="0"/>
    <x v="1"/>
  </r>
  <r>
    <x v="119"/>
    <x v="7"/>
    <x v="56"/>
    <n v="84.88"/>
    <n v="5080.5"/>
    <n v="59.86"/>
    <n v="6.9"/>
    <n v="119.04"/>
    <n v="0"/>
    <n v="119.04"/>
    <n v="11"/>
    <n v="12"/>
    <n v="643"/>
    <n v="681"/>
    <n v="101"/>
    <n v="76"/>
    <m/>
    <n v="150.13999999999999"/>
    <n v="16.75"/>
    <n v="0"/>
    <n v="16.75"/>
    <n v="230.19"/>
    <n v="828.84"/>
    <n v="88.47"/>
    <x v="0"/>
    <x v="0"/>
    <x v="4"/>
    <n v="1324"/>
    <n v="177"/>
    <x v="3"/>
    <x v="1"/>
  </r>
  <r>
    <x v="119"/>
    <x v="8"/>
    <x v="56"/>
    <n v="84.88"/>
    <n v="4767.6499999999996"/>
    <n v="56.17"/>
    <n v="6.54"/>
    <n v="40.869999999999997"/>
    <n v="0"/>
    <n v="40.869999999999997"/>
    <n v="8"/>
    <n v="4"/>
    <n v="649"/>
    <n v="671"/>
    <n v="77"/>
    <n v="54"/>
    <m/>
    <n v="163.24"/>
    <n v="22.02"/>
    <n v="0.65"/>
    <n v="22.67"/>
    <n v="283.43"/>
    <n v="707.06"/>
    <n v="85.2"/>
    <x v="0"/>
    <x v="0"/>
    <x v="4"/>
    <n v="1320"/>
    <n v="131"/>
    <x v="4"/>
    <x v="1"/>
  </r>
  <r>
    <x v="119"/>
    <x v="9"/>
    <x v="56"/>
    <n v="84.88"/>
    <n v="4171.6899999999996"/>
    <n v="49.15"/>
    <n v="7.07"/>
    <n v="79.14"/>
    <n v="1.41"/>
    <n v="80.55"/>
    <n v="15"/>
    <n v="8"/>
    <n v="564"/>
    <n v="588"/>
    <n v="59"/>
    <n v="55"/>
    <m/>
    <n v="146.94999999999999"/>
    <n v="8.43"/>
    <n v="0"/>
    <n v="8.43"/>
    <n v="169.28"/>
    <n v="603.54"/>
    <n v="72.59"/>
    <x v="0"/>
    <x v="0"/>
    <x v="4"/>
    <n v="1152"/>
    <n v="114"/>
    <x v="0"/>
    <x v="1"/>
  </r>
  <r>
    <x v="119"/>
    <x v="22"/>
    <x v="56"/>
    <n v="84.88"/>
    <n v="3537.17"/>
    <n v="41.67"/>
    <n v="6.28"/>
    <n v="25.45"/>
    <n v="0"/>
    <n v="25.45"/>
    <n v="6"/>
    <n v="2"/>
    <n v="496"/>
    <n v="558"/>
    <n v="56"/>
    <n v="45"/>
    <m/>
    <n v="153.65"/>
    <n v="7.17"/>
    <n v="0"/>
    <n v="7.17"/>
    <n v="187.8"/>
    <n v="472.04"/>
    <n v="63.9"/>
    <x v="0"/>
    <x v="0"/>
    <x v="4"/>
    <n v="1054"/>
    <n v="101"/>
    <x v="3"/>
    <x v="1"/>
  </r>
  <r>
    <x v="119"/>
    <x v="13"/>
    <x v="56"/>
    <n v="84.88"/>
    <n v="4281.53"/>
    <n v="50.44"/>
    <n v="6.74"/>
    <n v="44.52"/>
    <n v="0"/>
    <n v="44.52"/>
    <n v="4"/>
    <n v="6"/>
    <n v="632"/>
    <n v="701"/>
    <n v="73"/>
    <n v="43"/>
    <m/>
    <n v="160.79"/>
    <n v="17.52"/>
    <n v="0.05"/>
    <n v="17.579999999999998"/>
    <n v="261.32"/>
    <n v="619.24"/>
    <n v="85.88"/>
    <x v="0"/>
    <x v="0"/>
    <x v="4"/>
    <n v="1333"/>
    <n v="116"/>
    <x v="0"/>
    <x v="1"/>
  </r>
  <r>
    <x v="119"/>
    <x v="21"/>
    <x v="56"/>
    <n v="84.88"/>
    <n v="4551.04"/>
    <n v="53.62"/>
    <n v="6.95"/>
    <n v="42.37"/>
    <n v="0"/>
    <n v="42.37"/>
    <n v="5"/>
    <n v="5"/>
    <n v="730"/>
    <n v="734"/>
    <n v="60"/>
    <n v="57"/>
    <m/>
    <n v="165.34"/>
    <n v="22.61"/>
    <n v="0.22"/>
    <n v="22.83"/>
    <n v="272.81"/>
    <n v="528.97"/>
    <n v="83.54"/>
    <x v="0"/>
    <x v="0"/>
    <x v="4"/>
    <n v="1464"/>
    <n v="117"/>
    <x v="3"/>
    <x v="1"/>
  </r>
  <r>
    <x v="120"/>
    <x v="0"/>
    <x v="124"/>
    <n v="63.37"/>
    <n v="3513.22"/>
    <n v="56.01"/>
    <n v="8.67"/>
    <n v="149.19"/>
    <n v="77.099999999999994"/>
    <n v="226.29"/>
    <n v="5"/>
    <n v="14"/>
    <n v="342"/>
    <n v="385"/>
    <n v="46"/>
    <n v="16"/>
    <m/>
    <n v="113.64"/>
    <n v="0"/>
    <n v="0"/>
    <n v="0"/>
    <n v="0.92"/>
    <n v="505.99"/>
    <n v="46.64"/>
    <x v="6"/>
    <x v="0"/>
    <x v="7"/>
    <n v="727"/>
    <n v="62"/>
    <x v="0"/>
    <x v="1"/>
  </r>
  <r>
    <x v="120"/>
    <x v="0"/>
    <x v="125"/>
    <n v="185.31"/>
    <n v="10354.25"/>
    <n v="56.63"/>
    <n v="8.67"/>
    <n v="359.01"/>
    <n v="95.94"/>
    <n v="454.95"/>
    <n v="10"/>
    <n v="31"/>
    <n v="1001"/>
    <n v="1115"/>
    <n v="94"/>
    <n v="54"/>
    <m/>
    <n v="109.18"/>
    <n v="1.2"/>
    <n v="0"/>
    <n v="1.2"/>
    <n v="72.040000000000006"/>
    <n v="1429.97"/>
    <n v="146.03"/>
    <x v="2"/>
    <x v="0"/>
    <x v="4"/>
    <n v="2116"/>
    <n v="148"/>
    <x v="0"/>
    <x v="1"/>
  </r>
  <r>
    <x v="120"/>
    <x v="3"/>
    <x v="125"/>
    <n v="185.31"/>
    <n v="6358.8"/>
    <n v="34.31"/>
    <n v="7.21"/>
    <n v="132.58000000000001"/>
    <n v="2.13"/>
    <n v="134.71"/>
    <n v="12"/>
    <n v="9"/>
    <n v="1043"/>
    <n v="1047"/>
    <n v="100"/>
    <n v="61"/>
    <m/>
    <n v="130.28"/>
    <n v="2.76"/>
    <n v="0"/>
    <n v="2.76"/>
    <n v="253.74"/>
    <n v="774.99"/>
    <n v="98.65"/>
    <x v="2"/>
    <x v="0"/>
    <x v="4"/>
    <n v="2090"/>
    <n v="161"/>
    <x v="2"/>
    <x v="1"/>
  </r>
  <r>
    <x v="120"/>
    <x v="3"/>
    <x v="126"/>
    <n v="63.37"/>
    <n v="3444.33"/>
    <n v="54.35"/>
    <n v="6.21"/>
    <n v="102.48"/>
    <n v="0"/>
    <n v="102.48"/>
    <n v="8"/>
    <n v="6"/>
    <n v="521"/>
    <n v="530"/>
    <n v="65"/>
    <n v="37"/>
    <m/>
    <n v="150.9"/>
    <n v="2.69"/>
    <n v="0"/>
    <n v="2.69"/>
    <n v="135.79"/>
    <n v="596.29"/>
    <n v="53.75"/>
    <x v="6"/>
    <x v="0"/>
    <x v="7"/>
    <n v="1051"/>
    <n v="102"/>
    <x v="2"/>
    <x v="1"/>
  </r>
  <r>
    <x v="120"/>
    <x v="4"/>
    <x v="125"/>
    <n v="185.31"/>
    <n v="10403.27"/>
    <n v="78.819999999999993"/>
    <n v="8.16"/>
    <n v="572.59"/>
    <n v="47.72"/>
    <n v="620.30999999999995"/>
    <n v="47"/>
    <n v="39"/>
    <n v="804"/>
    <n v="815"/>
    <n v="82"/>
    <n v="93"/>
    <m/>
    <n v="160.09"/>
    <n v="45.74"/>
    <n v="0.39"/>
    <n v="46.13"/>
    <n v="427.88"/>
    <n v="1995.79"/>
    <n v="188.94"/>
    <x v="2"/>
    <x v="0"/>
    <x v="4"/>
    <n v="1619"/>
    <n v="175"/>
    <x v="3"/>
    <x v="1"/>
  </r>
  <r>
    <x v="120"/>
    <x v="5"/>
    <x v="125"/>
    <n v="185.31"/>
    <n v="12467.02"/>
    <n v="92.57"/>
    <n v="8.6199999999999992"/>
    <n v="444.6"/>
    <n v="171.43"/>
    <n v="616.03"/>
    <n v="20"/>
    <n v="42"/>
    <n v="816"/>
    <n v="829"/>
    <n v="64"/>
    <n v="89"/>
    <m/>
    <n v="161.63"/>
    <n v="13.92"/>
    <n v="0.87"/>
    <n v="14.79"/>
    <n v="150.46"/>
    <n v="1951.91"/>
    <n v="158.44999999999999"/>
    <x v="2"/>
    <x v="0"/>
    <x v="4"/>
    <n v="1645"/>
    <n v="153"/>
    <x v="0"/>
    <x v="1"/>
  </r>
  <r>
    <x v="120"/>
    <x v="6"/>
    <x v="125"/>
    <n v="185.31"/>
    <n v="6111.52"/>
    <n v="70.650000000000006"/>
    <n v="7.81"/>
    <n v="117.31"/>
    <n v="28.6"/>
    <n v="145.91"/>
    <n v="6"/>
    <n v="9"/>
    <n v="596"/>
    <n v="590"/>
    <n v="48"/>
    <n v="57"/>
    <m/>
    <n v="166.99"/>
    <n v="29.33"/>
    <n v="0"/>
    <n v="29.33"/>
    <n v="263.86"/>
    <n v="918.35"/>
    <n v="98.18"/>
    <x v="2"/>
    <x v="0"/>
    <x v="4"/>
    <n v="1186"/>
    <n v="105"/>
    <x v="0"/>
    <x v="1"/>
  </r>
  <r>
    <x v="120"/>
    <x v="7"/>
    <x v="125"/>
    <n v="185.31"/>
    <n v="10234.69"/>
    <n v="55.4"/>
    <n v="8.5"/>
    <n v="947.78"/>
    <n v="89.2"/>
    <n v="1036.98"/>
    <n v="26"/>
    <n v="52"/>
    <n v="916"/>
    <n v="1017"/>
    <n v="126"/>
    <n v="58"/>
    <m/>
    <n v="131.94999999999999"/>
    <n v="10.99"/>
    <n v="0"/>
    <n v="10.99"/>
    <n v="316.7"/>
    <n v="2281.46"/>
    <n v="151.38999999999999"/>
    <x v="2"/>
    <x v="0"/>
    <x v="4"/>
    <n v="1933"/>
    <n v="184"/>
    <x v="3"/>
    <x v="1"/>
  </r>
  <r>
    <x v="120"/>
    <x v="8"/>
    <x v="125"/>
    <n v="185.31"/>
    <n v="12063.85"/>
    <n v="92.77"/>
    <n v="7.39"/>
    <n v="423.51"/>
    <n v="6.45"/>
    <n v="429.96"/>
    <n v="9"/>
    <n v="27"/>
    <n v="885"/>
    <n v="915"/>
    <n v="60"/>
    <n v="57"/>
    <m/>
    <n v="172.48"/>
    <n v="62.51"/>
    <n v="2.72"/>
    <n v="65.22"/>
    <n v="579.69000000000005"/>
    <n v="1994.45"/>
    <n v="177.24"/>
    <x v="2"/>
    <x v="0"/>
    <x v="4"/>
    <n v="1800"/>
    <n v="117"/>
    <x v="4"/>
    <x v="1"/>
  </r>
  <r>
    <x v="120"/>
    <x v="9"/>
    <x v="125"/>
    <n v="185.31"/>
    <n v="9602.8799999999992"/>
    <n v="72.83"/>
    <n v="9.09"/>
    <n v="563.71"/>
    <n v="294.08999999999997"/>
    <n v="857.8"/>
    <n v="29"/>
    <n v="52"/>
    <n v="653"/>
    <n v="700"/>
    <n v="88"/>
    <n v="92"/>
    <m/>
    <n v="166.82"/>
    <n v="21.79"/>
    <n v="0.48"/>
    <n v="22.27"/>
    <n v="237.98"/>
    <n v="1790.21"/>
    <n v="137.55000000000001"/>
    <x v="2"/>
    <x v="0"/>
    <x v="4"/>
    <n v="1353"/>
    <n v="180"/>
    <x v="0"/>
    <x v="1"/>
  </r>
  <r>
    <x v="120"/>
    <x v="18"/>
    <x v="125"/>
    <n v="185.31"/>
    <n v="11365.73"/>
    <n v="85.32"/>
    <n v="7.71"/>
    <n v="319.93"/>
    <n v="25.99"/>
    <n v="345.92"/>
    <n v="19"/>
    <n v="31"/>
    <n v="856"/>
    <n v="884"/>
    <n v="78"/>
    <n v="88"/>
    <m/>
    <n v="160.22"/>
    <n v="43.05"/>
    <n v="9.85"/>
    <n v="52.9"/>
    <n v="451.94"/>
    <n v="1749.4"/>
    <n v="175.61"/>
    <x v="2"/>
    <x v="0"/>
    <x v="4"/>
    <n v="1740"/>
    <n v="166"/>
    <x v="4"/>
    <x v="1"/>
  </r>
  <r>
    <x v="120"/>
    <x v="22"/>
    <x v="125"/>
    <n v="185.31"/>
    <n v="9318.92"/>
    <n v="70.89"/>
    <n v="8.4700000000000006"/>
    <n v="382.55"/>
    <n v="28.27"/>
    <n v="410.82"/>
    <n v="7"/>
    <n v="24"/>
    <n v="722"/>
    <n v="718"/>
    <n v="53"/>
    <n v="91"/>
    <m/>
    <n v="171.23"/>
    <n v="47.87"/>
    <n v="0.48"/>
    <n v="48.35"/>
    <n v="432.96"/>
    <n v="1754.56"/>
    <n v="154"/>
    <x v="2"/>
    <x v="0"/>
    <x v="4"/>
    <n v="1440"/>
    <n v="144"/>
    <x v="3"/>
    <x v="1"/>
  </r>
  <r>
    <x v="120"/>
    <x v="12"/>
    <x v="127"/>
    <n v="61.68"/>
    <n v="6376.85"/>
    <n v="103.38"/>
    <n v="6.31"/>
    <n v="77.95"/>
    <n v="0"/>
    <n v="77.95"/>
    <n v="0"/>
    <n v="4"/>
    <n v="393"/>
    <n v="416"/>
    <n v="20"/>
    <n v="9"/>
    <m/>
    <n v="181.35"/>
    <n v="26.53"/>
    <n v="7.41"/>
    <n v="33.950000000000003"/>
    <n v="310.81"/>
    <n v="684.88"/>
    <n v="97.78"/>
    <x v="2"/>
    <x v="0"/>
    <x v="2"/>
    <n v="809"/>
    <n v="29"/>
    <x v="3"/>
    <x v="1"/>
  </r>
  <r>
    <x v="120"/>
    <x v="13"/>
    <x v="125"/>
    <n v="185.31"/>
    <n v="12240.61"/>
    <n v="92.73"/>
    <n v="8.11"/>
    <n v="486.89"/>
    <n v="50.59"/>
    <n v="537.48"/>
    <n v="10"/>
    <n v="36"/>
    <n v="820"/>
    <n v="861"/>
    <n v="76"/>
    <n v="73"/>
    <m/>
    <n v="166.98"/>
    <n v="48.67"/>
    <n v="0.18"/>
    <n v="48.85"/>
    <n v="493.57"/>
    <n v="1995.24"/>
    <n v="163.24"/>
    <x v="2"/>
    <x v="0"/>
    <x v="4"/>
    <n v="1681"/>
    <n v="149"/>
    <x v="0"/>
    <x v="1"/>
  </r>
  <r>
    <x v="120"/>
    <x v="21"/>
    <x v="124"/>
    <n v="63.37"/>
    <n v="4339.1499999999996"/>
    <n v="71.87"/>
    <n v="8.23"/>
    <n v="235.54"/>
    <n v="65.03"/>
    <n v="300.57"/>
    <n v="14"/>
    <n v="17"/>
    <n v="314"/>
    <n v="390"/>
    <n v="57"/>
    <n v="19"/>
    <m/>
    <n v="166.11"/>
    <n v="7.55"/>
    <n v="0"/>
    <n v="7.55"/>
    <n v="177.32"/>
    <n v="771.83"/>
    <n v="64.12"/>
    <x v="6"/>
    <x v="0"/>
    <x v="7"/>
    <n v="704"/>
    <n v="76"/>
    <x v="3"/>
    <x v="1"/>
  </r>
  <r>
    <x v="120"/>
    <x v="21"/>
    <x v="125"/>
    <n v="185.31"/>
    <n v="10021.43"/>
    <n v="55.53"/>
    <n v="8.3699999999999992"/>
    <n v="431.48"/>
    <n v="124.62"/>
    <n v="556.1"/>
    <n v="26"/>
    <n v="36"/>
    <n v="831"/>
    <n v="932"/>
    <n v="94"/>
    <n v="54"/>
    <m/>
    <n v="153.41"/>
    <n v="31.93"/>
    <n v="4.3600000000000003"/>
    <n v="36.29"/>
    <n v="482.28"/>
    <n v="1537.84"/>
    <n v="158.68"/>
    <x v="2"/>
    <x v="0"/>
    <x v="4"/>
    <n v="1763"/>
    <n v="148"/>
    <x v="3"/>
    <x v="1"/>
  </r>
  <r>
    <x v="120"/>
    <x v="14"/>
    <x v="125"/>
    <n v="185.31"/>
    <n v="6623.05"/>
    <n v="50.2"/>
    <n v="6.48"/>
    <n v="12.83"/>
    <n v="0"/>
    <n v="12.83"/>
    <n v="6"/>
    <n v="1"/>
    <n v="732"/>
    <n v="793"/>
    <n v="41"/>
    <n v="47"/>
    <m/>
    <n v="141"/>
    <n v="11.65"/>
    <n v="0"/>
    <n v="11.65"/>
    <n v="262.17"/>
    <n v="306.83999999999997"/>
    <n v="69.489999999999995"/>
    <x v="2"/>
    <x v="0"/>
    <x v="4"/>
    <n v="1525"/>
    <n v="88"/>
    <x v="0"/>
    <x v="1"/>
  </r>
  <r>
    <x v="121"/>
    <x v="1"/>
    <x v="37"/>
    <n v="81.73"/>
    <n v="3859.26"/>
    <n v="53.96"/>
    <n v="7.29"/>
    <n v="41.72"/>
    <n v="2.87"/>
    <n v="44.59"/>
    <n v="2"/>
    <n v="3"/>
    <n v="632"/>
    <n v="647"/>
    <n v="50"/>
    <n v="33"/>
    <m/>
    <n v="165.98"/>
    <n v="19.239999999999998"/>
    <n v="0.45"/>
    <n v="19.690000000000001"/>
    <n v="235.24"/>
    <n v="478.43"/>
    <n v="68.05"/>
    <x v="0"/>
    <x v="0"/>
    <x v="7"/>
    <n v="1279"/>
    <n v="83"/>
    <x v="0"/>
    <x v="1"/>
  </r>
  <r>
    <x v="121"/>
    <x v="24"/>
    <x v="94"/>
    <n v="47.87"/>
    <n v="5556.27"/>
    <n v="116.08"/>
    <n v="8.27"/>
    <n v="99.4"/>
    <n v="73.66"/>
    <n v="173.06"/>
    <n v="4"/>
    <n v="9"/>
    <n v="145"/>
    <n v="162"/>
    <n v="12"/>
    <n v="2"/>
    <m/>
    <n v="161.55000000000001"/>
    <n v="16.87"/>
    <n v="0"/>
    <n v="16.87"/>
    <n v="159.22999999999999"/>
    <n v="471.43"/>
    <n v="79.010000000000005"/>
    <x v="2"/>
    <x v="0"/>
    <x v="8"/>
    <n v="307"/>
    <n v="14"/>
    <x v="3"/>
    <x v="1"/>
  </r>
  <r>
    <x v="121"/>
    <x v="2"/>
    <x v="128"/>
    <n v="35.18"/>
    <n v="4452.1400000000003"/>
    <n v="126.56"/>
    <n v="5.93"/>
    <n v="4.5599999999999996"/>
    <n v="0"/>
    <n v="4.5599999999999996"/>
    <n v="0"/>
    <n v="1"/>
    <n v="62"/>
    <n v="77"/>
    <n v="3"/>
    <n v="0"/>
    <m/>
    <n v="172.49"/>
    <n v="16.63"/>
    <n v="1.18"/>
    <n v="17.8"/>
    <n v="165.54"/>
    <n v="134.88"/>
    <n v="49.88"/>
    <x v="2"/>
    <x v="0"/>
    <x v="8"/>
    <n v="139"/>
    <n v="3"/>
    <x v="1"/>
    <x v="1"/>
  </r>
  <r>
    <x v="121"/>
    <x v="3"/>
    <x v="126"/>
    <n v="81.73"/>
    <n v="3979.41"/>
    <n v="49.96"/>
    <n v="7.35"/>
    <n v="21.51"/>
    <n v="5.01"/>
    <n v="26.52"/>
    <n v="7"/>
    <n v="2"/>
    <n v="716"/>
    <n v="750"/>
    <n v="89"/>
    <n v="73"/>
    <m/>
    <n v="155.43"/>
    <n v="6.88"/>
    <n v="0"/>
    <n v="6.88"/>
    <n v="200.62"/>
    <n v="435.24"/>
    <n v="70.58"/>
    <x v="0"/>
    <x v="0"/>
    <x v="7"/>
    <n v="1466"/>
    <n v="162"/>
    <x v="2"/>
    <x v="1"/>
  </r>
  <r>
    <x v="121"/>
    <x v="4"/>
    <x v="37"/>
    <n v="81.73"/>
    <n v="3319.48"/>
    <n v="52.52"/>
    <n v="6.98"/>
    <n v="20.57"/>
    <n v="0"/>
    <n v="20.57"/>
    <n v="10"/>
    <n v="2"/>
    <n v="466"/>
    <n v="485"/>
    <n v="41"/>
    <n v="36"/>
    <m/>
    <n v="155.87"/>
    <n v="9.3800000000000008"/>
    <n v="0"/>
    <n v="9.3800000000000008"/>
    <n v="156.28"/>
    <n v="416.91"/>
    <n v="65.45"/>
    <x v="0"/>
    <x v="0"/>
    <x v="7"/>
    <n v="951"/>
    <n v="77"/>
    <x v="3"/>
    <x v="1"/>
  </r>
  <r>
    <x v="121"/>
    <x v="5"/>
    <x v="37"/>
    <n v="81.73"/>
    <n v="4364.8900000000003"/>
    <n v="61.76"/>
    <n v="6.88"/>
    <n v="63.75"/>
    <n v="0"/>
    <n v="63.75"/>
    <n v="4"/>
    <n v="5"/>
    <n v="474"/>
    <n v="490"/>
    <n v="52"/>
    <n v="47"/>
    <m/>
    <n v="150.46"/>
    <n v="9.44"/>
    <n v="0"/>
    <n v="9.44"/>
    <n v="147.37"/>
    <n v="495.29"/>
    <n v="63.8"/>
    <x v="0"/>
    <x v="0"/>
    <x v="7"/>
    <n v="964"/>
    <n v="99"/>
    <x v="0"/>
    <x v="1"/>
  </r>
  <r>
    <x v="121"/>
    <x v="6"/>
    <x v="37"/>
    <n v="81.73"/>
    <n v="4271.04"/>
    <n v="52.31"/>
    <n v="7.43"/>
    <n v="59.45"/>
    <n v="11.52"/>
    <n v="70.97"/>
    <n v="6"/>
    <n v="7"/>
    <n v="611"/>
    <n v="688"/>
    <n v="66"/>
    <n v="67"/>
    <m/>
    <n v="166.83"/>
    <n v="25.73"/>
    <n v="0"/>
    <n v="25.73"/>
    <n v="278.89999999999998"/>
    <n v="653.76"/>
    <n v="73.05"/>
    <x v="0"/>
    <x v="0"/>
    <x v="7"/>
    <n v="1299"/>
    <n v="133"/>
    <x v="0"/>
    <x v="1"/>
  </r>
  <r>
    <x v="121"/>
    <x v="7"/>
    <x v="37"/>
    <n v="81.73"/>
    <n v="5222.6000000000004"/>
    <n v="63.91"/>
    <n v="6.98"/>
    <n v="78.599999999999994"/>
    <n v="0"/>
    <n v="78.599999999999994"/>
    <n v="6"/>
    <n v="8"/>
    <n v="636"/>
    <n v="664"/>
    <n v="67"/>
    <n v="54"/>
    <m/>
    <n v="152.72"/>
    <n v="19.47"/>
    <n v="0.68"/>
    <n v="20.16"/>
    <n v="245.2"/>
    <n v="853.59"/>
    <n v="82.99"/>
    <x v="0"/>
    <x v="0"/>
    <x v="7"/>
    <n v="1300"/>
    <n v="121"/>
    <x v="3"/>
    <x v="1"/>
  </r>
  <r>
    <x v="121"/>
    <x v="8"/>
    <x v="37"/>
    <n v="81.73"/>
    <n v="3269.15"/>
    <n v="48.6"/>
    <n v="7.54"/>
    <n v="15.84"/>
    <n v="0.75"/>
    <n v="16.59"/>
    <n v="2"/>
    <n v="1"/>
    <n v="468"/>
    <n v="506"/>
    <n v="37"/>
    <n v="25"/>
    <m/>
    <n v="157.38999999999999"/>
    <n v="13.8"/>
    <n v="1.26"/>
    <n v="15.06"/>
    <n v="190.3"/>
    <n v="367.95"/>
    <n v="55.75"/>
    <x v="0"/>
    <x v="0"/>
    <x v="7"/>
    <n v="974"/>
    <n v="62"/>
    <x v="4"/>
    <x v="1"/>
  </r>
  <r>
    <x v="121"/>
    <x v="9"/>
    <x v="37"/>
    <n v="81.73"/>
    <n v="3095.82"/>
    <n v="47.57"/>
    <n v="7.21"/>
    <n v="50.92"/>
    <n v="2.13"/>
    <n v="53.05"/>
    <n v="10"/>
    <n v="3"/>
    <n v="507"/>
    <n v="545"/>
    <n v="49"/>
    <n v="37"/>
    <m/>
    <n v="132.31"/>
    <n v="3.81"/>
    <n v="0"/>
    <n v="3.81"/>
    <n v="71.959999999999994"/>
    <n v="329.58"/>
    <n v="66.91"/>
    <x v="0"/>
    <x v="0"/>
    <x v="7"/>
    <n v="1052"/>
    <n v="86"/>
    <x v="0"/>
    <x v="1"/>
  </r>
  <r>
    <x v="121"/>
    <x v="18"/>
    <x v="37"/>
    <n v="81.73"/>
    <n v="2870.81"/>
    <n v="44.76"/>
    <n v="6.38"/>
    <n v="13.88"/>
    <n v="0"/>
    <n v="13.88"/>
    <n v="2"/>
    <n v="2"/>
    <n v="385"/>
    <n v="416"/>
    <n v="45"/>
    <n v="40"/>
    <m/>
    <n v="134.19"/>
    <n v="6.56"/>
    <n v="0"/>
    <n v="6.56"/>
    <n v="140.91999999999999"/>
    <n v="353.56"/>
    <n v="48.11"/>
    <x v="0"/>
    <x v="0"/>
    <x v="7"/>
    <n v="801"/>
    <n v="85"/>
    <x v="4"/>
    <x v="1"/>
  </r>
  <r>
    <x v="121"/>
    <x v="10"/>
    <x v="129"/>
    <n v="20.440000000000001"/>
    <n v="2240.7399999999998"/>
    <n v="109.63"/>
    <n v="5.18"/>
    <n v="0"/>
    <n v="0"/>
    <n v="0"/>
    <n v="0"/>
    <n v="0"/>
    <n v="77"/>
    <n v="82"/>
    <n v="7"/>
    <n v="3"/>
    <m/>
    <n v="143.77000000000001"/>
    <n v="1.77"/>
    <n v="0"/>
    <n v="1.77"/>
    <n v="50.85"/>
    <n v="37.409999999999997"/>
    <n v="30.65"/>
    <x v="2"/>
    <x v="0"/>
    <x v="8"/>
    <n v="159"/>
    <n v="10"/>
    <x v="0"/>
    <x v="1"/>
  </r>
  <r>
    <x v="121"/>
    <x v="22"/>
    <x v="37"/>
    <n v="81.73"/>
    <n v="2957.98"/>
    <n v="44.57"/>
    <n v="6.87"/>
    <n v="32.07"/>
    <n v="0"/>
    <n v="32.07"/>
    <n v="2"/>
    <n v="5"/>
    <n v="413"/>
    <n v="447"/>
    <n v="33"/>
    <n v="43"/>
    <m/>
    <n v="146.84"/>
    <n v="5.65"/>
    <n v="0"/>
    <n v="5.65"/>
    <n v="128.91999999999999"/>
    <n v="369.98"/>
    <n v="49.93"/>
    <x v="0"/>
    <x v="0"/>
    <x v="7"/>
    <n v="860"/>
    <n v="76"/>
    <x v="3"/>
    <x v="1"/>
  </r>
  <r>
    <x v="121"/>
    <x v="11"/>
    <x v="37"/>
    <n v="81.73"/>
    <n v="3267.17"/>
    <n v="49.76"/>
    <n v="6.33"/>
    <n v="14.47"/>
    <n v="0"/>
    <n v="14.47"/>
    <n v="4"/>
    <n v="1"/>
    <n v="474"/>
    <n v="519"/>
    <n v="48"/>
    <n v="56"/>
    <m/>
    <n v="149.05000000000001"/>
    <n v="12.14"/>
    <n v="3.71"/>
    <n v="15.85"/>
    <n v="193.75"/>
    <n v="412.03"/>
    <n v="58.47"/>
    <x v="0"/>
    <x v="0"/>
    <x v="7"/>
    <n v="993"/>
    <n v="104"/>
    <x v="4"/>
    <x v="1"/>
  </r>
  <r>
    <x v="121"/>
    <x v="12"/>
    <x v="123"/>
    <n v="74.59"/>
    <n v="6928.42"/>
    <n v="92.89"/>
    <n v="6.23"/>
    <n v="23.95"/>
    <n v="0"/>
    <n v="23.95"/>
    <n v="3"/>
    <n v="1"/>
    <n v="399"/>
    <n v="452"/>
    <n v="48"/>
    <n v="43"/>
    <m/>
    <n v="149.69999999999999"/>
    <n v="6.54"/>
    <n v="0.05"/>
    <n v="6.59"/>
    <n v="135.72"/>
    <n v="669.19"/>
    <n v="106.64"/>
    <x v="2"/>
    <x v="0"/>
    <x v="2"/>
    <n v="851"/>
    <n v="91"/>
    <x v="3"/>
    <x v="1"/>
  </r>
  <r>
    <x v="121"/>
    <x v="13"/>
    <x v="37"/>
    <n v="81.73"/>
    <n v="3480.31"/>
    <n v="50.61"/>
    <n v="7.09"/>
    <n v="40.479999999999997"/>
    <n v="1.41"/>
    <n v="41.89"/>
    <n v="0"/>
    <n v="4"/>
    <n v="453"/>
    <n v="498"/>
    <n v="24"/>
    <n v="24"/>
    <m/>
    <n v="157.35"/>
    <n v="10.8"/>
    <n v="0.38"/>
    <n v="11.17"/>
    <n v="195.17"/>
    <n v="423.61"/>
    <n v="58.03"/>
    <x v="0"/>
    <x v="0"/>
    <x v="7"/>
    <n v="951"/>
    <n v="48"/>
    <x v="0"/>
    <x v="1"/>
  </r>
  <r>
    <x v="121"/>
    <x v="21"/>
    <x v="37"/>
    <n v="81.73"/>
    <n v="4574.05"/>
    <n v="63.31"/>
    <n v="7.61"/>
    <n v="37.5"/>
    <n v="6.51"/>
    <n v="44.01"/>
    <n v="7"/>
    <n v="5"/>
    <n v="557"/>
    <n v="608"/>
    <n v="58"/>
    <n v="60"/>
    <m/>
    <n v="167.9"/>
    <n v="19.02"/>
    <n v="3.5"/>
    <n v="22.53"/>
    <n v="262.56"/>
    <n v="628.15"/>
    <n v="82.82"/>
    <x v="0"/>
    <x v="0"/>
    <x v="7"/>
    <n v="1165"/>
    <n v="118"/>
    <x v="3"/>
    <x v="1"/>
  </r>
  <r>
    <x v="121"/>
    <x v="14"/>
    <x v="126"/>
    <n v="81.73"/>
    <n v="3575.74"/>
    <n v="43.75"/>
    <n v="8.2799999999999994"/>
    <n v="17.96"/>
    <n v="21.58"/>
    <n v="39.54"/>
    <n v="5"/>
    <n v="2"/>
    <n v="654"/>
    <n v="710"/>
    <n v="33"/>
    <n v="36"/>
    <m/>
    <n v="142.38"/>
    <n v="2.35"/>
    <n v="0"/>
    <s v="POOR TRACE"/>
    <n v="130.19"/>
    <n v="265.95999999999998"/>
    <n v="56.85"/>
    <x v="0"/>
    <x v="0"/>
    <x v="7"/>
    <n v="1364"/>
    <n v="69"/>
    <x v="0"/>
    <x v="1"/>
  </r>
  <r>
    <x v="121"/>
    <x v="16"/>
    <x v="130"/>
    <n v="51.11"/>
    <n v="5960.16"/>
    <n v="116.61"/>
    <n v="8.1999999999999993"/>
    <n v="72.260000000000005"/>
    <n v="34.96"/>
    <n v="107.22"/>
    <n v="0"/>
    <n v="6"/>
    <n v="161"/>
    <n v="186"/>
    <n v="6"/>
    <n v="7"/>
    <m/>
    <n v="152.51"/>
    <n v="3.77"/>
    <n v="0"/>
    <n v="3.77"/>
    <n v="131.54"/>
    <n v="302.45999999999998"/>
    <n v="68.92"/>
    <x v="2"/>
    <x v="0"/>
    <x v="8"/>
    <n v="347"/>
    <n v="13"/>
    <x v="0"/>
    <x v="1"/>
  </r>
  <r>
    <x v="122"/>
    <x v="0"/>
    <x v="37"/>
    <n v="100.36"/>
    <n v="4929.2700000000004"/>
    <n v="49.12"/>
    <n v="6.08"/>
    <n v="15"/>
    <n v="0"/>
    <n v="15"/>
    <n v="6"/>
    <n v="1"/>
    <n v="652"/>
    <n v="758"/>
    <n v="61"/>
    <n v="35"/>
    <m/>
    <n v="135.54"/>
    <n v="9.06"/>
    <n v="0"/>
    <n v="9.06"/>
    <n v="196.78"/>
    <n v="403.1"/>
    <n v="75.650000000000006"/>
    <x v="0"/>
    <x v="0"/>
    <x v="7"/>
    <n v="1410"/>
    <n v="96"/>
    <x v="0"/>
    <x v="1"/>
  </r>
  <r>
    <x v="122"/>
    <x v="3"/>
    <x v="37"/>
    <n v="100.36"/>
    <n v="4066.99"/>
    <n v="40.520000000000003"/>
    <n v="5.88"/>
    <n v="4.49"/>
    <n v="0"/>
    <n v="4.49"/>
    <n v="24"/>
    <n v="1"/>
    <n v="902"/>
    <n v="915"/>
    <n v="131"/>
    <n v="86"/>
    <m/>
    <n v="146.88"/>
    <n v="0.25"/>
    <n v="0"/>
    <n v="0.25"/>
    <n v="186.33"/>
    <n v="361.14"/>
    <n v="81.59"/>
    <x v="0"/>
    <x v="0"/>
    <x v="7"/>
    <n v="1817"/>
    <n v="217"/>
    <x v="2"/>
    <x v="1"/>
  </r>
  <r>
    <x v="122"/>
    <x v="7"/>
    <x v="37"/>
    <n v="100.36"/>
    <n v="5594.21"/>
    <n v="55.74"/>
    <n v="7.36"/>
    <n v="225.89"/>
    <n v="5.8"/>
    <n v="231.69"/>
    <n v="9"/>
    <n v="22"/>
    <n v="697"/>
    <n v="814"/>
    <n v="116"/>
    <n v="58"/>
    <m/>
    <n v="148.29"/>
    <n v="13.95"/>
    <n v="0"/>
    <n v="13.95"/>
    <n v="242.68"/>
    <n v="968.43"/>
    <n v="93.54"/>
    <x v="0"/>
    <x v="0"/>
    <x v="7"/>
    <n v="1511"/>
    <n v="174"/>
    <x v="3"/>
    <x v="1"/>
  </r>
  <r>
    <x v="122"/>
    <x v="18"/>
    <x v="37"/>
    <n v="100.36"/>
    <n v="5403.34"/>
    <n v="53.84"/>
    <n v="5.31"/>
    <n v="0"/>
    <n v="0"/>
    <n v="0"/>
    <n v="14"/>
    <n v="0"/>
    <n v="600"/>
    <n v="672"/>
    <n v="83"/>
    <n v="56"/>
    <m/>
    <n v="134.97999999999999"/>
    <n v="9.14"/>
    <n v="0"/>
    <n v="9.14"/>
    <n v="221.87"/>
    <n v="463.26"/>
    <n v="91.28"/>
    <x v="0"/>
    <x v="0"/>
    <x v="7"/>
    <n v="1272"/>
    <n v="139"/>
    <x v="4"/>
    <x v="1"/>
  </r>
  <r>
    <x v="122"/>
    <x v="22"/>
    <x v="37"/>
    <n v="100.36"/>
    <n v="3662.29"/>
    <n v="36.49"/>
    <n v="5.29"/>
    <n v="0"/>
    <n v="0"/>
    <n v="0"/>
    <n v="3"/>
    <n v="0"/>
    <n v="528"/>
    <n v="583"/>
    <n v="65"/>
    <n v="65"/>
    <m/>
    <n v="137.96"/>
    <n v="0.19"/>
    <n v="0"/>
    <n v="0.19"/>
    <n v="140.97"/>
    <n v="376.05"/>
    <n v="67.38"/>
    <x v="0"/>
    <x v="0"/>
    <x v="7"/>
    <n v="1111"/>
    <n v="130"/>
    <x v="3"/>
    <x v="1"/>
  </r>
  <r>
    <x v="122"/>
    <x v="11"/>
    <x v="37"/>
    <n v="100.36"/>
    <n v="4193.47"/>
    <n v="41.79"/>
    <n v="7.28"/>
    <n v="176.73"/>
    <n v="2.16"/>
    <n v="178.89"/>
    <n v="12"/>
    <n v="19"/>
    <n v="553"/>
    <n v="632"/>
    <n v="96"/>
    <n v="52"/>
    <m/>
    <n v="148.51"/>
    <n v="14.53"/>
    <n v="0.63"/>
    <n v="15.16"/>
    <n v="202.93"/>
    <n v="592.29999999999995"/>
    <n v="81.52"/>
    <x v="0"/>
    <x v="0"/>
    <x v="7"/>
    <n v="1185"/>
    <n v="148"/>
    <x v="4"/>
    <x v="1"/>
  </r>
  <r>
    <x v="122"/>
    <x v="32"/>
    <x v="131"/>
    <n v="53.41"/>
    <n v="2579.5700000000002"/>
    <n v="48.3"/>
    <n v="6.7"/>
    <n v="86.37"/>
    <n v="0"/>
    <n v="86.37"/>
    <n v="9"/>
    <n v="10"/>
    <n v="301"/>
    <n v="334"/>
    <n v="57"/>
    <n v="45"/>
    <m/>
    <n v="173.16"/>
    <n v="18.87"/>
    <n v="4.5"/>
    <n v="23.37"/>
    <n v="238.44"/>
    <n v="605.62"/>
    <n v="52.56"/>
    <x v="2"/>
    <x v="0"/>
    <x v="7"/>
    <n v="635"/>
    <n v="102"/>
    <x v="1"/>
    <x v="1"/>
  </r>
  <r>
    <x v="123"/>
    <x v="0"/>
    <x v="132"/>
    <n v="52.59"/>
    <n v="5457.16"/>
    <n v="103.76"/>
    <n v="7.56"/>
    <n v="314.04000000000002"/>
    <n v="17.350000000000001"/>
    <n v="331.39"/>
    <n v="2"/>
    <n v="14"/>
    <n v="123"/>
    <n v="134"/>
    <n v="20"/>
    <n v="4"/>
    <m/>
    <n v="152.26"/>
    <n v="19.670000000000002"/>
    <n v="2.1800000000000002"/>
    <n v="21.85"/>
    <n v="191.16"/>
    <n v="551.51"/>
    <n v="80.03"/>
    <x v="2"/>
    <x v="0"/>
    <x v="2"/>
    <n v="257"/>
    <n v="24"/>
    <x v="0"/>
    <x v="1"/>
  </r>
  <r>
    <x v="123"/>
    <x v="1"/>
    <x v="133"/>
    <n v="114.3"/>
    <n v="7204.1"/>
    <n v="64.03"/>
    <n v="8.66"/>
    <n v="250.81"/>
    <n v="102.7"/>
    <n v="353.51"/>
    <n v="10"/>
    <n v="19"/>
    <n v="690"/>
    <n v="790"/>
    <n v="109"/>
    <n v="61"/>
    <m/>
    <n v="160.24"/>
    <n v="21.51"/>
    <n v="0"/>
    <n v="21.51"/>
    <n v="318"/>
    <n v="1247.54"/>
    <n v="112.2"/>
    <x v="0"/>
    <x v="3"/>
    <x v="7"/>
    <n v="1480"/>
    <n v="170"/>
    <x v="0"/>
    <x v="1"/>
  </r>
  <r>
    <x v="123"/>
    <x v="2"/>
    <x v="134"/>
    <n v="46.75"/>
    <n v="5019.43"/>
    <n v="107.37"/>
    <n v="6.55"/>
    <n v="46.07"/>
    <n v="0"/>
    <n v="46.07"/>
    <n v="2"/>
    <n v="5"/>
    <n v="88"/>
    <n v="113"/>
    <n v="18"/>
    <n v="7"/>
    <m/>
    <n v="138.84"/>
    <n v="6.56"/>
    <n v="0"/>
    <n v="6.56"/>
    <n v="99.37"/>
    <n v="272.2"/>
    <n v="54.7"/>
    <x v="2"/>
    <x v="0"/>
    <x v="2"/>
    <n v="201"/>
    <n v="25"/>
    <x v="1"/>
    <x v="1"/>
  </r>
  <r>
    <x v="123"/>
    <x v="3"/>
    <x v="135"/>
    <n v="114.3"/>
    <n v="4880.24"/>
    <n v="46.64"/>
    <n v="5.93"/>
    <n v="1.17"/>
    <n v="0"/>
    <n v="1.17"/>
    <n v="8"/>
    <n v="0"/>
    <n v="765"/>
    <n v="791"/>
    <n v="77"/>
    <n v="93"/>
    <m/>
    <n v="117.52"/>
    <n v="0"/>
    <n v="0"/>
    <s v="POOR TRACE"/>
    <n v="59.46"/>
    <n v="417.92"/>
    <n v="79.5"/>
    <x v="0"/>
    <x v="3"/>
    <x v="7"/>
    <n v="1556"/>
    <n v="170"/>
    <x v="2"/>
    <x v="1"/>
  </r>
  <r>
    <x v="123"/>
    <x v="4"/>
    <x v="133"/>
    <n v="114.3"/>
    <n v="6903.39"/>
    <n v="60.4"/>
    <n v="9.02"/>
    <n v="369.97"/>
    <n v="127.55"/>
    <n v="497.52"/>
    <n v="31"/>
    <n v="26"/>
    <n v="694"/>
    <n v="730"/>
    <n v="104"/>
    <n v="89"/>
    <m/>
    <n v="151.99"/>
    <n v="21.59"/>
    <n v="0"/>
    <n v="21.59"/>
    <n v="279.45"/>
    <n v="1397.76"/>
    <n v="136.12"/>
    <x v="0"/>
    <x v="3"/>
    <x v="7"/>
    <n v="1424"/>
    <n v="193"/>
    <x v="3"/>
    <x v="1"/>
  </r>
  <r>
    <x v="123"/>
    <x v="5"/>
    <x v="133"/>
    <n v="114.3"/>
    <n v="8349.17"/>
    <n v="74.73"/>
    <n v="9"/>
    <n v="367.94"/>
    <n v="148.53"/>
    <n v="516.47"/>
    <n v="17"/>
    <n v="30"/>
    <n v="638"/>
    <n v="724"/>
    <n v="137"/>
    <n v="83"/>
    <m/>
    <n v="159.69"/>
    <n v="19.329999999999998"/>
    <n v="0.42"/>
    <n v="19.739999999999998"/>
    <n v="307.31"/>
    <n v="1642.26"/>
    <n v="118.33"/>
    <x v="0"/>
    <x v="3"/>
    <x v="7"/>
    <n v="1362"/>
    <n v="220"/>
    <x v="0"/>
    <x v="1"/>
  </r>
  <r>
    <x v="123"/>
    <x v="6"/>
    <x v="133"/>
    <n v="114.3"/>
    <n v="6540.28"/>
    <n v="57.22"/>
    <n v="8.67"/>
    <n v="182.32"/>
    <n v="126.72"/>
    <n v="309.04000000000002"/>
    <n v="14"/>
    <n v="17"/>
    <n v="780"/>
    <n v="823"/>
    <n v="114"/>
    <n v="80"/>
    <m/>
    <n v="161.35"/>
    <n v="25.89"/>
    <n v="0"/>
    <n v="25.89"/>
    <n v="336.29"/>
    <n v="1235.53"/>
    <n v="105.3"/>
    <x v="0"/>
    <x v="3"/>
    <x v="7"/>
    <n v="1603"/>
    <n v="194"/>
    <x v="0"/>
    <x v="1"/>
  </r>
  <r>
    <x v="123"/>
    <x v="7"/>
    <x v="133"/>
    <n v="114.3"/>
    <n v="7738.15"/>
    <n v="67.7"/>
    <n v="9.09"/>
    <n v="281.76"/>
    <n v="142.53"/>
    <n v="424.29"/>
    <n v="14"/>
    <n v="28"/>
    <n v="748"/>
    <n v="806"/>
    <n v="124"/>
    <n v="90"/>
    <m/>
    <n v="152.85"/>
    <n v="26.23"/>
    <n v="0"/>
    <n v="26.23"/>
    <n v="332.52"/>
    <n v="1610.06"/>
    <n v="121.82"/>
    <x v="0"/>
    <x v="3"/>
    <x v="7"/>
    <n v="1554"/>
    <n v="214"/>
    <x v="3"/>
    <x v="1"/>
  </r>
  <r>
    <x v="123"/>
    <x v="8"/>
    <x v="133"/>
    <n v="114.3"/>
    <n v="6766.95"/>
    <n v="59.21"/>
    <n v="8.18"/>
    <n v="241.74"/>
    <n v="90.18"/>
    <n v="331.92"/>
    <n v="7"/>
    <n v="17"/>
    <n v="792"/>
    <n v="894"/>
    <n v="104"/>
    <n v="45"/>
    <m/>
    <n v="163.27000000000001"/>
    <n v="32.44"/>
    <n v="2.3199999999999998"/>
    <n v="34.76"/>
    <n v="396.99"/>
    <n v="1229.8399999999999"/>
    <n v="111.55"/>
    <x v="0"/>
    <x v="3"/>
    <x v="7"/>
    <n v="1686"/>
    <n v="149"/>
    <x v="4"/>
    <x v="1"/>
  </r>
  <r>
    <x v="123"/>
    <x v="9"/>
    <x v="133"/>
    <n v="114.3"/>
    <n v="7018.66"/>
    <n v="61.41"/>
    <n v="9.3800000000000008"/>
    <n v="281.41000000000003"/>
    <n v="134.63999999999999"/>
    <n v="416.05"/>
    <n v="20"/>
    <n v="27"/>
    <n v="642"/>
    <n v="702"/>
    <n v="108"/>
    <n v="82"/>
    <m/>
    <n v="155.02000000000001"/>
    <n v="9.4499999999999993"/>
    <n v="0"/>
    <n v="9.4499999999999993"/>
    <n v="242.05"/>
    <n v="1321.69"/>
    <n v="108.35"/>
    <x v="0"/>
    <x v="3"/>
    <x v="7"/>
    <n v="1344"/>
    <n v="190"/>
    <x v="0"/>
    <x v="1"/>
  </r>
  <r>
    <x v="123"/>
    <x v="18"/>
    <x v="133"/>
    <n v="114.3"/>
    <n v="7252.07"/>
    <n v="63.45"/>
    <n v="8.57"/>
    <n v="155.08000000000001"/>
    <n v="101.73"/>
    <n v="256.81"/>
    <n v="12"/>
    <n v="15"/>
    <n v="680"/>
    <n v="688"/>
    <n v="117"/>
    <n v="115"/>
    <m/>
    <n v="142.97"/>
    <n v="34.64"/>
    <n v="0"/>
    <n v="34.64"/>
    <n v="364.15"/>
    <n v="1251.5"/>
    <n v="113.74"/>
    <x v="0"/>
    <x v="3"/>
    <x v="7"/>
    <n v="1368"/>
    <n v="232"/>
    <x v="4"/>
    <x v="1"/>
  </r>
  <r>
    <x v="123"/>
    <x v="10"/>
    <x v="136"/>
    <n v="42.68"/>
    <n v="4978.99"/>
    <n v="116.66"/>
    <n v="7.46"/>
    <n v="142.59"/>
    <n v="5.03"/>
    <n v="147.62"/>
    <n v="1"/>
    <n v="7"/>
    <n v="85"/>
    <n v="93"/>
    <n v="11"/>
    <n v="1"/>
    <m/>
    <n v="82"/>
    <n v="0"/>
    <n v="0"/>
    <n v="0"/>
    <n v="11.22"/>
    <n v="459.9"/>
    <n v="65.95"/>
    <x v="2"/>
    <x v="0"/>
    <x v="2"/>
    <n v="178"/>
    <n v="12"/>
    <x v="0"/>
    <x v="1"/>
  </r>
  <r>
    <x v="123"/>
    <x v="22"/>
    <x v="133"/>
    <n v="114.3"/>
    <n v="6235.1"/>
    <n v="54.55"/>
    <n v="9.42"/>
    <n v="235.28"/>
    <n v="151.99"/>
    <n v="387.27"/>
    <n v="6"/>
    <n v="17"/>
    <n v="574"/>
    <n v="634"/>
    <n v="87"/>
    <n v="74"/>
    <m/>
    <n v="151.61000000000001"/>
    <n v="18.149999999999999"/>
    <n v="0"/>
    <n v="18.149999999999999"/>
    <n v="270.68"/>
    <n v="1185.05"/>
    <n v="101.66"/>
    <x v="0"/>
    <x v="3"/>
    <x v="7"/>
    <n v="1208"/>
    <n v="161"/>
    <x v="3"/>
    <x v="1"/>
  </r>
  <r>
    <x v="123"/>
    <x v="11"/>
    <x v="133"/>
    <n v="114.3"/>
    <n v="6979.42"/>
    <n v="61.06"/>
    <n v="8.5299999999999994"/>
    <n v="193.6"/>
    <n v="108.44"/>
    <n v="302.04000000000002"/>
    <n v="21"/>
    <n v="18"/>
    <n v="752"/>
    <n v="761"/>
    <n v="139"/>
    <n v="130"/>
    <m/>
    <n v="134.81"/>
    <n v="1.94"/>
    <n v="0"/>
    <s v="POOR TRACE"/>
    <n v="174.34"/>
    <n v="1561.85"/>
    <n v="124.99"/>
    <x v="0"/>
    <x v="3"/>
    <x v="7"/>
    <n v="1513"/>
    <n v="269"/>
    <x v="4"/>
    <x v="1"/>
  </r>
  <r>
    <x v="123"/>
    <x v="12"/>
    <x v="137"/>
    <n v="114.3"/>
    <n v="6390.98"/>
    <n v="70.930000000000007"/>
    <n v="9.02"/>
    <n v="119.71"/>
    <n v="110.19"/>
    <n v="229.9"/>
    <n v="2"/>
    <n v="7"/>
    <n v="460"/>
    <n v="517"/>
    <n v="73"/>
    <n v="26"/>
    <m/>
    <n v="168.06"/>
    <n v="29.05"/>
    <n v="1.94"/>
    <n v="30.99"/>
    <n v="336.04"/>
    <n v="811.88"/>
    <n v="101.65"/>
    <x v="0"/>
    <x v="3"/>
    <x v="7"/>
    <n v="977"/>
    <n v="99"/>
    <x v="3"/>
    <x v="1"/>
  </r>
  <r>
    <x v="123"/>
    <x v="13"/>
    <x v="133"/>
    <n v="114.3"/>
    <n v="6950.1"/>
    <n v="60.81"/>
    <n v="8.75"/>
    <n v="239.2"/>
    <n v="127.18"/>
    <n v="366.38"/>
    <n v="7"/>
    <n v="24"/>
    <n v="710"/>
    <n v="757"/>
    <n v="112"/>
    <n v="59"/>
    <m/>
    <n v="163"/>
    <n v="27.1"/>
    <n v="0.02"/>
    <n v="27.12"/>
    <n v="372.3"/>
    <n v="1333.3"/>
    <n v="102.82"/>
    <x v="0"/>
    <x v="3"/>
    <x v="7"/>
    <n v="1467"/>
    <n v="171"/>
    <x v="0"/>
    <x v="1"/>
  </r>
  <r>
    <x v="123"/>
    <x v="21"/>
    <x v="133"/>
    <n v="114.3"/>
    <n v="7615.09"/>
    <n v="66.63"/>
    <n v="9.15"/>
    <n v="159.28"/>
    <n v="127.12"/>
    <n v="286.39999999999998"/>
    <n v="15"/>
    <n v="17"/>
    <n v="783"/>
    <n v="830"/>
    <n v="119"/>
    <n v="80"/>
    <m/>
    <n v="169.41"/>
    <n v="38.89"/>
    <n v="2.39"/>
    <n v="41.28"/>
    <n v="423.18"/>
    <n v="1311.8"/>
    <n v="133.21"/>
    <x v="0"/>
    <x v="3"/>
    <x v="7"/>
    <n v="1613"/>
    <n v="199"/>
    <x v="3"/>
    <x v="1"/>
  </r>
  <r>
    <x v="123"/>
    <x v="14"/>
    <x v="135"/>
    <n v="114.3"/>
    <n v="5003.87"/>
    <n v="43.78"/>
    <n v="6.36"/>
    <n v="9.77"/>
    <n v="0"/>
    <n v="9.77"/>
    <n v="17"/>
    <n v="1"/>
    <n v="809"/>
    <n v="858"/>
    <n v="70"/>
    <n v="99"/>
    <m/>
    <n v="153.4"/>
    <n v="17"/>
    <n v="0.86"/>
    <n v="17.86"/>
    <n v="321.81"/>
    <n v="425.08"/>
    <n v="86.98"/>
    <x v="0"/>
    <x v="3"/>
    <x v="7"/>
    <n v="1667"/>
    <n v="169"/>
    <x v="0"/>
    <x v="1"/>
  </r>
  <r>
    <x v="123"/>
    <x v="16"/>
    <x v="138"/>
    <n v="51.98"/>
    <n v="5852.96"/>
    <n v="112.72"/>
    <n v="7.16"/>
    <n v="69.84"/>
    <n v="4.25"/>
    <n v="74.09"/>
    <n v="1"/>
    <n v="5"/>
    <n v="123"/>
    <n v="147"/>
    <n v="13"/>
    <n v="10"/>
    <m/>
    <n v="150.1"/>
    <n v="7.58"/>
    <n v="0"/>
    <n v="7.58"/>
    <n v="136.13999999999999"/>
    <n v="330.74"/>
    <n v="65.59"/>
    <x v="2"/>
    <x v="0"/>
    <x v="2"/>
    <n v="270"/>
    <n v="23"/>
    <x v="0"/>
    <x v="1"/>
  </r>
  <r>
    <x v="124"/>
    <x v="2"/>
    <x v="139"/>
    <n v="46.62"/>
    <n v="5312.05"/>
    <n v="113.96"/>
    <n v="6.42"/>
    <n v="42.38"/>
    <n v="0"/>
    <n v="42.38"/>
    <n v="1"/>
    <n v="5"/>
    <n v="148"/>
    <n v="161"/>
    <n v="21"/>
    <n v="1"/>
    <m/>
    <n v="163.97"/>
    <n v="14.37"/>
    <n v="0"/>
    <n v="14.37"/>
    <n v="165.68"/>
    <n v="309.79000000000002"/>
    <n v="64.44"/>
    <x v="2"/>
    <x v="0"/>
    <x v="1"/>
    <n v="309"/>
    <n v="22"/>
    <x v="1"/>
    <x v="1"/>
  </r>
  <r>
    <x v="124"/>
    <x v="16"/>
    <x v="139"/>
    <n v="46.62"/>
    <n v="5585.2"/>
    <n v="119.82"/>
    <n v="6.76"/>
    <n v="39.909999999999997"/>
    <n v="0"/>
    <n v="39.909999999999997"/>
    <n v="1"/>
    <n v="4"/>
    <n v="197"/>
    <n v="231"/>
    <n v="25"/>
    <n v="10"/>
    <m/>
    <n v="153.15"/>
    <n v="3.02"/>
    <n v="0"/>
    <n v="3.02"/>
    <n v="119.86"/>
    <n v="348.24"/>
    <n v="67.38"/>
    <x v="2"/>
    <x v="0"/>
    <x v="1"/>
    <n v="428"/>
    <n v="35"/>
    <x v="0"/>
    <x v="1"/>
  </r>
  <r>
    <x v="125"/>
    <x v="0"/>
    <x v="140"/>
    <n v="81.760000000000005"/>
    <n v="2444.52"/>
    <n v="33.270000000000003"/>
    <n v="6.38"/>
    <n v="83.65"/>
    <n v="0"/>
    <n v="83.65"/>
    <n v="0"/>
    <n v="3"/>
    <n v="155"/>
    <n v="171"/>
    <n v="7"/>
    <n v="14"/>
    <m/>
    <n v="119.3"/>
    <n v="8.3000000000000007"/>
    <n v="0"/>
    <n v="8.3000000000000007"/>
    <n v="114.33"/>
    <n v="395.41"/>
    <n v="35.96"/>
    <x v="0"/>
    <x v="0"/>
    <x v="7"/>
    <n v="326"/>
    <n v="21"/>
    <x v="0"/>
    <x v="1"/>
  </r>
  <r>
    <x v="125"/>
    <x v="1"/>
    <x v="37"/>
    <n v="81.760000000000005"/>
    <n v="5573.99"/>
    <n v="68.2"/>
    <n v="7.42"/>
    <n v="116.4"/>
    <n v="17.29"/>
    <n v="133.69"/>
    <n v="4"/>
    <n v="8"/>
    <n v="377"/>
    <n v="392"/>
    <n v="32"/>
    <n v="36"/>
    <m/>
    <n v="159.07"/>
    <n v="23.2"/>
    <n v="4.93"/>
    <n v="28.13"/>
    <n v="270.64999999999998"/>
    <n v="799.81"/>
    <n v="84.31"/>
    <x v="0"/>
    <x v="0"/>
    <x v="7"/>
    <n v="769"/>
    <n v="68"/>
    <x v="0"/>
    <x v="1"/>
  </r>
  <r>
    <x v="125"/>
    <x v="3"/>
    <x v="126"/>
    <n v="87.84"/>
    <n v="6023.87"/>
    <n v="68.84"/>
    <n v="7.06"/>
    <n v="103.38"/>
    <n v="0.71"/>
    <n v="104.09"/>
    <n v="9"/>
    <n v="3"/>
    <n v="553"/>
    <n v="538"/>
    <n v="63"/>
    <n v="61"/>
    <m/>
    <n v="154.44"/>
    <n v="12.54"/>
    <n v="0"/>
    <n v="12.54"/>
    <n v="232.78"/>
    <n v="744.14"/>
    <n v="80.400000000000006"/>
    <x v="0"/>
    <x v="0"/>
    <x v="7"/>
    <n v="1091"/>
    <n v="124"/>
    <x v="2"/>
    <x v="1"/>
  </r>
  <r>
    <x v="125"/>
    <x v="4"/>
    <x v="37"/>
    <n v="81.760000000000005"/>
    <n v="6758.85"/>
    <n v="82.67"/>
    <n v="6.71"/>
    <n v="186.43"/>
    <n v="0"/>
    <n v="186.43"/>
    <n v="20"/>
    <n v="12"/>
    <n v="469"/>
    <n v="450"/>
    <n v="62"/>
    <n v="82"/>
    <m/>
    <n v="165.32"/>
    <n v="33.85"/>
    <n v="1.05"/>
    <n v="34.9"/>
    <n v="297.93"/>
    <n v="1202.75"/>
    <n v="126.68"/>
    <x v="0"/>
    <x v="0"/>
    <x v="7"/>
    <n v="919"/>
    <n v="144"/>
    <x v="3"/>
    <x v="1"/>
  </r>
  <r>
    <x v="125"/>
    <x v="6"/>
    <x v="37"/>
    <n v="81.760000000000005"/>
    <n v="6470.76"/>
    <n v="79.83"/>
    <n v="7.09"/>
    <n v="145.36000000000001"/>
    <n v="2.12"/>
    <n v="147.47999999999999"/>
    <n v="5"/>
    <n v="6"/>
    <n v="469"/>
    <n v="483"/>
    <n v="54"/>
    <n v="62"/>
    <m/>
    <n v="164.1"/>
    <n v="25.42"/>
    <n v="0"/>
    <n v="25.42"/>
    <n v="235.16"/>
    <n v="993.65"/>
    <n v="89.95"/>
    <x v="0"/>
    <x v="0"/>
    <x v="7"/>
    <n v="952"/>
    <n v="116"/>
    <x v="0"/>
    <x v="1"/>
  </r>
  <r>
    <x v="125"/>
    <x v="7"/>
    <x v="37"/>
    <n v="81.760000000000005"/>
    <n v="7192.16"/>
    <n v="88.19"/>
    <n v="7.68"/>
    <n v="276.77"/>
    <n v="11.66"/>
    <n v="288.43"/>
    <n v="5"/>
    <n v="10"/>
    <n v="498"/>
    <n v="501"/>
    <n v="78"/>
    <n v="56"/>
    <m/>
    <n v="155.12"/>
    <n v="31.37"/>
    <n v="1.38"/>
    <n v="32.76"/>
    <n v="282.14"/>
    <n v="1323.52"/>
    <n v="101.19"/>
    <x v="0"/>
    <x v="0"/>
    <x v="7"/>
    <n v="999"/>
    <n v="134"/>
    <x v="3"/>
    <x v="1"/>
  </r>
  <r>
    <x v="125"/>
    <x v="8"/>
    <x v="37"/>
    <n v="81.760000000000005"/>
    <n v="6565.6"/>
    <n v="80.94"/>
    <n v="6.44"/>
    <n v="91.57"/>
    <n v="0"/>
    <n v="91.57"/>
    <n v="0"/>
    <n v="3"/>
    <n v="450"/>
    <n v="448"/>
    <n v="44"/>
    <n v="50"/>
    <m/>
    <n v="164.11"/>
    <n v="29.21"/>
    <n v="3.15"/>
    <n v="32.36"/>
    <n v="301.69"/>
    <n v="921.68"/>
    <n v="95.42"/>
    <x v="0"/>
    <x v="0"/>
    <x v="7"/>
    <n v="898"/>
    <n v="94"/>
    <x v="4"/>
    <x v="1"/>
  </r>
  <r>
    <x v="125"/>
    <x v="9"/>
    <x v="37"/>
    <n v="81.760000000000005"/>
    <n v="6561.35"/>
    <n v="81.569999999999993"/>
    <n v="7.1"/>
    <n v="150.83000000000001"/>
    <n v="0.71"/>
    <n v="151.54"/>
    <n v="7"/>
    <n v="14"/>
    <n v="435"/>
    <n v="421"/>
    <n v="52"/>
    <n v="53"/>
    <m/>
    <n v="174.13"/>
    <n v="26.84"/>
    <n v="0.03"/>
    <n v="26.87"/>
    <n v="235.92"/>
    <n v="967.7"/>
    <n v="91.45"/>
    <x v="0"/>
    <x v="0"/>
    <x v="7"/>
    <n v="856"/>
    <n v="105"/>
    <x v="0"/>
    <x v="1"/>
  </r>
  <r>
    <x v="125"/>
    <x v="18"/>
    <x v="37"/>
    <n v="81.760000000000005"/>
    <n v="6466.39"/>
    <n v="79.91"/>
    <n v="7.18"/>
    <n v="123.37"/>
    <n v="1.42"/>
    <n v="124.79"/>
    <n v="12"/>
    <n v="5"/>
    <n v="500"/>
    <n v="487"/>
    <n v="77"/>
    <n v="87"/>
    <m/>
    <n v="152"/>
    <n v="31.76"/>
    <n v="5.08"/>
    <n v="36.83"/>
    <n v="345.72"/>
    <n v="1119.52"/>
    <n v="103.09"/>
    <x v="0"/>
    <x v="0"/>
    <x v="7"/>
    <n v="987"/>
    <n v="164"/>
    <x v="4"/>
    <x v="1"/>
  </r>
  <r>
    <x v="125"/>
    <x v="11"/>
    <x v="141"/>
    <n v="54"/>
    <n v="5050"/>
    <n v="93.518518518518519"/>
    <n v="7.6"/>
    <n v="207"/>
    <n v="15"/>
    <n v="222"/>
    <m/>
    <m/>
    <m/>
    <m/>
    <n v="44"/>
    <n v="48"/>
    <m/>
    <m/>
    <m/>
    <m/>
    <m/>
    <m/>
    <m/>
    <m/>
    <x v="12"/>
    <x v="0"/>
    <x v="1"/>
    <n v="0"/>
    <n v="92"/>
    <x v="4"/>
    <x v="1"/>
  </r>
  <r>
    <x v="125"/>
    <x v="12"/>
    <x v="140"/>
    <n v="81.760000000000005"/>
    <n v="3916.59"/>
    <n v="76.739999999999995"/>
    <n v="7.1"/>
    <n v="145.44"/>
    <n v="1.41"/>
    <n v="146.85"/>
    <n v="2"/>
    <n v="4"/>
    <n v="141"/>
    <n v="154"/>
    <n v="13"/>
    <n v="19"/>
    <m/>
    <n v="170.35"/>
    <n v="11.5"/>
    <n v="7.18"/>
    <n v="18.68"/>
    <n v="204.59"/>
    <n v="574.6"/>
    <n v="52.91"/>
    <x v="0"/>
    <x v="0"/>
    <x v="7"/>
    <n v="295"/>
    <n v="32"/>
    <x v="3"/>
    <x v="1"/>
  </r>
  <r>
    <x v="125"/>
    <x v="13"/>
    <x v="37"/>
    <n v="81.760000000000005"/>
    <n v="6426.5"/>
    <n v="78.61"/>
    <n v="7.56"/>
    <n v="104.83"/>
    <n v="13.76"/>
    <n v="118.59"/>
    <n v="3"/>
    <n v="6"/>
    <n v="443"/>
    <n v="487"/>
    <n v="35"/>
    <n v="28"/>
    <m/>
    <n v="142.16999999999999"/>
    <n v="3.3"/>
    <n v="0"/>
    <n v="3.3"/>
    <n v="145.9"/>
    <n v="819.55"/>
    <n v="96.84"/>
    <x v="0"/>
    <x v="0"/>
    <x v="7"/>
    <n v="930"/>
    <n v="63"/>
    <x v="0"/>
    <x v="1"/>
  </r>
  <r>
    <x v="125"/>
    <x v="21"/>
    <x v="141"/>
    <n v="54"/>
    <n v="5213"/>
    <n v="96.537037037037038"/>
    <n v="8.1"/>
    <n v="210"/>
    <n v="20"/>
    <n v="230"/>
    <m/>
    <m/>
    <m/>
    <m/>
    <n v="51"/>
    <n v="60"/>
    <m/>
    <m/>
    <m/>
    <m/>
    <m/>
    <m/>
    <m/>
    <m/>
    <x v="12"/>
    <x v="0"/>
    <x v="1"/>
    <n v="0"/>
    <n v="111"/>
    <x v="3"/>
    <x v="1"/>
  </r>
  <r>
    <x v="125"/>
    <x v="14"/>
    <x v="126"/>
    <n v="87.84"/>
    <n v="6025.9"/>
    <n v="68.599999999999994"/>
    <n v="7.55"/>
    <n v="148.75"/>
    <n v="19.62"/>
    <n v="168.37"/>
    <n v="5"/>
    <n v="6"/>
    <n v="517"/>
    <n v="532"/>
    <n v="51"/>
    <n v="52"/>
    <m/>
    <n v="159.22999999999999"/>
    <n v="17.12"/>
    <n v="6.62"/>
    <n v="23.74"/>
    <n v="302.07"/>
    <n v="724.17"/>
    <n v="92.6"/>
    <x v="0"/>
    <x v="0"/>
    <x v="7"/>
    <n v="1049"/>
    <n v="103"/>
    <x v="0"/>
    <x v="1"/>
  </r>
  <r>
    <x v="126"/>
    <x v="11"/>
    <x v="141"/>
    <n v="57"/>
    <n v="854"/>
    <n v="14.982456140350877"/>
    <n v="4.7"/>
    <n v="0"/>
    <n v="0"/>
    <n v="0"/>
    <m/>
    <m/>
    <m/>
    <m/>
    <n v="13"/>
    <n v="20"/>
    <m/>
    <m/>
    <m/>
    <m/>
    <m/>
    <m/>
    <m/>
    <m/>
    <x v="12"/>
    <x v="0"/>
    <x v="1"/>
    <n v="0"/>
    <n v="33"/>
    <x v="4"/>
    <x v="1"/>
  </r>
  <r>
    <x v="126"/>
    <x v="21"/>
    <x v="141"/>
    <n v="57"/>
    <n v="2854"/>
    <n v="50.070175438596493"/>
    <n v="5.5"/>
    <n v="1"/>
    <n v="0"/>
    <n v="1"/>
    <m/>
    <m/>
    <m/>
    <m/>
    <n v="36"/>
    <n v="22"/>
    <m/>
    <m/>
    <m/>
    <m/>
    <m/>
    <m/>
    <m/>
    <m/>
    <x v="12"/>
    <x v="0"/>
    <x v="1"/>
    <n v="0"/>
    <n v="58"/>
    <x v="3"/>
    <x v="1"/>
  </r>
  <r>
    <x v="127"/>
    <x v="2"/>
    <x v="139"/>
    <n v="47.13"/>
    <n v="3810.22"/>
    <n v="80.84"/>
    <n v="8.69"/>
    <n v="295.02999999999997"/>
    <n v="48.33"/>
    <n v="343.36"/>
    <n v="4"/>
    <n v="10"/>
    <n v="239"/>
    <n v="275"/>
    <n v="20"/>
    <n v="3"/>
    <m/>
    <n v="164.08"/>
    <n v="15.39"/>
    <n v="0"/>
    <n v="15.39"/>
    <n v="165.44"/>
    <n v="494.31"/>
    <n v="54.55"/>
    <x v="2"/>
    <x v="0"/>
    <x v="1"/>
    <n v="514"/>
    <n v="23"/>
    <x v="1"/>
    <x v="1"/>
  </r>
  <r>
    <x v="127"/>
    <x v="11"/>
    <x v="141"/>
    <n v="32"/>
    <n v="3719"/>
    <n v="116.21875"/>
    <n v="7.8"/>
    <n v="356"/>
    <n v="67"/>
    <n v="423"/>
    <m/>
    <m/>
    <m/>
    <m/>
    <n v="28"/>
    <n v="40"/>
    <m/>
    <m/>
    <m/>
    <m/>
    <m/>
    <m/>
    <m/>
    <m/>
    <x v="12"/>
    <x v="0"/>
    <x v="1"/>
    <n v="0"/>
    <n v="68"/>
    <x v="4"/>
    <x v="1"/>
  </r>
  <r>
    <x v="127"/>
    <x v="21"/>
    <x v="141"/>
    <n v="65"/>
    <n v="7454"/>
    <n v="114.67692307692307"/>
    <n v="8.6999999999999993"/>
    <n v="53"/>
    <n v="53"/>
    <n v="106"/>
    <m/>
    <m/>
    <m/>
    <m/>
    <n v="42"/>
    <n v="43"/>
    <m/>
    <m/>
    <m/>
    <m/>
    <m/>
    <m/>
    <m/>
    <m/>
    <x v="12"/>
    <x v="0"/>
    <x v="1"/>
    <n v="0"/>
    <n v="85"/>
    <x v="3"/>
    <x v="1"/>
  </r>
  <r>
    <x v="127"/>
    <x v="16"/>
    <x v="139"/>
    <n v="47.13"/>
    <n v="4182.45"/>
    <n v="88.74"/>
    <n v="8.3000000000000007"/>
    <n v="318.81"/>
    <n v="41.83"/>
    <n v="360.64"/>
    <n v="2"/>
    <n v="11"/>
    <n v="328"/>
    <n v="355"/>
    <n v="29"/>
    <n v="8"/>
    <m/>
    <n v="154.88999999999999"/>
    <n v="13.51"/>
    <n v="0"/>
    <n v="13.51"/>
    <n v="146.57"/>
    <n v="721.46"/>
    <n v="62.17"/>
    <x v="2"/>
    <x v="0"/>
    <x v="1"/>
    <n v="683"/>
    <n v="37"/>
    <x v="0"/>
    <x v="1"/>
  </r>
  <r>
    <x v="128"/>
    <x v="1"/>
    <x v="142"/>
    <n v="72.489999999999995"/>
    <n v="3807.75"/>
    <n v="52.527934887570702"/>
    <n v="3.93"/>
    <n v="107"/>
    <n v="1"/>
    <n v="108"/>
    <n v="2"/>
    <n v="0"/>
    <n v="500"/>
    <n v="500"/>
    <n v="90"/>
    <n v="75"/>
    <m/>
    <n v="172"/>
    <n v="31.65"/>
    <n v="3.17"/>
    <n v="34.81"/>
    <n v="313.16000000000003"/>
    <n v="7.21"/>
    <n v="84.65"/>
    <x v="0"/>
    <x v="0"/>
    <x v="7"/>
    <n v="1000"/>
    <n v="165"/>
    <x v="0"/>
    <x v="1"/>
  </r>
  <r>
    <x v="128"/>
    <x v="3"/>
    <x v="142"/>
    <n v="72.489999999999995"/>
    <n v="3807.75"/>
    <n v="52.527934887570702"/>
    <n v="3.51"/>
    <n v="107"/>
    <n v="1"/>
    <n v="108"/>
    <n v="1"/>
    <n v="0"/>
    <n v="500"/>
    <n v="500"/>
    <n v="90"/>
    <n v="75"/>
    <m/>
    <n v="146.38999999999999"/>
    <n v="0.77"/>
    <n v="0"/>
    <n v="0.77"/>
    <n v="83.76"/>
    <n v="6.08"/>
    <n v="26.41"/>
    <x v="0"/>
    <x v="0"/>
    <x v="7"/>
    <n v="1000"/>
    <n v="165"/>
    <x v="2"/>
    <x v="1"/>
  </r>
  <r>
    <x v="128"/>
    <x v="4"/>
    <x v="142"/>
    <n v="72.489999999999995"/>
    <n v="3807.75"/>
    <n v="52.527934887570702"/>
    <n v="3.27"/>
    <n v="107"/>
    <n v="1"/>
    <n v="108"/>
    <n v="29"/>
    <n v="0"/>
    <n v="500"/>
    <n v="500"/>
    <n v="90"/>
    <n v="75"/>
    <m/>
    <n v="163.19999999999999"/>
    <n v="28.28"/>
    <n v="0"/>
    <n v="28.28"/>
    <n v="241.96"/>
    <n v="1.45"/>
    <n v="104.07"/>
    <x v="0"/>
    <x v="0"/>
    <x v="7"/>
    <n v="1000"/>
    <n v="165"/>
    <x v="3"/>
    <x v="1"/>
  </r>
  <r>
    <x v="128"/>
    <x v="6"/>
    <x v="142"/>
    <n v="72.489999999999995"/>
    <n v="3807.75"/>
    <n v="52.527934887570702"/>
    <n v="6.61"/>
    <n v="107"/>
    <n v="1"/>
    <n v="108"/>
    <n v="3"/>
    <n v="2"/>
    <n v="500"/>
    <n v="500"/>
    <n v="90"/>
    <n v="75"/>
    <m/>
    <n v="165.63"/>
    <n v="25.27"/>
    <n v="0"/>
    <n v="25.27"/>
    <n v="239.24"/>
    <n v="84.96"/>
    <n v="83.3"/>
    <x v="0"/>
    <x v="0"/>
    <x v="7"/>
    <n v="1000"/>
    <n v="165"/>
    <x v="0"/>
    <x v="1"/>
  </r>
  <r>
    <x v="128"/>
    <x v="9"/>
    <x v="142"/>
    <n v="72.489999999999995"/>
    <n v="3807.75"/>
    <n v="52.527934887570702"/>
    <n v="3.48"/>
    <n v="107"/>
    <n v="1"/>
    <n v="108"/>
    <n v="6"/>
    <n v="0"/>
    <n v="500"/>
    <n v="500"/>
    <n v="90"/>
    <n v="75"/>
    <m/>
    <n v="171.17"/>
    <n v="20.04"/>
    <n v="0"/>
    <n v="20.04"/>
    <n v="191.11"/>
    <n v="3.25"/>
    <n v="65.5"/>
    <x v="0"/>
    <x v="0"/>
    <x v="7"/>
    <n v="1000"/>
    <n v="165"/>
    <x v="0"/>
    <x v="1"/>
  </r>
  <r>
    <x v="128"/>
    <x v="18"/>
    <x v="142"/>
    <n v="72.489999999999995"/>
    <n v="3807.75"/>
    <n v="52.527934887570702"/>
    <n v="4.08"/>
    <n v="107"/>
    <n v="1"/>
    <n v="108"/>
    <n v="8"/>
    <n v="0"/>
    <n v="500"/>
    <n v="500"/>
    <n v="90"/>
    <n v="75"/>
    <m/>
    <n v="151.04"/>
    <n v="32.299999999999997"/>
    <n v="1.4"/>
    <n v="33.700000000000003"/>
    <n v="298.54000000000002"/>
    <n v="16.329999999999998"/>
    <n v="88.96"/>
    <x v="0"/>
    <x v="0"/>
    <x v="7"/>
    <n v="1000"/>
    <n v="165"/>
    <x v="4"/>
    <x v="1"/>
  </r>
  <r>
    <x v="128"/>
    <x v="22"/>
    <x v="142"/>
    <n v="72.489999999999995"/>
    <n v="3807.75"/>
    <n v="52.527934887570702"/>
    <n v="4.6900000000000004"/>
    <n v="107"/>
    <n v="1"/>
    <n v="108"/>
    <n v="2"/>
    <n v="0"/>
    <n v="500"/>
    <n v="500"/>
    <n v="90"/>
    <n v="75"/>
    <m/>
    <n v="169.1"/>
    <n v="28.63"/>
    <n v="0"/>
    <n v="28.63"/>
    <n v="258.17"/>
    <n v="13.39"/>
    <n v="84.53"/>
    <x v="0"/>
    <x v="0"/>
    <x v="7"/>
    <n v="1000"/>
    <n v="165"/>
    <x v="3"/>
    <x v="1"/>
  </r>
  <r>
    <x v="128"/>
    <x v="12"/>
    <x v="142"/>
    <n v="72.489999999999995"/>
    <n v="3807.75"/>
    <n v="52.527934887570702"/>
    <n v="3.35"/>
    <n v="107"/>
    <n v="1"/>
    <n v="108"/>
    <n v="4"/>
    <n v="0"/>
    <n v="500"/>
    <n v="500"/>
    <n v="90"/>
    <n v="75"/>
    <m/>
    <n v="182.85"/>
    <n v="24.15"/>
    <n v="14.08"/>
    <n v="38.229999999999997"/>
    <n v="333.45"/>
    <n v="6.06"/>
    <n v="77.989999999999995"/>
    <x v="0"/>
    <x v="0"/>
    <x v="7"/>
    <n v="1000"/>
    <n v="165"/>
    <x v="3"/>
    <x v="1"/>
  </r>
  <r>
    <x v="128"/>
    <x v="13"/>
    <x v="142"/>
    <n v="72.489999999999995"/>
    <n v="3807.75"/>
    <n v="52.527934887570702"/>
    <n v="5.75"/>
    <n v="107"/>
    <n v="1"/>
    <n v="108"/>
    <n v="2"/>
    <n v="1"/>
    <n v="500"/>
    <n v="500"/>
    <n v="90"/>
    <n v="75"/>
    <m/>
    <n v="168.12"/>
    <n v="26.68"/>
    <n v="0.3"/>
    <n v="26.99"/>
    <n v="279.44"/>
    <n v="40.43"/>
    <n v="83.52"/>
    <x v="0"/>
    <x v="0"/>
    <x v="7"/>
    <n v="1000"/>
    <n v="165"/>
    <x v="0"/>
    <x v="1"/>
  </r>
  <r>
    <x v="129"/>
    <x v="0"/>
    <x v="32"/>
    <n v="54.75"/>
    <n v="4504.8100000000004"/>
    <n v="82.29"/>
    <n v="8.5399999999999991"/>
    <n v="247.28"/>
    <n v="56.25"/>
    <n v="303.52999999999997"/>
    <n v="7"/>
    <n v="14"/>
    <n v="333"/>
    <n v="373"/>
    <n v="42"/>
    <n v="23"/>
    <m/>
    <n v="157.88"/>
    <n v="17.79"/>
    <n v="0"/>
    <n v="17.79"/>
    <n v="199.11"/>
    <n v="777.47"/>
    <n v="90.08"/>
    <x v="15"/>
    <x v="0"/>
    <x v="2"/>
    <n v="706"/>
    <n v="65"/>
    <x v="0"/>
    <x v="1"/>
  </r>
  <r>
    <x v="129"/>
    <x v="2"/>
    <x v="32"/>
    <n v="54.75"/>
    <n v="4570.22"/>
    <n v="83.48"/>
    <n v="8.92"/>
    <n v="205.91"/>
    <n v="58.7"/>
    <n v="264.61"/>
    <n v="2"/>
    <n v="12"/>
    <n v="318"/>
    <n v="386"/>
    <n v="41"/>
    <n v="26"/>
    <m/>
    <n v="168.97"/>
    <n v="23.48"/>
    <n v="0.01"/>
    <n v="23.49"/>
    <n v="225.42"/>
    <n v="737.53"/>
    <n v="71.27"/>
    <x v="15"/>
    <x v="0"/>
    <x v="2"/>
    <n v="704"/>
    <n v="67"/>
    <x v="1"/>
    <x v="1"/>
  </r>
  <r>
    <x v="129"/>
    <x v="16"/>
    <x v="32"/>
    <n v="54.75"/>
    <n v="4760.74"/>
    <n v="86.96"/>
    <n v="8.69"/>
    <n v="322.42"/>
    <n v="59.51"/>
    <n v="381.93"/>
    <n v="3"/>
    <n v="15"/>
    <n v="361"/>
    <n v="408"/>
    <n v="81"/>
    <n v="40"/>
    <m/>
    <n v="160.05000000000001"/>
    <n v="18.38"/>
    <n v="0.63"/>
    <n v="19"/>
    <n v="197.17"/>
    <n v="905.69"/>
    <n v="78.36"/>
    <x v="15"/>
    <x v="0"/>
    <x v="2"/>
    <n v="769"/>
    <n v="121"/>
    <x v="0"/>
    <x v="1"/>
  </r>
  <r>
    <x v="130"/>
    <x v="2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1"/>
    <x v="1"/>
  </r>
  <r>
    <x v="130"/>
    <x v="3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2"/>
    <x v="1"/>
  </r>
  <r>
    <x v="130"/>
    <x v="4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0"/>
    <x v="6"/>
    <x v="143"/>
    <n v="30"/>
    <n v="4200"/>
    <m/>
    <m/>
    <m/>
    <m/>
    <m/>
    <m/>
    <m/>
    <m/>
    <m/>
    <m/>
    <m/>
    <m/>
    <m/>
    <n v="15"/>
    <m/>
    <m/>
    <m/>
    <m/>
    <m/>
    <x v="2"/>
    <x v="0"/>
    <x v="2"/>
    <n v="0"/>
    <n v="0"/>
    <x v="0"/>
    <x v="1"/>
  </r>
  <r>
    <x v="130"/>
    <x v="7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0"/>
    <x v="8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0"/>
    <x v="9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0"/>
    <x v="22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0"/>
    <x v="11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0"/>
    <x v="12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0"/>
    <x v="13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0"/>
    <x v="21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0"/>
    <x v="14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0"/>
    <x v="16"/>
    <x v="143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1"/>
    <x v="1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2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1"/>
    <x v="1"/>
  </r>
  <r>
    <x v="131"/>
    <x v="3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2"/>
    <x v="1"/>
  </r>
  <r>
    <x v="131"/>
    <x v="4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3"/>
    <x v="1"/>
  </r>
  <r>
    <x v="131"/>
    <x v="5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6"/>
    <x v="144"/>
    <n v="30"/>
    <n v="4000"/>
    <m/>
    <m/>
    <m/>
    <m/>
    <m/>
    <m/>
    <m/>
    <m/>
    <m/>
    <m/>
    <m/>
    <m/>
    <m/>
    <n v="16"/>
    <m/>
    <m/>
    <m/>
    <m/>
    <m/>
    <x v="2"/>
    <x v="0"/>
    <x v="2"/>
    <n v="0"/>
    <n v="0"/>
    <x v="0"/>
    <x v="1"/>
  </r>
  <r>
    <x v="131"/>
    <x v="7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3"/>
    <x v="1"/>
  </r>
  <r>
    <x v="131"/>
    <x v="8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4"/>
    <x v="1"/>
  </r>
  <r>
    <x v="131"/>
    <x v="9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18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4"/>
    <x v="1"/>
  </r>
  <r>
    <x v="131"/>
    <x v="10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22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3"/>
    <x v="1"/>
  </r>
  <r>
    <x v="131"/>
    <x v="11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4"/>
    <x v="1"/>
  </r>
  <r>
    <x v="131"/>
    <x v="12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3"/>
    <x v="1"/>
  </r>
  <r>
    <x v="131"/>
    <x v="13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21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3"/>
    <x v="1"/>
  </r>
  <r>
    <x v="131"/>
    <x v="14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1"/>
    <x v="16"/>
    <x v="144"/>
    <m/>
    <n v="4000"/>
    <m/>
    <m/>
    <m/>
    <m/>
    <m/>
    <m/>
    <m/>
    <m/>
    <m/>
    <m/>
    <m/>
    <m/>
    <m/>
    <n v="16"/>
    <m/>
    <m/>
    <m/>
    <m/>
    <m/>
    <x v="15"/>
    <x v="0"/>
    <x v="2"/>
    <n v="0"/>
    <n v="0"/>
    <x v="0"/>
    <x v="1"/>
  </r>
  <r>
    <x v="132"/>
    <x v="0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2"/>
    <x v="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2"/>
    <x v="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1"/>
    <x v="1"/>
  </r>
  <r>
    <x v="132"/>
    <x v="3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2"/>
    <x v="1"/>
  </r>
  <r>
    <x v="132"/>
    <x v="4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2"/>
    <x v="6"/>
    <x v="145"/>
    <n v="30"/>
    <n v="4200"/>
    <m/>
    <m/>
    <m/>
    <m/>
    <m/>
    <m/>
    <m/>
    <m/>
    <m/>
    <m/>
    <m/>
    <m/>
    <m/>
    <n v="15"/>
    <m/>
    <m/>
    <m/>
    <m/>
    <m/>
    <x v="2"/>
    <x v="0"/>
    <x v="2"/>
    <n v="0"/>
    <n v="0"/>
    <x v="0"/>
    <x v="1"/>
  </r>
  <r>
    <x v="132"/>
    <x v="7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2"/>
    <x v="8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2"/>
    <x v="10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2"/>
    <x v="2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2"/>
    <x v="1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2"/>
    <x v="1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2"/>
    <x v="13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2"/>
    <x v="2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2"/>
    <x v="14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2"/>
    <x v="16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3"/>
    <x v="0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1"/>
    <x v="1"/>
  </r>
  <r>
    <x v="133"/>
    <x v="3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2"/>
    <x v="1"/>
  </r>
  <r>
    <x v="133"/>
    <x v="4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3"/>
    <x v="6"/>
    <x v="146"/>
    <n v="30"/>
    <n v="2800"/>
    <m/>
    <m/>
    <n v="140"/>
    <m/>
    <n v="140"/>
    <m/>
    <m/>
    <m/>
    <m/>
    <m/>
    <m/>
    <m/>
    <m/>
    <n v="12"/>
    <m/>
    <m/>
    <m/>
    <m/>
    <m/>
    <x v="2"/>
    <x v="0"/>
    <x v="2"/>
    <n v="0"/>
    <n v="0"/>
    <x v="0"/>
    <x v="1"/>
  </r>
  <r>
    <x v="133"/>
    <x v="7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3"/>
    <x v="8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3"/>
    <x v="9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18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3"/>
    <x v="10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2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3"/>
    <x v="1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3"/>
    <x v="1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3"/>
    <x v="13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2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3"/>
    <x v="14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3"/>
    <x v="16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4"/>
    <x v="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4"/>
    <x v="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1"/>
    <x v="1"/>
  </r>
  <r>
    <x v="134"/>
    <x v="3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2"/>
    <x v="1"/>
  </r>
  <r>
    <x v="134"/>
    <x v="4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4"/>
    <x v="5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4"/>
    <x v="6"/>
    <x v="145"/>
    <n v="30"/>
    <n v="4200"/>
    <m/>
    <m/>
    <m/>
    <m/>
    <m/>
    <m/>
    <m/>
    <m/>
    <m/>
    <m/>
    <m/>
    <m/>
    <m/>
    <n v="15"/>
    <m/>
    <m/>
    <m/>
    <m/>
    <m/>
    <x v="2"/>
    <x v="0"/>
    <x v="2"/>
    <n v="0"/>
    <n v="0"/>
    <x v="0"/>
    <x v="1"/>
  </r>
  <r>
    <x v="134"/>
    <x v="7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4"/>
    <x v="8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4"/>
    <x v="10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4"/>
    <x v="2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4"/>
    <x v="1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4"/>
    <x v="1"/>
  </r>
  <r>
    <x v="134"/>
    <x v="12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4"/>
    <x v="13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4"/>
    <x v="21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3"/>
    <x v="1"/>
  </r>
  <r>
    <x v="134"/>
    <x v="14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4"/>
    <x v="16"/>
    <x v="145"/>
    <m/>
    <n v="4200"/>
    <m/>
    <m/>
    <m/>
    <m/>
    <m/>
    <m/>
    <m/>
    <m/>
    <m/>
    <m/>
    <m/>
    <m/>
    <m/>
    <n v="15"/>
    <m/>
    <m/>
    <m/>
    <m/>
    <m/>
    <x v="15"/>
    <x v="0"/>
    <x v="2"/>
    <n v="0"/>
    <n v="0"/>
    <x v="0"/>
    <x v="1"/>
  </r>
  <r>
    <x v="135"/>
    <x v="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5"/>
    <x v="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1"/>
    <x v="1"/>
  </r>
  <r>
    <x v="135"/>
    <x v="3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2"/>
    <x v="1"/>
  </r>
  <r>
    <x v="135"/>
    <x v="4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5"/>
    <x v="7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5"/>
    <x v="8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5"/>
    <x v="18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5"/>
    <x v="10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5"/>
    <x v="2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5"/>
    <x v="1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4"/>
    <x v="1"/>
  </r>
  <r>
    <x v="135"/>
    <x v="12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5"/>
    <x v="13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5"/>
    <x v="21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3"/>
    <x v="1"/>
  </r>
  <r>
    <x v="135"/>
    <x v="16"/>
    <x v="146"/>
    <m/>
    <n v="2800"/>
    <m/>
    <m/>
    <n v="140"/>
    <m/>
    <n v="140"/>
    <m/>
    <m/>
    <m/>
    <m/>
    <m/>
    <m/>
    <m/>
    <m/>
    <n v="12"/>
    <m/>
    <m/>
    <m/>
    <m/>
    <m/>
    <x v="15"/>
    <x v="0"/>
    <x v="2"/>
    <n v="0"/>
    <n v="0"/>
    <x v="0"/>
    <x v="1"/>
  </r>
  <r>
    <x v="136"/>
    <x v="0"/>
    <x v="147"/>
    <n v="70"/>
    <n v="4254"/>
    <n v="60.771428571428572"/>
    <n v="3.61"/>
    <n v="20"/>
    <n v="6"/>
    <n v="26"/>
    <n v="1"/>
    <n v="0"/>
    <n v="253"/>
    <n v="240"/>
    <n v="90"/>
    <n v="71"/>
    <m/>
    <n v="154.17727272727274"/>
    <n v="13.109999999999998"/>
    <n v="1.2545454545454546"/>
    <n v="14.362727272727271"/>
    <n v="181.57727272727271"/>
    <n v="5.93"/>
    <n v="74.900000000000006"/>
    <x v="0"/>
    <x v="1"/>
    <x v="7"/>
    <n v="493"/>
    <n v="161"/>
    <x v="0"/>
    <x v="1"/>
  </r>
  <r>
    <x v="136"/>
    <x v="1"/>
    <x v="147"/>
    <n v="70"/>
    <n v="4254"/>
    <n v="60.771428571428572"/>
    <n v="3.61"/>
    <n v="20"/>
    <n v="6"/>
    <n v="26"/>
    <n v="0"/>
    <n v="0"/>
    <n v="240"/>
    <n v="218"/>
    <n v="90"/>
    <n v="71"/>
    <m/>
    <n v="165.41"/>
    <n v="12.84"/>
    <n v="4.38"/>
    <n v="17.22"/>
    <n v="173.62"/>
    <n v="5.26"/>
    <n v="44.51"/>
    <x v="0"/>
    <x v="1"/>
    <x v="7"/>
    <n v="458"/>
    <n v="161"/>
    <x v="0"/>
    <x v="1"/>
  </r>
  <r>
    <x v="136"/>
    <x v="2"/>
    <x v="147"/>
    <n v="70"/>
    <n v="4254"/>
    <n v="60.771428571428572"/>
    <n v="3.61"/>
    <n v="20"/>
    <n v="6"/>
    <n v="26"/>
    <n v="0"/>
    <n v="0"/>
    <n v="432"/>
    <n v="412"/>
    <n v="90"/>
    <n v="71"/>
    <m/>
    <n v="158.69999999999999"/>
    <n v="18.850000000000001"/>
    <n v="0.06"/>
    <n v="18.91"/>
    <n v="241.95"/>
    <n v="10.93"/>
    <n v="64.52"/>
    <x v="0"/>
    <x v="1"/>
    <x v="7"/>
    <n v="844"/>
    <n v="161"/>
    <x v="1"/>
    <x v="1"/>
  </r>
  <r>
    <x v="136"/>
    <x v="3"/>
    <x v="147"/>
    <n v="70"/>
    <n v="4254"/>
    <n v="60.771428571428572"/>
    <n v="3.61"/>
    <n v="20"/>
    <n v="6"/>
    <n v="26"/>
    <n v="0"/>
    <n v="0"/>
    <n v="383"/>
    <n v="391"/>
    <n v="90"/>
    <n v="71"/>
    <m/>
    <n v="147.93"/>
    <n v="1.76"/>
    <n v="0"/>
    <n v="1.76"/>
    <n v="114.99"/>
    <n v="34.39"/>
    <n v="38.71"/>
    <x v="0"/>
    <x v="1"/>
    <x v="7"/>
    <n v="774"/>
    <n v="161"/>
    <x v="2"/>
    <x v="1"/>
  </r>
  <r>
    <x v="136"/>
    <x v="4"/>
    <x v="147"/>
    <n v="70"/>
    <n v="4254"/>
    <n v="60.771428571428572"/>
    <n v="3.61"/>
    <n v="20"/>
    <n v="6"/>
    <n v="26"/>
    <n v="16"/>
    <n v="0"/>
    <n v="260"/>
    <n v="222"/>
    <n v="90"/>
    <n v="71"/>
    <m/>
    <n v="164.52"/>
    <n v="27.94"/>
    <n v="0.01"/>
    <n v="27.94"/>
    <n v="294.98"/>
    <n v="1.64"/>
    <n v="100.22"/>
    <x v="0"/>
    <x v="1"/>
    <x v="7"/>
    <n v="482"/>
    <n v="161"/>
    <x v="3"/>
    <x v="1"/>
  </r>
  <r>
    <x v="136"/>
    <x v="5"/>
    <x v="147"/>
    <n v="70"/>
    <n v="4254"/>
    <n v="60.771428571428572"/>
    <n v="3.61"/>
    <n v="20"/>
    <n v="6"/>
    <n v="26"/>
    <n v="0"/>
    <n v="0"/>
    <n v="271"/>
    <n v="266"/>
    <n v="90"/>
    <n v="71"/>
    <m/>
    <n v="140.56"/>
    <n v="14"/>
    <n v="0"/>
    <n v="14"/>
    <n v="82.98"/>
    <n v="3.65"/>
    <n v="36.99"/>
    <x v="0"/>
    <x v="1"/>
    <x v="7"/>
    <n v="537"/>
    <n v="161"/>
    <x v="0"/>
    <x v="1"/>
  </r>
  <r>
    <x v="136"/>
    <x v="6"/>
    <x v="147"/>
    <n v="70"/>
    <n v="4254"/>
    <n v="60.771428571428572"/>
    <n v="3.61"/>
    <n v="20"/>
    <n v="6"/>
    <n v="26"/>
    <n v="0"/>
    <n v="0"/>
    <n v="169"/>
    <n v="162"/>
    <n v="90"/>
    <n v="71"/>
    <m/>
    <n v="154.17727272727274"/>
    <n v="13.109999999999998"/>
    <n v="1.2545454545454546"/>
    <n v="14.362727272727271"/>
    <n v="181.57727272727271"/>
    <n v="21.23"/>
    <n v="18.37"/>
    <x v="0"/>
    <x v="1"/>
    <x v="7"/>
    <n v="331"/>
    <n v="161"/>
    <x v="0"/>
    <x v="1"/>
  </r>
  <r>
    <x v="136"/>
    <x v="7"/>
    <x v="147"/>
    <n v="70"/>
    <n v="4254"/>
    <n v="60.771428571428572"/>
    <n v="3.61"/>
    <n v="20"/>
    <n v="6"/>
    <n v="26"/>
    <m/>
    <m/>
    <m/>
    <m/>
    <n v="90"/>
    <n v="71"/>
    <m/>
    <n v="154.17727272727274"/>
    <n v="13.109999999999998"/>
    <n v="1.2545454545454546"/>
    <n v="14.362727272727271"/>
    <n v="181.57727272727271"/>
    <m/>
    <m/>
    <x v="0"/>
    <x v="1"/>
    <x v="7"/>
    <n v="0"/>
    <n v="161"/>
    <x v="3"/>
    <x v="1"/>
  </r>
  <r>
    <x v="136"/>
    <x v="8"/>
    <x v="147"/>
    <n v="70"/>
    <n v="4254"/>
    <n v="60.771428571428572"/>
    <n v="3.61"/>
    <n v="20"/>
    <n v="6"/>
    <n v="26"/>
    <n v="0"/>
    <n v="0"/>
    <n v="263"/>
    <n v="248"/>
    <n v="90"/>
    <n v="71"/>
    <m/>
    <n v="163"/>
    <n v="19.28"/>
    <n v="9.0500000000000007"/>
    <n v="28.32"/>
    <n v="318.83"/>
    <n v="1.58"/>
    <n v="83.75"/>
    <x v="0"/>
    <x v="1"/>
    <x v="7"/>
    <n v="511"/>
    <n v="161"/>
    <x v="4"/>
    <x v="1"/>
  </r>
  <r>
    <x v="136"/>
    <x v="18"/>
    <x v="147"/>
    <n v="70"/>
    <n v="4254"/>
    <n v="60.771428571428572"/>
    <n v="3.61"/>
    <n v="20"/>
    <n v="6"/>
    <n v="26"/>
    <n v="2"/>
    <n v="0"/>
    <n v="139"/>
    <n v="142"/>
    <n v="90"/>
    <n v="71"/>
    <m/>
    <n v="138.49"/>
    <n v="11.25"/>
    <n v="0.08"/>
    <n v="11.33"/>
    <n v="127.35"/>
    <n v="15.9"/>
    <n v="42.58"/>
    <x v="0"/>
    <x v="1"/>
    <x v="7"/>
    <n v="281"/>
    <n v="161"/>
    <x v="4"/>
    <x v="1"/>
  </r>
  <r>
    <x v="136"/>
    <x v="22"/>
    <x v="147"/>
    <n v="70"/>
    <n v="4254"/>
    <n v="60.771428571428572"/>
    <n v="3.61"/>
    <n v="20"/>
    <n v="6"/>
    <n v="26"/>
    <n v="0"/>
    <n v="0"/>
    <n v="99"/>
    <n v="83"/>
    <n v="90"/>
    <n v="71"/>
    <m/>
    <n v="156.74"/>
    <n v="10.89"/>
    <n v="0"/>
    <n v="10.89"/>
    <n v="116.07"/>
    <n v="0"/>
    <n v="38.94"/>
    <x v="0"/>
    <x v="1"/>
    <x v="7"/>
    <n v="182"/>
    <n v="161"/>
    <x v="3"/>
    <x v="1"/>
  </r>
  <r>
    <x v="136"/>
    <x v="11"/>
    <x v="147"/>
    <n v="70"/>
    <n v="4254"/>
    <n v="60.771428571428572"/>
    <n v="3.61"/>
    <n v="20"/>
    <n v="6"/>
    <n v="26"/>
    <n v="0"/>
    <n v="0"/>
    <n v="253"/>
    <n v="271"/>
    <n v="90"/>
    <n v="71"/>
    <m/>
    <n v="154.17727272727274"/>
    <n v="13.109999999999998"/>
    <n v="1.2545454545454546"/>
    <n v="14.362727272727271"/>
    <n v="181.57727272727271"/>
    <n v="14.4"/>
    <n v="27.98"/>
    <x v="0"/>
    <x v="1"/>
    <x v="7"/>
    <n v="524"/>
    <n v="161"/>
    <x v="4"/>
    <x v="1"/>
  </r>
  <r>
    <x v="136"/>
    <x v="19"/>
    <x v="147"/>
    <n v="70"/>
    <n v="4254"/>
    <n v="60.771428571428572"/>
    <n v="3.61"/>
    <n v="20"/>
    <n v="6"/>
    <n v="26"/>
    <n v="5"/>
    <n v="0"/>
    <n v="291"/>
    <n v="311"/>
    <n v="90"/>
    <n v="71"/>
    <m/>
    <n v="154.17727272727274"/>
    <n v="13.109999999999998"/>
    <n v="1.2545454545454546"/>
    <n v="14.362727272727271"/>
    <n v="181.57727272727271"/>
    <n v="12.44"/>
    <n v="31.95"/>
    <x v="0"/>
    <x v="1"/>
    <x v="7"/>
    <n v="602"/>
    <n v="161"/>
    <x v="0"/>
    <x v="1"/>
  </r>
  <r>
    <x v="136"/>
    <x v="21"/>
    <x v="147"/>
    <n v="70"/>
    <n v="4254"/>
    <n v="60.771428571428572"/>
    <n v="3.61"/>
    <n v="20"/>
    <n v="6"/>
    <n v="26"/>
    <n v="2"/>
    <n v="0"/>
    <n v="195"/>
    <n v="176"/>
    <n v="90"/>
    <n v="71"/>
    <m/>
    <n v="165.41"/>
    <n v="22.9"/>
    <n v="0.22"/>
    <n v="23.12"/>
    <n v="273.98"/>
    <n v="11.63"/>
    <n v="88.39"/>
    <x v="0"/>
    <x v="1"/>
    <x v="7"/>
    <n v="371"/>
    <n v="161"/>
    <x v="3"/>
    <x v="1"/>
  </r>
  <r>
    <x v="136"/>
    <x v="14"/>
    <x v="147"/>
    <n v="70"/>
    <n v="4254"/>
    <n v="60.771428571428572"/>
    <n v="3.61"/>
    <n v="20"/>
    <n v="6"/>
    <n v="26"/>
    <n v="4"/>
    <n v="0"/>
    <n v="296"/>
    <n v="300"/>
    <n v="90"/>
    <n v="71"/>
    <m/>
    <n v="142.47"/>
    <n v="2.64"/>
    <n v="0"/>
    <n v="2.64"/>
    <n v="125.67"/>
    <n v="16.43"/>
    <n v="36.229999999999997"/>
    <x v="0"/>
    <x v="1"/>
    <x v="7"/>
    <n v="596"/>
    <n v="161"/>
    <x v="0"/>
    <x v="1"/>
  </r>
  <r>
    <x v="136"/>
    <x v="16"/>
    <x v="147"/>
    <n v="70"/>
    <n v="4254"/>
    <n v="60.771428571428572"/>
    <n v="3.61"/>
    <n v="20"/>
    <n v="6"/>
    <n v="26"/>
    <n v="1"/>
    <n v="0"/>
    <n v="101"/>
    <n v="91"/>
    <n v="90"/>
    <n v="71"/>
    <m/>
    <n v="144.77000000000001"/>
    <n v="5.48"/>
    <n v="0"/>
    <n v="5.48"/>
    <n v="91.74"/>
    <n v="0"/>
    <n v="37.24"/>
    <x v="0"/>
    <x v="1"/>
    <x v="7"/>
    <n v="192"/>
    <n v="161"/>
    <x v="0"/>
    <x v="1"/>
  </r>
  <r>
    <x v="137"/>
    <x v="17"/>
    <x v="63"/>
    <m/>
    <m/>
    <m/>
    <m/>
    <m/>
    <m/>
    <m/>
    <m/>
    <m/>
    <m/>
    <m/>
    <m/>
    <m/>
    <m/>
    <m/>
    <n v="14.5"/>
    <m/>
    <n v="14.5"/>
    <m/>
    <m/>
    <m/>
    <x v="2"/>
    <x v="0"/>
    <x v="1"/>
    <n v="0"/>
    <n v="0"/>
    <x v="0"/>
    <x v="1"/>
  </r>
  <r>
    <x v="138"/>
    <x v="0"/>
    <x v="56"/>
    <n v="92.07"/>
    <n v="5528.01"/>
    <n v="60.04"/>
    <n v="7.16"/>
    <n v="65.260000000000005"/>
    <n v="1.42"/>
    <n v="66.680000000000007"/>
    <n v="2"/>
    <n v="7"/>
    <n v="587"/>
    <n v="663"/>
    <n v="65"/>
    <n v="60"/>
    <m/>
    <n v="153.33000000000001"/>
    <n v="22.69"/>
    <n v="0"/>
    <n v="22.69"/>
    <n v="296.32"/>
    <n v="895.14"/>
    <n v="91.68"/>
    <x v="0"/>
    <x v="2"/>
    <x v="7"/>
    <n v="1250"/>
    <n v="125"/>
    <x v="0"/>
    <x v="1"/>
  </r>
  <r>
    <x v="138"/>
    <x v="1"/>
    <x v="56"/>
    <n v="92.07"/>
    <n v="5967.11"/>
    <n v="64.81"/>
    <n v="7.11"/>
    <n v="145.16"/>
    <n v="0.71"/>
    <n v="145.87"/>
    <n v="3"/>
    <n v="19"/>
    <n v="623"/>
    <n v="666"/>
    <n v="58"/>
    <n v="61"/>
    <m/>
    <n v="169.45"/>
    <n v="30.94"/>
    <n v="0.85"/>
    <n v="31.79"/>
    <n v="331.82"/>
    <n v="960.12"/>
    <n v="88.67"/>
    <x v="0"/>
    <x v="2"/>
    <x v="7"/>
    <n v="1289"/>
    <n v="119"/>
    <x v="0"/>
    <x v="1"/>
  </r>
  <r>
    <x v="138"/>
    <x v="2"/>
    <x v="56"/>
    <n v="92.07"/>
    <n v="5085.75"/>
    <n v="55.24"/>
    <n v="7.56"/>
    <n v="201.61"/>
    <n v="4.34"/>
    <n v="205.95"/>
    <n v="10"/>
    <n v="25"/>
    <n v="444"/>
    <n v="464"/>
    <n v="80"/>
    <n v="57"/>
    <m/>
    <n v="160.02000000000001"/>
    <n v="24.73"/>
    <n v="0"/>
    <n v="24.73"/>
    <n v="307.08999999999997"/>
    <n v="970.11"/>
    <n v="77.959999999999994"/>
    <x v="0"/>
    <x v="2"/>
    <x v="7"/>
    <n v="908"/>
    <n v="137"/>
    <x v="1"/>
    <x v="1"/>
  </r>
  <r>
    <x v="138"/>
    <x v="3"/>
    <x v="148"/>
    <n v="48"/>
    <n v="3285.7799999999997"/>
    <n v="29.951999999999998"/>
    <n v="4.6319999999999997"/>
    <n v="31.566000000000003"/>
    <n v="4.8119999999999994"/>
    <n v="36.378"/>
    <n v="7.1999999999999993"/>
    <n v="3"/>
    <n v="457.20000000000005"/>
    <n v="441"/>
    <n v="37.200000000000003"/>
    <n v="34.200000000000003"/>
    <m/>
    <n v="87.66"/>
    <n v="8.4000000000000019E-2"/>
    <n v="0"/>
    <n v="8.4000000000000019E-2"/>
    <n v="123.91799999999999"/>
    <n v="252.37199999999999"/>
    <n v="39.744"/>
    <x v="2"/>
    <x v="0"/>
    <x v="9"/>
    <n v="898.2"/>
    <n v="71.400000000000006"/>
    <x v="2"/>
    <x v="1"/>
  </r>
  <r>
    <x v="138"/>
    <x v="4"/>
    <x v="56"/>
    <n v="92.07"/>
    <n v="5805.63"/>
    <n v="63.39"/>
    <n v="7.8"/>
    <n v="233.15"/>
    <n v="16.64"/>
    <n v="249.79"/>
    <n v="35"/>
    <n v="26"/>
    <n v="561"/>
    <n v="600"/>
    <n v="84"/>
    <n v="103"/>
    <m/>
    <n v="165.57"/>
    <n v="23.5"/>
    <n v="0"/>
    <n v="23.5"/>
    <n v="294.11"/>
    <n v="1079.57"/>
    <n v="113.34"/>
    <x v="0"/>
    <x v="2"/>
    <x v="7"/>
    <n v="1161"/>
    <n v="187"/>
    <x v="3"/>
    <x v="1"/>
  </r>
  <r>
    <x v="138"/>
    <x v="5"/>
    <x v="56"/>
    <n v="92.07"/>
    <n v="5879.94"/>
    <n v="63.87"/>
    <n v="6.53"/>
    <n v="91.59"/>
    <n v="0"/>
    <n v="91.59"/>
    <n v="10"/>
    <n v="13"/>
    <n v="518"/>
    <n v="586"/>
    <n v="82"/>
    <n v="67"/>
    <m/>
    <n v="137.75"/>
    <n v="23"/>
    <n v="0"/>
    <n v="23"/>
    <n v="124.85"/>
    <n v="983.11"/>
    <n v="77.010000000000005"/>
    <x v="0"/>
    <x v="2"/>
    <x v="7"/>
    <n v="1104"/>
    <n v="149"/>
    <x v="0"/>
    <x v="1"/>
  </r>
  <r>
    <x v="138"/>
    <x v="6"/>
    <x v="56"/>
    <n v="92.07"/>
    <n v="5214.13"/>
    <n v="56.63"/>
    <n v="6.68"/>
    <n v="63.07"/>
    <n v="0"/>
    <n v="63.07"/>
    <n v="4"/>
    <n v="5"/>
    <n v="581"/>
    <n v="614"/>
    <n v="65"/>
    <n v="54"/>
    <m/>
    <n v="167.44"/>
    <n v="25.4"/>
    <n v="0"/>
    <n v="25.4"/>
    <n v="294.13"/>
    <n v="789.07"/>
    <n v="82.76"/>
    <x v="0"/>
    <x v="2"/>
    <x v="7"/>
    <n v="1195"/>
    <n v="119"/>
    <x v="0"/>
    <x v="1"/>
  </r>
  <r>
    <x v="138"/>
    <x v="8"/>
    <x v="56"/>
    <n v="92.07"/>
    <n v="5657.74"/>
    <n v="61.45"/>
    <n v="6.66"/>
    <n v="76.349999999999994"/>
    <n v="0"/>
    <n v="76.349999999999994"/>
    <n v="8"/>
    <n v="9"/>
    <n v="580"/>
    <n v="632"/>
    <n v="64"/>
    <n v="90"/>
    <m/>
    <n v="172.77"/>
    <n v="29.47"/>
    <n v="7.96"/>
    <n v="37.43"/>
    <n v="399.12"/>
    <n v="1063.05"/>
    <n v="92.42"/>
    <x v="0"/>
    <x v="2"/>
    <x v="7"/>
    <n v="1212"/>
    <n v="154"/>
    <x v="4"/>
    <x v="1"/>
  </r>
  <r>
    <x v="138"/>
    <x v="18"/>
    <x v="148"/>
    <n v="43"/>
    <n v="4904.7251249999999"/>
    <m/>
    <m/>
    <n v="184.73874999999998"/>
    <n v="26.28016666666667"/>
    <n v="211.01891666666666"/>
    <n v="11.825000000000001"/>
    <m/>
    <n v="355.4666666666667"/>
    <n v="361.37916666666666"/>
    <n v="29.741666666666667"/>
    <n v="41.387500000000003"/>
    <m/>
    <m/>
    <m/>
    <m/>
    <m/>
    <m/>
    <m/>
    <m/>
    <x v="2"/>
    <x v="0"/>
    <x v="9"/>
    <n v="716.8458333333333"/>
    <n v="71.129166666666663"/>
    <x v="4"/>
    <x v="1"/>
  </r>
  <r>
    <x v="138"/>
    <x v="10"/>
    <x v="56"/>
    <n v="92.07"/>
    <n v="4935.72"/>
    <n v="53.61"/>
    <n v="6.32"/>
    <n v="73.66"/>
    <n v="0"/>
    <n v="73.66"/>
    <n v="3"/>
    <n v="11"/>
    <n v="495"/>
    <n v="490"/>
    <n v="47"/>
    <n v="38"/>
    <m/>
    <n v="146.57"/>
    <n v="15.84"/>
    <n v="0.81"/>
    <n v="16.649999999999999"/>
    <n v="247.63"/>
    <n v="750.67"/>
    <n v="76.2"/>
    <x v="0"/>
    <x v="2"/>
    <x v="7"/>
    <n v="985"/>
    <n v="85"/>
    <x v="0"/>
    <x v="1"/>
  </r>
  <r>
    <x v="138"/>
    <x v="22"/>
    <x v="56"/>
    <n v="92.07"/>
    <n v="4949.7"/>
    <n v="53.76"/>
    <n v="7.15"/>
    <n v="190.16"/>
    <n v="2.12"/>
    <n v="192.28"/>
    <n v="14"/>
    <n v="22"/>
    <n v="429"/>
    <n v="472"/>
    <n v="81"/>
    <n v="71"/>
    <m/>
    <n v="157.43"/>
    <n v="17.47"/>
    <n v="0"/>
    <n v="17.47"/>
    <n v="240.54"/>
    <n v="1005.03"/>
    <n v="83.71"/>
    <x v="0"/>
    <x v="2"/>
    <x v="7"/>
    <n v="901"/>
    <n v="152"/>
    <x v="3"/>
    <x v="1"/>
  </r>
  <r>
    <x v="138"/>
    <x v="11"/>
    <x v="148"/>
    <n v="26"/>
    <n v="3029.8839999999991"/>
    <m/>
    <m/>
    <n v="128.94765000000001"/>
    <n v="17.427800000000001"/>
    <n v="146.37544999999997"/>
    <m/>
    <m/>
    <n v="239.59"/>
    <n v="237.31500000000003"/>
    <n v="18.784999999999997"/>
    <n v="24.57"/>
    <m/>
    <m/>
    <m/>
    <m/>
    <m/>
    <m/>
    <m/>
    <m/>
    <x v="2"/>
    <x v="0"/>
    <x v="9"/>
    <n v="476.90500000000003"/>
    <n v="43.354999999999997"/>
    <x v="4"/>
    <x v="1"/>
  </r>
  <r>
    <x v="138"/>
    <x v="13"/>
    <x v="56"/>
    <n v="92.07"/>
    <n v="5243.14"/>
    <n v="56.95"/>
    <n v="7.1"/>
    <n v="135.88999999999999"/>
    <n v="0.71"/>
    <n v="136.6"/>
    <n v="6"/>
    <n v="18"/>
    <n v="493"/>
    <n v="530"/>
    <n v="67"/>
    <n v="48"/>
    <m/>
    <n v="165.62"/>
    <n v="16.91"/>
    <n v="0.05"/>
    <n v="16.96"/>
    <n v="304.25"/>
    <n v="839.66"/>
    <n v="82.39"/>
    <x v="0"/>
    <x v="2"/>
    <x v="7"/>
    <n v="1023"/>
    <n v="115"/>
    <x v="0"/>
    <x v="1"/>
  </r>
  <r>
    <x v="138"/>
    <x v="21"/>
    <x v="148"/>
    <n v="42"/>
    <n v="4808.3384999999998"/>
    <m/>
    <m/>
    <n v="192.74325000000002"/>
    <n v="33.578999999999994"/>
    <n v="226.32224999999997"/>
    <m/>
    <m/>
    <n v="326.02500000000003"/>
    <n v="307.125"/>
    <n v="25.725000000000001"/>
    <n v="37.800000000000004"/>
    <m/>
    <m/>
    <m/>
    <m/>
    <m/>
    <m/>
    <m/>
    <m/>
    <x v="2"/>
    <x v="0"/>
    <x v="9"/>
    <n v="633.15000000000009"/>
    <n v="63.525000000000006"/>
    <x v="3"/>
    <x v="1"/>
  </r>
  <r>
    <x v="138"/>
    <x v="14"/>
    <x v="41"/>
    <n v="92.07"/>
    <n v="3793.24"/>
    <n v="41.2"/>
    <n v="6.97"/>
    <n v="49.04"/>
    <n v="0"/>
    <n v="49.04"/>
    <n v="6"/>
    <n v="6"/>
    <n v="612"/>
    <n v="660"/>
    <n v="52"/>
    <n v="34"/>
    <m/>
    <n v="141.24"/>
    <n v="0"/>
    <n v="0"/>
    <n v="0"/>
    <n v="147.53"/>
    <n v="338.08"/>
    <n v="56.72"/>
    <x v="0"/>
    <x v="2"/>
    <x v="7"/>
    <n v="1272"/>
    <n v="86"/>
    <x v="0"/>
    <x v="1"/>
  </r>
  <r>
    <x v="138"/>
    <x v="15"/>
    <x v="63"/>
    <m/>
    <m/>
    <m/>
    <m/>
    <m/>
    <m/>
    <m/>
    <m/>
    <m/>
    <m/>
    <m/>
    <m/>
    <m/>
    <m/>
    <m/>
    <m/>
    <m/>
    <n v="14.5"/>
    <m/>
    <m/>
    <m/>
    <x v="7"/>
    <x v="0"/>
    <x v="1"/>
    <n v="0"/>
    <n v="0"/>
    <x v="0"/>
    <x v="1"/>
  </r>
  <r>
    <x v="138"/>
    <x v="16"/>
    <x v="56"/>
    <n v="92.07"/>
    <n v="5716.55"/>
    <n v="62.09"/>
    <n v="7"/>
    <n v="216.03"/>
    <n v="0.7"/>
    <n v="216.73"/>
    <n v="9"/>
    <n v="26"/>
    <n v="574"/>
    <n v="607"/>
    <n v="88"/>
    <n v="79"/>
    <m/>
    <n v="154.75"/>
    <n v="17.45"/>
    <n v="0.4"/>
    <n v="17.850000000000001"/>
    <n v="273.57"/>
    <n v="1269.0999999999999"/>
    <n v="86.54"/>
    <x v="0"/>
    <x v="2"/>
    <x v="7"/>
    <n v="1181"/>
    <n v="167"/>
    <x v="0"/>
    <x v="1"/>
  </r>
  <r>
    <x v="138"/>
    <x v="17"/>
    <x v="63"/>
    <m/>
    <m/>
    <m/>
    <m/>
    <m/>
    <m/>
    <m/>
    <m/>
    <m/>
    <m/>
    <m/>
    <m/>
    <m/>
    <m/>
    <m/>
    <m/>
    <m/>
    <n v="1.5"/>
    <m/>
    <m/>
    <m/>
    <x v="7"/>
    <x v="0"/>
    <x v="1"/>
    <n v="0"/>
    <n v="0"/>
    <x v="0"/>
    <x v="1"/>
  </r>
  <r>
    <x v="139"/>
    <x v="1"/>
    <x v="56"/>
    <n v="62.41"/>
    <n v="3481.3"/>
    <n v="55.78"/>
    <n v="6.78"/>
    <n v="52.55"/>
    <n v="0"/>
    <n v="52.55"/>
    <n v="2"/>
    <n v="6"/>
    <n v="468"/>
    <n v="519"/>
    <n v="36"/>
    <n v="28"/>
    <m/>
    <n v="155.97"/>
    <n v="13.82"/>
    <n v="0.01"/>
    <n v="13.82"/>
    <n v="169.39"/>
    <n v="517.36"/>
    <n v="60.47"/>
    <x v="0"/>
    <x v="0"/>
    <x v="7"/>
    <n v="987"/>
    <n v="64"/>
    <x v="0"/>
    <x v="1"/>
  </r>
  <r>
    <x v="139"/>
    <x v="3"/>
    <x v="149"/>
    <n v="40"/>
    <n v="2738.15"/>
    <n v="24.96"/>
    <n v="3.8600000000000003"/>
    <n v="26.305"/>
    <n v="4.01"/>
    <n v="30.315000000000005"/>
    <n v="6"/>
    <n v="2.5"/>
    <n v="381"/>
    <n v="367.5"/>
    <n v="31"/>
    <n v="28.5"/>
    <m/>
    <n v="73.05"/>
    <n v="7.0000000000000007E-2"/>
    <n v="0"/>
    <n v="7.0000000000000007E-2"/>
    <n v="103.26499999999999"/>
    <n v="210.31"/>
    <n v="33.119999999999997"/>
    <x v="2"/>
    <x v="0"/>
    <x v="9"/>
    <n v="748.5"/>
    <n v="59.5"/>
    <x v="2"/>
    <x v="1"/>
  </r>
  <r>
    <x v="139"/>
    <x v="4"/>
    <x v="56"/>
    <n v="62.41"/>
    <n v="3569.3"/>
    <n v="57.19"/>
    <n v="6.51"/>
    <n v="78.73"/>
    <n v="0"/>
    <n v="78.73"/>
    <n v="13"/>
    <n v="10"/>
    <n v="476"/>
    <n v="472"/>
    <n v="59"/>
    <n v="68"/>
    <m/>
    <n v="151.27000000000001"/>
    <n v="12.61"/>
    <n v="0"/>
    <n v="12.61"/>
    <n v="150.18"/>
    <n v="612.91"/>
    <n v="73.77"/>
    <x v="0"/>
    <x v="0"/>
    <x v="7"/>
    <n v="948"/>
    <n v="127"/>
    <x v="3"/>
    <x v="1"/>
  </r>
  <r>
    <x v="139"/>
    <x v="5"/>
    <x v="56"/>
    <n v="62.41"/>
    <n v="4006.46"/>
    <n v="64.19"/>
    <n v="6.71"/>
    <n v="86.1"/>
    <n v="0"/>
    <n v="86.1"/>
    <n v="5"/>
    <n v="9"/>
    <n v="405"/>
    <n v="452"/>
    <n v="48"/>
    <n v="35"/>
    <m/>
    <n v="159.91999999999999"/>
    <n v="12.56"/>
    <n v="0"/>
    <n v="12.56"/>
    <n v="169.22"/>
    <n v="612.82000000000005"/>
    <n v="63.07"/>
    <x v="0"/>
    <x v="0"/>
    <x v="7"/>
    <n v="857"/>
    <n v="83"/>
    <x v="0"/>
    <x v="1"/>
  </r>
  <r>
    <x v="139"/>
    <x v="8"/>
    <x v="56"/>
    <n v="62.41"/>
    <n v="3162.31"/>
    <n v="50.67"/>
    <n v="6.29"/>
    <n v="43.36"/>
    <n v="0"/>
    <n v="43.36"/>
    <n v="0"/>
    <n v="6"/>
    <n v="381"/>
    <n v="399"/>
    <n v="37"/>
    <n v="35"/>
    <m/>
    <n v="159.51"/>
    <n v="11.43"/>
    <n v="2.6"/>
    <n v="14.03"/>
    <n v="194.38"/>
    <n v="459.15"/>
    <n v="52.24"/>
    <x v="0"/>
    <x v="0"/>
    <x v="7"/>
    <n v="780"/>
    <n v="72"/>
    <x v="4"/>
    <x v="1"/>
  </r>
  <r>
    <x v="139"/>
    <x v="18"/>
    <x v="149"/>
    <n v="19"/>
    <n v="2175.20075"/>
    <m/>
    <m/>
    <n v="87.193375000000003"/>
    <n v="15.190499999999998"/>
    <n v="102.38387499999999"/>
    <m/>
    <m/>
    <n v="147.48750000000001"/>
    <n v="138.9375"/>
    <n v="11.637500000000001"/>
    <n v="17.100000000000001"/>
    <m/>
    <m/>
    <m/>
    <m/>
    <m/>
    <m/>
    <m/>
    <m/>
    <x v="2"/>
    <x v="0"/>
    <x v="9"/>
    <n v="286.42500000000001"/>
    <n v="28.737500000000004"/>
    <x v="4"/>
    <x v="1"/>
  </r>
  <r>
    <x v="139"/>
    <x v="22"/>
    <x v="56"/>
    <n v="62.41"/>
    <n v="3199.42"/>
    <n v="51.26"/>
    <n v="6.51"/>
    <n v="54.2"/>
    <n v="0"/>
    <n v="54.2"/>
    <n v="4"/>
    <n v="4"/>
    <n v="434"/>
    <n v="459"/>
    <n v="53"/>
    <n v="60"/>
    <m/>
    <n v="153.86000000000001"/>
    <n v="7.98"/>
    <n v="0"/>
    <n v="7.98"/>
    <n v="148.05000000000001"/>
    <n v="553.57000000000005"/>
    <n v="58.61"/>
    <x v="0"/>
    <x v="0"/>
    <x v="7"/>
    <n v="893"/>
    <n v="113"/>
    <x v="3"/>
    <x v="1"/>
  </r>
  <r>
    <x v="139"/>
    <x v="11"/>
    <x v="149"/>
    <n v="21"/>
    <n v="2447.213999999999"/>
    <m/>
    <m/>
    <n v="104.150025"/>
    <n v="14.0763"/>
    <n v="118.22632499999999"/>
    <m/>
    <m/>
    <n v="193.51499999999999"/>
    <n v="191.67750000000004"/>
    <n v="15.172499999999998"/>
    <n v="19.844999999999999"/>
    <m/>
    <m/>
    <m/>
    <m/>
    <m/>
    <m/>
    <m/>
    <m/>
    <x v="2"/>
    <x v="0"/>
    <x v="9"/>
    <n v="385.1925"/>
    <n v="35.017499999999998"/>
    <x v="4"/>
    <x v="1"/>
  </r>
  <r>
    <x v="139"/>
    <x v="13"/>
    <x v="56"/>
    <n v="62.41"/>
    <n v="3198.65"/>
    <n v="51.25"/>
    <n v="6.43"/>
    <n v="42.91"/>
    <n v="0"/>
    <n v="42.91"/>
    <n v="4"/>
    <n v="5"/>
    <n v="421"/>
    <n v="461"/>
    <n v="57"/>
    <n v="26"/>
    <m/>
    <n v="150.62"/>
    <n v="3.58"/>
    <n v="0"/>
    <n v="3.58"/>
    <n v="139.22"/>
    <n v="456.68"/>
    <n v="52.4"/>
    <x v="0"/>
    <x v="0"/>
    <x v="7"/>
    <n v="882"/>
    <n v="83"/>
    <x v="0"/>
    <x v="1"/>
  </r>
  <r>
    <x v="139"/>
    <x v="21"/>
    <x v="149"/>
    <n v="20"/>
    <n v="2289.6849999999999"/>
    <m/>
    <m/>
    <n v="91.782499999999999"/>
    <n v="15.989999999999998"/>
    <n v="107.77249999999998"/>
    <m/>
    <m/>
    <n v="155.25"/>
    <n v="146.25"/>
    <n v="12.25"/>
    <n v="18"/>
    <m/>
    <m/>
    <m/>
    <m/>
    <m/>
    <m/>
    <m/>
    <m/>
    <x v="2"/>
    <x v="0"/>
    <x v="9"/>
    <n v="301.5"/>
    <n v="30.25"/>
    <x v="3"/>
    <x v="1"/>
  </r>
  <r>
    <x v="139"/>
    <x v="16"/>
    <x v="56"/>
    <n v="62.41"/>
    <n v="3429.99"/>
    <n v="54.96"/>
    <n v="6.49"/>
    <n v="53.82"/>
    <n v="0"/>
    <n v="53.82"/>
    <n v="4"/>
    <n v="9"/>
    <n v="443"/>
    <n v="473"/>
    <n v="50"/>
    <n v="55"/>
    <m/>
    <n v="139.63"/>
    <n v="4.2"/>
    <n v="0"/>
    <n v="4.2"/>
    <n v="119.45"/>
    <n v="540.78"/>
    <n v="51.49"/>
    <x v="0"/>
    <x v="0"/>
    <x v="7"/>
    <n v="916"/>
    <n v="105"/>
    <x v="0"/>
    <x v="1"/>
  </r>
  <r>
    <x v="140"/>
    <x v="0"/>
    <x v="3"/>
    <n v="78.66"/>
    <n v="4457.62"/>
    <n v="56.67"/>
    <n v="7.63"/>
    <n v="65.099999999999994"/>
    <n v="12.45"/>
    <n v="77.55"/>
    <n v="5"/>
    <n v="8"/>
    <n v="574"/>
    <n v="641"/>
    <n v="42"/>
    <n v="44"/>
    <m/>
    <n v="164.96"/>
    <n v="29.88"/>
    <n v="4.2"/>
    <n v="34.07"/>
    <n v="348.2"/>
    <n v="678.89"/>
    <n v="70.09"/>
    <x v="0"/>
    <x v="2"/>
    <x v="7"/>
    <n v="1215"/>
    <n v="86"/>
    <x v="0"/>
    <x v="1"/>
  </r>
  <r>
    <x v="140"/>
    <x v="1"/>
    <x v="3"/>
    <n v="78.66"/>
    <n v="4905.71"/>
    <n v="62.37"/>
    <n v="7.09"/>
    <n v="30.21"/>
    <n v="1.42"/>
    <n v="31.63"/>
    <n v="2"/>
    <n v="3"/>
    <n v="594"/>
    <n v="637"/>
    <n v="61"/>
    <n v="44"/>
    <m/>
    <n v="179"/>
    <n v="32.26"/>
    <n v="5.14"/>
    <n v="37.409999999999997"/>
    <n v="367.54"/>
    <n v="646.09"/>
    <n v="80.040000000000006"/>
    <x v="0"/>
    <x v="2"/>
    <x v="7"/>
    <n v="1231"/>
    <n v="105"/>
    <x v="0"/>
    <x v="1"/>
  </r>
  <r>
    <x v="140"/>
    <x v="4"/>
    <x v="3"/>
    <n v="78.66"/>
    <n v="4744.3599999999997"/>
    <n v="60.32"/>
    <n v="7.44"/>
    <n v="134.66"/>
    <n v="8.65"/>
    <n v="143.31"/>
    <n v="24"/>
    <n v="11"/>
    <n v="542"/>
    <n v="606"/>
    <n v="75"/>
    <n v="66"/>
    <m/>
    <n v="167.05"/>
    <n v="22.46"/>
    <n v="0.31"/>
    <n v="22.77"/>
    <n v="241.36"/>
    <n v="842.9"/>
    <n v="103.66"/>
    <x v="0"/>
    <x v="2"/>
    <x v="7"/>
    <n v="1148"/>
    <n v="141"/>
    <x v="3"/>
    <x v="1"/>
  </r>
  <r>
    <x v="140"/>
    <x v="5"/>
    <x v="3"/>
    <n v="78.66"/>
    <n v="4858.01"/>
    <n v="61.76"/>
    <n v="6.64"/>
    <n v="66.09"/>
    <n v="0"/>
    <n v="66.09"/>
    <n v="4"/>
    <n v="7"/>
    <n v="559"/>
    <n v="606"/>
    <n v="74"/>
    <n v="47"/>
    <m/>
    <n v="167.01"/>
    <n v="19.34"/>
    <n v="1.1499999999999999"/>
    <n v="20.49"/>
    <n v="237.78"/>
    <n v="710.06"/>
    <n v="78.09"/>
    <x v="0"/>
    <x v="2"/>
    <x v="7"/>
    <n v="1165"/>
    <n v="121"/>
    <x v="0"/>
    <x v="1"/>
  </r>
  <r>
    <x v="140"/>
    <x v="6"/>
    <x v="3"/>
    <n v="78.66"/>
    <n v="4222.21"/>
    <n v="53.68"/>
    <n v="6.07"/>
    <n v="15.45"/>
    <n v="0"/>
    <n v="15.45"/>
    <n v="3"/>
    <n v="3"/>
    <n v="589"/>
    <n v="636"/>
    <n v="64"/>
    <n v="39"/>
    <m/>
    <n v="169.43"/>
    <n v="25.36"/>
    <n v="0"/>
    <n v="25.36"/>
    <n v="271.86"/>
    <n v="582.70000000000005"/>
    <n v="76.150000000000006"/>
    <x v="0"/>
    <x v="2"/>
    <x v="7"/>
    <n v="1225"/>
    <n v="103"/>
    <x v="0"/>
    <x v="1"/>
  </r>
  <r>
    <x v="140"/>
    <x v="7"/>
    <x v="3"/>
    <n v="78.66"/>
    <n v="4801.51"/>
    <n v="61.05"/>
    <n v="6.24"/>
    <n v="36.36"/>
    <n v="0"/>
    <n v="36.36"/>
    <n v="5"/>
    <n v="5"/>
    <n v="608"/>
    <n v="702"/>
    <n v="69"/>
    <n v="50"/>
    <m/>
    <n v="161.59"/>
    <n v="27.76"/>
    <n v="0.39"/>
    <n v="28.15"/>
    <n v="292.82"/>
    <n v="749.72"/>
    <n v="76.36"/>
    <x v="0"/>
    <x v="2"/>
    <x v="7"/>
    <n v="1310"/>
    <n v="119"/>
    <x v="3"/>
    <x v="1"/>
  </r>
  <r>
    <x v="140"/>
    <x v="8"/>
    <x v="3"/>
    <n v="78.66"/>
    <n v="4454.5600000000004"/>
    <n v="56.63"/>
    <n v="6.61"/>
    <n v="32.94"/>
    <n v="0"/>
    <n v="32.94"/>
    <n v="6"/>
    <n v="3"/>
    <n v="578"/>
    <n v="643"/>
    <n v="44"/>
    <n v="42"/>
    <m/>
    <n v="170.95"/>
    <n v="25.44"/>
    <n v="5.72"/>
    <n v="31.16"/>
    <n v="331.51"/>
    <n v="665.19"/>
    <n v="81.33"/>
    <x v="0"/>
    <x v="2"/>
    <x v="7"/>
    <n v="1221"/>
    <n v="86"/>
    <x v="4"/>
    <x v="1"/>
  </r>
  <r>
    <x v="140"/>
    <x v="10"/>
    <x v="150"/>
    <m/>
    <m/>
    <m/>
    <m/>
    <m/>
    <m/>
    <m/>
    <m/>
    <m/>
    <m/>
    <m/>
    <m/>
    <m/>
    <m/>
    <m/>
    <m/>
    <m/>
    <n v="8"/>
    <m/>
    <m/>
    <m/>
    <x v="2"/>
    <x v="0"/>
    <x v="1"/>
    <n v="0"/>
    <n v="0"/>
    <x v="0"/>
    <x v="1"/>
  </r>
  <r>
    <x v="140"/>
    <x v="22"/>
    <x v="3"/>
    <n v="78.66"/>
    <n v="5079.6099999999997"/>
    <n v="64.58"/>
    <n v="7.56"/>
    <n v="65.23"/>
    <n v="7.98"/>
    <n v="73.209999999999994"/>
    <n v="2"/>
    <n v="7"/>
    <n v="607"/>
    <n v="647"/>
    <n v="76"/>
    <n v="69"/>
    <m/>
    <n v="172.41"/>
    <n v="28.69"/>
    <n v="0.35"/>
    <n v="29.04"/>
    <n v="304.33"/>
    <n v="798.16"/>
    <n v="92.21"/>
    <x v="0"/>
    <x v="2"/>
    <x v="7"/>
    <n v="1254"/>
    <n v="145"/>
    <x v="3"/>
    <x v="1"/>
  </r>
  <r>
    <x v="140"/>
    <x v="13"/>
    <x v="3"/>
    <n v="78.66"/>
    <n v="5104.97"/>
    <n v="64.900000000000006"/>
    <n v="6.78"/>
    <n v="68.790000000000006"/>
    <n v="0"/>
    <n v="68.790000000000006"/>
    <n v="5"/>
    <n v="8"/>
    <n v="593"/>
    <n v="630"/>
    <n v="72"/>
    <n v="47"/>
    <m/>
    <n v="174.71"/>
    <n v="32.46"/>
    <n v="0.78"/>
    <n v="33.24"/>
    <n v="339.51"/>
    <n v="835.18"/>
    <n v="91.63"/>
    <x v="0"/>
    <x v="2"/>
    <x v="7"/>
    <n v="1223"/>
    <n v="119"/>
    <x v="0"/>
    <x v="1"/>
  </r>
  <r>
    <x v="140"/>
    <x v="14"/>
    <x v="41"/>
    <n v="78.66"/>
    <n v="3394.61"/>
    <n v="43.16"/>
    <n v="6.72"/>
    <n v="33.32"/>
    <n v="0"/>
    <n v="33.32"/>
    <n v="32"/>
    <n v="1"/>
    <n v="687"/>
    <n v="730"/>
    <n v="113"/>
    <n v="110"/>
    <m/>
    <n v="166.02"/>
    <n v="26.86"/>
    <n v="0.41"/>
    <n v="27.27"/>
    <n v="285.62"/>
    <n v="374.13"/>
    <n v="72.38"/>
    <x v="0"/>
    <x v="2"/>
    <x v="7"/>
    <n v="1417"/>
    <n v="223"/>
    <x v="0"/>
    <x v="1"/>
  </r>
  <r>
    <x v="140"/>
    <x v="15"/>
    <x v="151"/>
    <m/>
    <m/>
    <m/>
    <m/>
    <m/>
    <m/>
    <m/>
    <m/>
    <m/>
    <m/>
    <m/>
    <m/>
    <m/>
    <m/>
    <m/>
    <m/>
    <m/>
    <n v="1.5"/>
    <m/>
    <m/>
    <m/>
    <x v="2"/>
    <x v="0"/>
    <x v="1"/>
    <n v="0"/>
    <n v="0"/>
    <x v="0"/>
    <x v="1"/>
  </r>
  <r>
    <x v="140"/>
    <x v="16"/>
    <x v="3"/>
    <n v="78.66"/>
    <n v="5319.09"/>
    <n v="67.63"/>
    <n v="7.24"/>
    <n v="130.05000000000001"/>
    <n v="7.12"/>
    <n v="137.16999999999999"/>
    <n v="6"/>
    <n v="13"/>
    <n v="627"/>
    <n v="683"/>
    <n v="106"/>
    <n v="66"/>
    <m/>
    <n v="164.5"/>
    <n v="25.49"/>
    <n v="0.63"/>
    <n v="26.12"/>
    <n v="299.89"/>
    <n v="1110.77"/>
    <n v="84.76"/>
    <x v="0"/>
    <x v="2"/>
    <x v="7"/>
    <n v="1310"/>
    <n v="172"/>
    <x v="0"/>
    <x v="1"/>
  </r>
  <r>
    <x v="140"/>
    <x v="17"/>
    <x v="151"/>
    <m/>
    <m/>
    <m/>
    <m/>
    <m/>
    <m/>
    <m/>
    <m/>
    <m/>
    <m/>
    <m/>
    <m/>
    <m/>
    <m/>
    <m/>
    <m/>
    <m/>
    <n v="2.5"/>
    <m/>
    <m/>
    <m/>
    <x v="2"/>
    <x v="0"/>
    <x v="1"/>
    <n v="0"/>
    <n v="0"/>
    <x v="0"/>
    <x v="1"/>
  </r>
  <r>
    <x v="141"/>
    <x v="0"/>
    <x v="56"/>
    <n v="60.06"/>
    <n v="4694.6400000000003"/>
    <n v="78.17"/>
    <n v="6.79"/>
    <n v="74.489999999999995"/>
    <n v="0"/>
    <n v="74.489999999999995"/>
    <n v="3"/>
    <n v="7"/>
    <n v="489"/>
    <n v="505"/>
    <n v="34"/>
    <n v="32"/>
    <m/>
    <n v="82"/>
    <n v="0"/>
    <n v="0"/>
    <n v="0"/>
    <n v="15.57"/>
    <n v="660.26"/>
    <n v="70.45"/>
    <x v="0"/>
    <x v="1"/>
    <x v="7"/>
    <n v="994"/>
    <n v="66"/>
    <x v="0"/>
    <x v="1"/>
  </r>
  <r>
    <x v="141"/>
    <x v="1"/>
    <x v="56"/>
    <n v="60.06"/>
    <n v="4802.8500000000004"/>
    <n v="79.97"/>
    <n v="6.44"/>
    <n v="54.28"/>
    <n v="0"/>
    <n v="54.28"/>
    <n v="1"/>
    <n v="6"/>
    <n v="506"/>
    <n v="543"/>
    <n v="69"/>
    <n v="37"/>
    <m/>
    <n v="163.52000000000001"/>
    <n v="17.82"/>
    <n v="1.51"/>
    <n v="19.32"/>
    <n v="209.33"/>
    <n v="752.57"/>
    <n v="74.89"/>
    <x v="0"/>
    <x v="1"/>
    <x v="7"/>
    <n v="1049"/>
    <n v="106"/>
    <x v="0"/>
    <x v="1"/>
  </r>
  <r>
    <x v="141"/>
    <x v="2"/>
    <x v="56"/>
    <n v="60.06"/>
    <n v="173.01"/>
    <n v="2.88"/>
    <n v="4.1500000000000004"/>
    <n v="0"/>
    <n v="0"/>
    <n v="0"/>
    <n v="0"/>
    <n v="0"/>
    <n v="39"/>
    <n v="44"/>
    <n v="4"/>
    <n v="2"/>
    <m/>
    <n v="91.4"/>
    <n v="0"/>
    <n v="0"/>
    <n v="0"/>
    <n v="25.07"/>
    <n v="15.37"/>
    <n v="9.09"/>
    <x v="2"/>
    <x v="0"/>
    <x v="1"/>
    <n v="83"/>
    <n v="6"/>
    <x v="1"/>
    <x v="1"/>
  </r>
  <r>
    <x v="141"/>
    <x v="3"/>
    <x v="41"/>
    <n v="60.06"/>
    <n v="3276.9"/>
    <n v="54.56"/>
    <n v="6.14"/>
    <n v="4.68"/>
    <n v="0"/>
    <n v="4.68"/>
    <n v="16"/>
    <n v="1"/>
    <n v="471"/>
    <n v="485"/>
    <n v="69"/>
    <n v="64"/>
    <m/>
    <n v="159.85"/>
    <n v="3.75"/>
    <n v="0"/>
    <n v="3.75"/>
    <n v="167.64"/>
    <n v="264.99"/>
    <n v="54.7"/>
    <x v="0"/>
    <x v="1"/>
    <x v="7"/>
    <n v="956"/>
    <n v="133"/>
    <x v="2"/>
    <x v="1"/>
  </r>
  <r>
    <x v="141"/>
    <x v="25"/>
    <x v="120"/>
    <n v="105.97"/>
    <n v="6917.13"/>
    <n v="65.28"/>
    <n v="7.87"/>
    <n v="290.83"/>
    <n v="50.49"/>
    <n v="341.32"/>
    <n v="14"/>
    <n v="21"/>
    <n v="821"/>
    <n v="860"/>
    <n v="144"/>
    <n v="105"/>
    <m/>
    <n v="82"/>
    <n v="0"/>
    <n v="0"/>
    <n v="0"/>
    <n v="8.82"/>
    <n v="1420.7"/>
    <n v="129.13"/>
    <x v="11"/>
    <x v="0"/>
    <x v="7"/>
    <n v="1681"/>
    <n v="249"/>
    <x v="3"/>
    <x v="1"/>
  </r>
  <r>
    <x v="141"/>
    <x v="4"/>
    <x v="56"/>
    <n v="60.06"/>
    <n v="4625.34"/>
    <n v="77.02"/>
    <n v="7.97"/>
    <n v="65.36"/>
    <n v="5.91"/>
    <n v="71.27"/>
    <n v="10"/>
    <n v="5"/>
    <n v="477"/>
    <n v="479"/>
    <n v="61"/>
    <n v="45"/>
    <m/>
    <n v="173.68"/>
    <n v="25.76"/>
    <n v="0"/>
    <n v="25.76"/>
    <n v="238.73"/>
    <n v="681.48"/>
    <n v="89.2"/>
    <x v="0"/>
    <x v="1"/>
    <x v="7"/>
    <n v="956"/>
    <n v="106"/>
    <x v="3"/>
    <x v="1"/>
  </r>
  <r>
    <x v="141"/>
    <x v="5"/>
    <x v="56"/>
    <n v="60.06"/>
    <n v="4740.1400000000003"/>
    <n v="78.930000000000007"/>
    <n v="7.42"/>
    <n v="162.78"/>
    <n v="10.77"/>
    <n v="173.55"/>
    <n v="6"/>
    <n v="11"/>
    <n v="399"/>
    <n v="440"/>
    <n v="62"/>
    <n v="47"/>
    <m/>
    <n v="154.22"/>
    <n v="6.57"/>
    <n v="0"/>
    <n v="6.57"/>
    <n v="130.24"/>
    <n v="860.19"/>
    <n v="69.17"/>
    <x v="0"/>
    <x v="1"/>
    <x v="7"/>
    <n v="839"/>
    <n v="109"/>
    <x v="0"/>
    <x v="1"/>
  </r>
  <r>
    <x v="141"/>
    <x v="7"/>
    <x v="56"/>
    <n v="60.06"/>
    <n v="4646.13"/>
    <n v="77.36"/>
    <n v="7.15"/>
    <n v="136.08000000000001"/>
    <n v="2.83"/>
    <n v="138.91"/>
    <n v="8"/>
    <n v="10"/>
    <n v="435"/>
    <n v="466"/>
    <n v="50"/>
    <n v="41"/>
    <m/>
    <n v="157.69"/>
    <n v="17.170000000000002"/>
    <n v="0"/>
    <n v="17.170000000000002"/>
    <n v="196.88"/>
    <n v="710.93"/>
    <n v="72.47"/>
    <x v="0"/>
    <x v="1"/>
    <x v="7"/>
    <n v="901"/>
    <n v="91"/>
    <x v="3"/>
    <x v="1"/>
  </r>
  <r>
    <x v="141"/>
    <x v="8"/>
    <x v="56"/>
    <n v="60.06"/>
    <n v="4557.08"/>
    <n v="75.88"/>
    <n v="7.27"/>
    <n v="71.2"/>
    <n v="1.44"/>
    <n v="72.64"/>
    <n v="2"/>
    <n v="7"/>
    <n v="474"/>
    <n v="501"/>
    <n v="45"/>
    <n v="43"/>
    <m/>
    <n v="171.54"/>
    <n v="25.35"/>
    <n v="1.95"/>
    <n v="27.31"/>
    <n v="256.87"/>
    <n v="819"/>
    <n v="73.23"/>
    <x v="0"/>
    <x v="1"/>
    <x v="7"/>
    <n v="975"/>
    <n v="88"/>
    <x v="4"/>
    <x v="1"/>
  </r>
  <r>
    <x v="141"/>
    <x v="9"/>
    <x v="56"/>
    <n v="60.06"/>
    <n v="4136.58"/>
    <n v="68.88"/>
    <n v="7.73"/>
    <n v="166.81"/>
    <n v="23.14"/>
    <n v="189.95"/>
    <n v="12"/>
    <n v="15"/>
    <n v="426"/>
    <n v="473"/>
    <n v="80"/>
    <n v="60"/>
    <m/>
    <n v="162.91999999999999"/>
    <n v="10"/>
    <n v="0"/>
    <n v="10"/>
    <n v="167.5"/>
    <n v="784.83"/>
    <n v="69.38"/>
    <x v="0"/>
    <x v="1"/>
    <x v="7"/>
    <n v="899"/>
    <n v="140"/>
    <x v="0"/>
    <x v="1"/>
  </r>
  <r>
    <x v="141"/>
    <x v="18"/>
    <x v="56"/>
    <n v="60.06"/>
    <n v="4559"/>
    <n v="75.91"/>
    <n v="8.07"/>
    <n v="116.86"/>
    <n v="25.04"/>
    <n v="141.9"/>
    <n v="8"/>
    <n v="8"/>
    <n v="464"/>
    <n v="455"/>
    <n v="43"/>
    <n v="47"/>
    <m/>
    <n v="149.52000000000001"/>
    <n v="21.15"/>
    <n v="0.61"/>
    <n v="21.76"/>
    <n v="212.59"/>
    <n v="758.95"/>
    <n v="72.27"/>
    <x v="0"/>
    <x v="1"/>
    <x v="7"/>
    <n v="919"/>
    <n v="90"/>
    <x v="4"/>
    <x v="1"/>
  </r>
  <r>
    <x v="141"/>
    <x v="10"/>
    <x v="151"/>
    <m/>
    <m/>
    <m/>
    <m/>
    <m/>
    <m/>
    <m/>
    <m/>
    <m/>
    <m/>
    <m/>
    <m/>
    <m/>
    <m/>
    <m/>
    <m/>
    <m/>
    <n v="20"/>
    <m/>
    <m/>
    <m/>
    <x v="2"/>
    <x v="0"/>
    <x v="1"/>
    <n v="0"/>
    <n v="0"/>
    <x v="0"/>
    <x v="1"/>
  </r>
  <r>
    <x v="141"/>
    <x v="22"/>
    <x v="56"/>
    <n v="60.06"/>
    <n v="4601.9399999999996"/>
    <n v="76.63"/>
    <n v="7.25"/>
    <n v="124.59"/>
    <n v="4.3"/>
    <n v="128.88999999999999"/>
    <n v="4"/>
    <n v="11"/>
    <n v="399"/>
    <n v="423"/>
    <n v="45"/>
    <n v="53"/>
    <m/>
    <n v="166.65"/>
    <n v="18.02"/>
    <n v="0"/>
    <n v="18.02"/>
    <n v="201.29"/>
    <n v="919.67"/>
    <n v="78.930000000000007"/>
    <x v="0"/>
    <x v="1"/>
    <x v="7"/>
    <n v="822"/>
    <n v="98"/>
    <x v="3"/>
    <x v="1"/>
  </r>
  <r>
    <x v="141"/>
    <x v="11"/>
    <x v="56"/>
    <n v="60.06"/>
    <n v="4804.96"/>
    <n v="80.010000000000005"/>
    <n v="7.8"/>
    <n v="164.26"/>
    <n v="34.24"/>
    <n v="198.5"/>
    <n v="2"/>
    <n v="13"/>
    <n v="539"/>
    <n v="553"/>
    <n v="69"/>
    <n v="43"/>
    <m/>
    <n v="157.91999999999999"/>
    <n v="7.2"/>
    <n v="0.5"/>
    <n v="7.7"/>
    <n v="109.33"/>
    <n v="879.55"/>
    <n v="79.83"/>
    <x v="0"/>
    <x v="1"/>
    <x v="7"/>
    <n v="1092"/>
    <n v="112"/>
    <x v="4"/>
    <x v="1"/>
  </r>
  <r>
    <x v="141"/>
    <x v="12"/>
    <x v="56"/>
    <n v="60.06"/>
    <n v="4925.3500000000004"/>
    <n v="82.01"/>
    <n v="7.53"/>
    <n v="139.33000000000001"/>
    <n v="8.64"/>
    <n v="147.97"/>
    <n v="1"/>
    <n v="15"/>
    <n v="421"/>
    <n v="469"/>
    <n v="46"/>
    <n v="49"/>
    <m/>
    <n v="192.71"/>
    <n v="26.04"/>
    <n v="17.7"/>
    <n v="43.74"/>
    <n v="383.16"/>
    <n v="862.7"/>
    <n v="74.55"/>
    <x v="0"/>
    <x v="1"/>
    <x v="7"/>
    <n v="890"/>
    <n v="95"/>
    <x v="3"/>
    <x v="1"/>
  </r>
  <r>
    <x v="141"/>
    <x v="13"/>
    <x v="56"/>
    <n v="60.06"/>
    <n v="4499.03"/>
    <n v="74.92"/>
    <n v="7.65"/>
    <n v="75.19"/>
    <n v="2.19"/>
    <n v="77.38"/>
    <n v="4"/>
    <n v="6"/>
    <n v="446"/>
    <n v="474"/>
    <n v="47"/>
    <n v="36"/>
    <m/>
    <n v="168.88"/>
    <n v="22.42"/>
    <n v="0.02"/>
    <n v="22.44"/>
    <n v="231.78"/>
    <n v="713.26"/>
    <n v="71.08"/>
    <x v="0"/>
    <x v="1"/>
    <x v="7"/>
    <n v="920"/>
    <n v="83"/>
    <x v="0"/>
    <x v="1"/>
  </r>
  <r>
    <x v="141"/>
    <x v="21"/>
    <x v="56"/>
    <n v="60.06"/>
    <n v="5285.37"/>
    <n v="88.01"/>
    <n v="7.35"/>
    <n v="137"/>
    <n v="7.17"/>
    <n v="144.16999999999999"/>
    <n v="10"/>
    <n v="13"/>
    <n v="493"/>
    <n v="532"/>
    <n v="59"/>
    <n v="48"/>
    <m/>
    <n v="182.01"/>
    <n v="28.84"/>
    <n v="3.65"/>
    <n v="32.49"/>
    <n v="292.74"/>
    <n v="822.55"/>
    <n v="94.72"/>
    <x v="0"/>
    <x v="1"/>
    <x v="7"/>
    <n v="1025"/>
    <n v="107"/>
    <x v="3"/>
    <x v="1"/>
  </r>
  <r>
    <x v="141"/>
    <x v="32"/>
    <x v="120"/>
    <n v="105.97"/>
    <n v="6196.36"/>
    <n v="58.54"/>
    <n v="7.4"/>
    <n v="79.55"/>
    <n v="6.51"/>
    <n v="86.06"/>
    <n v="14"/>
    <n v="7"/>
    <n v="672"/>
    <n v="699"/>
    <n v="135"/>
    <n v="131"/>
    <m/>
    <n v="162.09"/>
    <n v="29.53"/>
    <n v="3.68"/>
    <n v="33.21"/>
    <n v="364.8"/>
    <n v="1105.48"/>
    <n v="108.46"/>
    <x v="11"/>
    <x v="0"/>
    <x v="7"/>
    <n v="1371"/>
    <n v="266"/>
    <x v="1"/>
    <x v="1"/>
  </r>
  <r>
    <x v="141"/>
    <x v="16"/>
    <x v="56"/>
    <n v="60.06"/>
    <n v="4966.93"/>
    <n v="82.71"/>
    <n v="7.43"/>
    <n v="271.45999999999998"/>
    <n v="18.02"/>
    <n v="289.48"/>
    <n v="3"/>
    <n v="23"/>
    <n v="489"/>
    <n v="532"/>
    <n v="86"/>
    <n v="60"/>
    <m/>
    <n v="157.54"/>
    <n v="15.89"/>
    <n v="0"/>
    <n v="15.89"/>
    <n v="190.54"/>
    <n v="1070.06"/>
    <n v="75.17"/>
    <x v="0"/>
    <x v="1"/>
    <x v="7"/>
    <n v="1021"/>
    <n v="146"/>
    <x v="0"/>
    <x v="1"/>
  </r>
  <r>
    <x v="141"/>
    <x v="17"/>
    <x v="150"/>
    <m/>
    <m/>
    <m/>
    <m/>
    <m/>
    <m/>
    <m/>
    <m/>
    <m/>
    <m/>
    <m/>
    <m/>
    <m/>
    <m/>
    <m/>
    <m/>
    <m/>
    <n v="23"/>
    <m/>
    <m/>
    <m/>
    <x v="2"/>
    <x v="0"/>
    <x v="1"/>
    <n v="0"/>
    <n v="0"/>
    <x v="0"/>
    <x v="1"/>
  </r>
  <r>
    <x v="142"/>
    <x v="0"/>
    <x v="56"/>
    <n v="112.54"/>
    <n v="6333.65"/>
    <n v="60.13"/>
    <n v="7.1"/>
    <n v="117.56"/>
    <n v="1.41"/>
    <n v="118.97"/>
    <n v="7"/>
    <n v="12"/>
    <n v="863"/>
    <n v="892"/>
    <n v="85"/>
    <n v="66"/>
    <m/>
    <n v="156.37"/>
    <n v="38.700000000000003"/>
    <n v="1.1599999999999999"/>
    <n v="39.85"/>
    <n v="387.39"/>
    <n v="968.79"/>
    <n v="107.73"/>
    <x v="0"/>
    <x v="3"/>
    <x v="7"/>
    <n v="1755"/>
    <n v="151"/>
    <x v="0"/>
    <x v="1"/>
  </r>
  <r>
    <x v="142"/>
    <x v="1"/>
    <x v="56"/>
    <n v="112.54"/>
    <n v="6730.45"/>
    <n v="64.27"/>
    <n v="7.16"/>
    <n v="203.83"/>
    <n v="1.42"/>
    <n v="205.25"/>
    <n v="6"/>
    <n v="18"/>
    <n v="783"/>
    <n v="849"/>
    <n v="93"/>
    <n v="51"/>
    <m/>
    <n v="167.24"/>
    <n v="26.75"/>
    <n v="8.48"/>
    <n v="35.229999999999997"/>
    <n v="395.83"/>
    <n v="1068.6400000000001"/>
    <n v="110.74"/>
    <x v="0"/>
    <x v="3"/>
    <x v="7"/>
    <n v="1632"/>
    <n v="144"/>
    <x v="0"/>
    <x v="1"/>
  </r>
  <r>
    <x v="142"/>
    <x v="2"/>
    <x v="56"/>
    <n v="112.54"/>
    <n v="6407.97"/>
    <n v="60.79"/>
    <n v="7.51"/>
    <n v="279.7"/>
    <n v="15.13"/>
    <n v="294.83"/>
    <n v="32"/>
    <n v="27"/>
    <n v="758"/>
    <n v="800"/>
    <n v="102"/>
    <n v="114"/>
    <m/>
    <n v="124.82"/>
    <n v="0.28000000000000003"/>
    <n v="0"/>
    <n v="0.28000000000000003"/>
    <n v="65.73"/>
    <n v="1258.75"/>
    <n v="115.97"/>
    <x v="2"/>
    <x v="0"/>
    <x v="1"/>
    <n v="1558"/>
    <n v="216"/>
    <x v="1"/>
    <x v="1"/>
  </r>
  <r>
    <x v="142"/>
    <x v="3"/>
    <x v="41"/>
    <n v="112.54"/>
    <n v="5383.49"/>
    <n v="51.16"/>
    <n v="5.57"/>
    <n v="0.56000000000000005"/>
    <n v="0"/>
    <n v="0.56000000000000005"/>
    <n v="13"/>
    <n v="0"/>
    <n v="921"/>
    <n v="937"/>
    <n v="76"/>
    <n v="57"/>
    <m/>
    <n v="147.18"/>
    <n v="1.07"/>
    <n v="0"/>
    <n v="1.07"/>
    <n v="202.07"/>
    <n v="343.95"/>
    <n v="92.03"/>
    <x v="0"/>
    <x v="3"/>
    <x v="7"/>
    <n v="1858"/>
    <n v="133"/>
    <x v="2"/>
    <x v="1"/>
  </r>
  <r>
    <x v="142"/>
    <x v="5"/>
    <x v="56"/>
    <n v="112.54"/>
    <n v="6692.45"/>
    <n v="63.3"/>
    <n v="7.72"/>
    <n v="206.8"/>
    <n v="17.309999999999999"/>
    <n v="224.11"/>
    <n v="13"/>
    <n v="17"/>
    <n v="657"/>
    <n v="706"/>
    <n v="99"/>
    <n v="69"/>
    <m/>
    <n v="160.08000000000001"/>
    <n v="17.13"/>
    <n v="0.27"/>
    <n v="17.399999999999999"/>
    <n v="237.17"/>
    <n v="1033.18"/>
    <n v="97.19"/>
    <x v="0"/>
    <x v="3"/>
    <x v="7"/>
    <n v="1363"/>
    <n v="168"/>
    <x v="0"/>
    <x v="1"/>
  </r>
  <r>
    <x v="142"/>
    <x v="6"/>
    <x v="56"/>
    <n v="112.54"/>
    <n v="5944.51"/>
    <n v="56.25"/>
    <n v="7.63"/>
    <n v="111.6"/>
    <n v="16.71"/>
    <n v="128.31"/>
    <n v="13"/>
    <n v="10"/>
    <n v="733"/>
    <n v="777"/>
    <n v="85"/>
    <n v="75"/>
    <m/>
    <n v="160.87"/>
    <n v="21.82"/>
    <n v="0.28999999999999998"/>
    <n v="22.12"/>
    <n v="282.41000000000003"/>
    <n v="951.81"/>
    <n v="96.11"/>
    <x v="0"/>
    <x v="3"/>
    <x v="7"/>
    <n v="1510"/>
    <n v="160"/>
    <x v="0"/>
    <x v="1"/>
  </r>
  <r>
    <x v="142"/>
    <x v="7"/>
    <x v="56"/>
    <n v="112.54"/>
    <n v="6978.18"/>
    <n v="66.72"/>
    <n v="8.0500000000000007"/>
    <n v="218.33"/>
    <n v="20.37"/>
    <n v="238.7"/>
    <n v="13"/>
    <n v="21"/>
    <n v="722"/>
    <n v="786"/>
    <n v="122"/>
    <n v="85"/>
    <m/>
    <n v="159.74"/>
    <n v="41.03"/>
    <n v="0.91"/>
    <n v="41.94"/>
    <n v="386.66"/>
    <n v="1340.65"/>
    <n v="108.85"/>
    <x v="0"/>
    <x v="3"/>
    <x v="7"/>
    <n v="1508"/>
    <n v="207"/>
    <x v="3"/>
    <x v="1"/>
  </r>
  <r>
    <x v="142"/>
    <x v="8"/>
    <x v="56"/>
    <n v="112.54"/>
    <n v="6382.58"/>
    <n v="61.5"/>
    <n v="6.93"/>
    <n v="114.64"/>
    <n v="0"/>
    <n v="114.64"/>
    <n v="6"/>
    <n v="11"/>
    <n v="749"/>
    <n v="759"/>
    <n v="89"/>
    <n v="75"/>
    <m/>
    <n v="168.16"/>
    <n v="34.07"/>
    <n v="5.77"/>
    <n v="39.840000000000003"/>
    <n v="405.79"/>
    <n v="954.24"/>
    <n v="103.18"/>
    <x v="0"/>
    <x v="3"/>
    <x v="7"/>
    <n v="1508"/>
    <n v="164"/>
    <x v="4"/>
    <x v="1"/>
  </r>
  <r>
    <x v="142"/>
    <x v="9"/>
    <x v="56"/>
    <n v="112.54"/>
    <n v="5484.76"/>
    <n v="54.3"/>
    <n v="8.1999999999999993"/>
    <n v="223.49"/>
    <n v="34.51"/>
    <n v="258"/>
    <n v="15"/>
    <n v="18"/>
    <n v="630"/>
    <n v="707"/>
    <n v="99"/>
    <n v="62"/>
    <m/>
    <n v="150.74"/>
    <n v="10.26"/>
    <n v="0.2"/>
    <n v="10.47"/>
    <n v="204.46"/>
    <n v="970.39"/>
    <n v="90.93"/>
    <x v="0"/>
    <x v="3"/>
    <x v="7"/>
    <n v="1337"/>
    <n v="161"/>
    <x v="0"/>
    <x v="1"/>
  </r>
  <r>
    <x v="142"/>
    <x v="18"/>
    <x v="56"/>
    <n v="112.54"/>
    <n v="5796.51"/>
    <n v="54.78"/>
    <n v="7.94"/>
    <n v="55.01"/>
    <n v="14.01"/>
    <n v="69.02"/>
    <n v="9"/>
    <n v="6"/>
    <n v="739"/>
    <n v="785"/>
    <n v="95"/>
    <n v="73"/>
    <m/>
    <n v="138.57"/>
    <n v="16.18"/>
    <n v="0"/>
    <n v="16.18"/>
    <n v="264.88"/>
    <n v="871.02"/>
    <n v="102.32"/>
    <x v="0"/>
    <x v="3"/>
    <x v="7"/>
    <n v="1524"/>
    <n v="168"/>
    <x v="4"/>
    <x v="1"/>
  </r>
  <r>
    <x v="142"/>
    <x v="22"/>
    <x v="56"/>
    <n v="112.54"/>
    <n v="6280.94"/>
    <n v="59.86"/>
    <n v="7.5"/>
    <n v="200.11"/>
    <n v="15.83"/>
    <n v="215.94"/>
    <n v="4"/>
    <n v="14"/>
    <n v="591"/>
    <n v="630"/>
    <n v="70"/>
    <n v="71"/>
    <m/>
    <n v="157.56"/>
    <n v="19.93"/>
    <n v="0.09"/>
    <n v="20.02"/>
    <n v="277.45999999999998"/>
    <n v="1106.72"/>
    <n v="101.45"/>
    <x v="0"/>
    <x v="3"/>
    <x v="7"/>
    <n v="1221"/>
    <n v="141"/>
    <x v="3"/>
    <x v="1"/>
  </r>
  <r>
    <x v="142"/>
    <x v="12"/>
    <x v="56"/>
    <n v="112.54"/>
    <n v="6251.08"/>
    <n v="62.08"/>
    <n v="7.66"/>
    <n v="278.04000000000002"/>
    <n v="13.08"/>
    <n v="291.12"/>
    <n v="4"/>
    <n v="28"/>
    <n v="532"/>
    <n v="616"/>
    <n v="61"/>
    <n v="52"/>
    <m/>
    <n v="167.7"/>
    <n v="29.38"/>
    <n v="3.22"/>
    <n v="32.590000000000003"/>
    <n v="363.18"/>
    <n v="1094.1600000000001"/>
    <n v="94.76"/>
    <x v="0"/>
    <x v="3"/>
    <x v="7"/>
    <n v="1148"/>
    <n v="113"/>
    <x v="3"/>
    <x v="1"/>
  </r>
  <r>
    <x v="142"/>
    <x v="13"/>
    <x v="56"/>
    <n v="112.54"/>
    <n v="6336.38"/>
    <n v="57.81"/>
    <n v="7.71"/>
    <n v="413.89"/>
    <n v="31.83"/>
    <n v="445.72"/>
    <n v="13"/>
    <n v="35"/>
    <n v="667"/>
    <n v="717"/>
    <n v="92"/>
    <n v="67"/>
    <m/>
    <n v="164.42"/>
    <n v="28.66"/>
    <n v="0.13"/>
    <n v="28.79"/>
    <n v="370.75"/>
    <n v="1233.07"/>
    <n v="102.53"/>
    <x v="0"/>
    <x v="3"/>
    <x v="7"/>
    <n v="1384"/>
    <n v="159"/>
    <x v="0"/>
    <x v="1"/>
  </r>
  <r>
    <x v="142"/>
    <x v="31"/>
    <x v="152"/>
    <n v="18.27"/>
    <n v="2973.29"/>
    <n v="162.72999999999999"/>
    <n v="5.36"/>
    <n v="0"/>
    <n v="0"/>
    <n v="0"/>
    <n v="0"/>
    <n v="0"/>
    <n v="30"/>
    <n v="38"/>
    <n v="1"/>
    <n v="1"/>
    <m/>
    <n v="166.97"/>
    <n v="7.71"/>
    <n v="0"/>
    <n v="7.71"/>
    <n v="69.64"/>
    <n v="88.81"/>
    <n v="39.090000000000003"/>
    <x v="7"/>
    <x v="0"/>
    <x v="1"/>
    <n v="68"/>
    <n v="2"/>
    <x v="3"/>
    <x v="1"/>
  </r>
  <r>
    <x v="142"/>
    <x v="21"/>
    <x v="56"/>
    <n v="112.54"/>
    <n v="6115.58"/>
    <n v="59.8"/>
    <n v="7.57"/>
    <n v="144.21"/>
    <n v="14.44"/>
    <n v="158.65"/>
    <n v="14"/>
    <n v="13"/>
    <n v="730"/>
    <n v="811"/>
    <n v="102"/>
    <n v="58"/>
    <m/>
    <n v="162.54"/>
    <n v="24.17"/>
    <n v="3.06"/>
    <n v="27.24"/>
    <n v="321.05"/>
    <n v="960.26"/>
    <n v="112.03"/>
    <x v="0"/>
    <x v="3"/>
    <x v="7"/>
    <n v="1541"/>
    <n v="160"/>
    <x v="3"/>
    <x v="1"/>
  </r>
  <r>
    <x v="142"/>
    <x v="14"/>
    <x v="41"/>
    <n v="112.54"/>
    <n v="4321.4399999999996"/>
    <n v="41.57"/>
    <n v="5.47"/>
    <n v="0"/>
    <n v="0"/>
    <n v="0"/>
    <n v="13"/>
    <n v="0"/>
    <n v="712"/>
    <n v="766"/>
    <n v="42"/>
    <n v="30"/>
    <m/>
    <n v="140.24"/>
    <n v="7.04"/>
    <n v="0.01"/>
    <n v="7.05"/>
    <n v="176.87"/>
    <n v="259.55"/>
    <n v="68.03"/>
    <x v="0"/>
    <x v="3"/>
    <x v="7"/>
    <n v="1478"/>
    <n v="72"/>
    <x v="0"/>
    <x v="1"/>
  </r>
  <r>
    <x v="142"/>
    <x v="16"/>
    <x v="56"/>
    <n v="112.54"/>
    <n v="6382.43"/>
    <n v="61.2"/>
    <n v="7.89"/>
    <n v="327.22000000000003"/>
    <n v="38.72"/>
    <n v="365.94"/>
    <n v="11"/>
    <n v="36"/>
    <n v="636"/>
    <n v="716"/>
    <n v="85"/>
    <n v="71"/>
    <m/>
    <n v="148.91"/>
    <n v="19.28"/>
    <n v="0.2"/>
    <n v="19.48"/>
    <n v="270.62"/>
    <n v="1329.92"/>
    <n v="92.68"/>
    <x v="0"/>
    <x v="3"/>
    <x v="7"/>
    <n v="1352"/>
    <n v="156"/>
    <x v="0"/>
    <x v="1"/>
  </r>
  <r>
    <x v="143"/>
    <x v="25"/>
    <x v="120"/>
    <n v="111.58"/>
    <n v="7889.16"/>
    <n v="70.709999999999994"/>
    <n v="7.71"/>
    <n v="293.08"/>
    <n v="32.5"/>
    <n v="325.58"/>
    <n v="13"/>
    <n v="27"/>
    <n v="758"/>
    <n v="797"/>
    <n v="116"/>
    <n v="86"/>
    <m/>
    <n v="146.78"/>
    <n v="10.73"/>
    <n v="0"/>
    <n v="10.73"/>
    <n v="245.89"/>
    <n v="1424.87"/>
    <n v="142.63"/>
    <x v="6"/>
    <x v="0"/>
    <x v="7"/>
    <n v="1555"/>
    <n v="202"/>
    <x v="3"/>
    <x v="1"/>
  </r>
  <r>
    <x v="143"/>
    <x v="4"/>
    <x v="76"/>
    <n v="71"/>
    <n v="5910"/>
    <m/>
    <n v="7.9"/>
    <n v="175"/>
    <n v="14"/>
    <n v="189"/>
    <m/>
    <m/>
    <m/>
    <m/>
    <n v="79"/>
    <n v="104"/>
    <m/>
    <m/>
    <m/>
    <m/>
    <m/>
    <m/>
    <m/>
    <m/>
    <x v="2"/>
    <x v="0"/>
    <x v="1"/>
    <n v="0"/>
    <n v="183"/>
    <x v="3"/>
    <x v="1"/>
  </r>
  <r>
    <x v="143"/>
    <x v="32"/>
    <x v="120"/>
    <n v="111.58"/>
    <n v="6550.65"/>
    <n v="58.71"/>
    <n v="7.34"/>
    <n v="147.97999999999999"/>
    <n v="5"/>
    <n v="152.97999999999999"/>
    <n v="14"/>
    <n v="15"/>
    <n v="716"/>
    <n v="728"/>
    <n v="97"/>
    <n v="73"/>
    <m/>
    <n v="157.58000000000001"/>
    <n v="24.79"/>
    <n v="0.48"/>
    <n v="25.27"/>
    <n v="319.05"/>
    <n v="1019.53"/>
    <n v="103.98"/>
    <x v="6"/>
    <x v="0"/>
    <x v="7"/>
    <n v="1444"/>
    <n v="170"/>
    <x v="1"/>
    <x v="1"/>
  </r>
  <r>
    <x v="144"/>
    <x v="1"/>
    <x v="25"/>
    <n v="118.61"/>
    <n v="11243.82"/>
    <n v="94.8"/>
    <n v="7.6"/>
    <n v="263.17"/>
    <n v="11.54"/>
    <n v="274.70999999999998"/>
    <n v="17"/>
    <n v="22"/>
    <n v="906"/>
    <n v="947"/>
    <n v="70"/>
    <n v="92"/>
    <m/>
    <n v="171.51"/>
    <n v="49.69"/>
    <n v="5.2"/>
    <n v="54.89"/>
    <n v="491.64"/>
    <n v="1494.21"/>
    <n v="182.54"/>
    <x v="0"/>
    <x v="0"/>
    <x v="4"/>
    <n v="1853"/>
    <n v="162"/>
    <x v="0"/>
    <x v="1"/>
  </r>
  <r>
    <x v="144"/>
    <x v="2"/>
    <x v="128"/>
    <n v="26.31"/>
    <n v="3395.14"/>
    <n v="129.05000000000001"/>
    <n v="7.21"/>
    <n v="258.68"/>
    <n v="4.97"/>
    <n v="263.64999999999998"/>
    <n v="2"/>
    <n v="8"/>
    <n v="28"/>
    <n v="36"/>
    <n v="8"/>
    <n v="0"/>
    <m/>
    <n v="164.23"/>
    <n v="6.33"/>
    <n v="0"/>
    <n v="6.33"/>
    <n v="93.72"/>
    <n v="291.7"/>
    <n v="38.06"/>
    <x v="7"/>
    <x v="0"/>
    <x v="8"/>
    <n v="64"/>
    <n v="8"/>
    <x v="1"/>
    <x v="1"/>
  </r>
  <r>
    <x v="144"/>
    <x v="3"/>
    <x v="25"/>
    <n v="118.61"/>
    <n v="3918.99"/>
    <n v="33.04"/>
    <n v="6.11"/>
    <n v="9.82"/>
    <n v="0"/>
    <n v="9.82"/>
    <n v="8"/>
    <n v="1"/>
    <n v="699"/>
    <n v="731"/>
    <n v="55"/>
    <n v="44"/>
    <m/>
    <n v="127.35"/>
    <n v="0.09"/>
    <n v="0"/>
    <n v="0.09"/>
    <n v="138.28"/>
    <n v="225.37"/>
    <n v="63.74"/>
    <x v="0"/>
    <x v="0"/>
    <x v="4"/>
    <n v="1430"/>
    <n v="99"/>
    <x v="2"/>
    <x v="1"/>
  </r>
  <r>
    <x v="144"/>
    <x v="4"/>
    <x v="78"/>
    <n v="75"/>
    <n v="7250"/>
    <m/>
    <n v="8.5"/>
    <n v="365"/>
    <n v="71"/>
    <n v="436"/>
    <m/>
    <m/>
    <m/>
    <m/>
    <n v="87"/>
    <n v="98"/>
    <m/>
    <m/>
    <m/>
    <m/>
    <m/>
    <m/>
    <m/>
    <m/>
    <x v="2"/>
    <x v="0"/>
    <x v="1"/>
    <n v="0"/>
    <n v="185"/>
    <x v="3"/>
    <x v="1"/>
  </r>
  <r>
    <x v="144"/>
    <x v="5"/>
    <x v="25"/>
    <n v="118.61"/>
    <n v="11349.57"/>
    <n v="95.69"/>
    <n v="7.72"/>
    <n v="547.99"/>
    <n v="44.71"/>
    <n v="592.70000000000005"/>
    <n v="17"/>
    <n v="40"/>
    <n v="801"/>
    <n v="825"/>
    <n v="73"/>
    <n v="76"/>
    <m/>
    <n v="161.59"/>
    <n v="29.45"/>
    <n v="2.0499999999999998"/>
    <n v="31.5"/>
    <n v="338.36"/>
    <n v="1995.99"/>
    <n v="148.22"/>
    <x v="0"/>
    <x v="0"/>
    <x v="4"/>
    <n v="1626"/>
    <n v="149"/>
    <x v="0"/>
    <x v="1"/>
  </r>
  <r>
    <x v="144"/>
    <x v="6"/>
    <x v="25"/>
    <n v="118.61"/>
    <n v="8368.08"/>
    <n v="70.56"/>
    <n v="7.64"/>
    <n v="150.62"/>
    <n v="16.739999999999998"/>
    <n v="167.36"/>
    <n v="12"/>
    <n v="15"/>
    <n v="849"/>
    <n v="881"/>
    <n v="76"/>
    <n v="80"/>
    <m/>
    <n v="159.66999999999999"/>
    <n v="30.69"/>
    <n v="0.01"/>
    <n v="30.7"/>
    <n v="340.59"/>
    <n v="1174.98"/>
    <n v="134.55000000000001"/>
    <x v="0"/>
    <x v="0"/>
    <x v="4"/>
    <n v="1730"/>
    <n v="156"/>
    <x v="0"/>
    <x v="1"/>
  </r>
  <r>
    <x v="144"/>
    <x v="8"/>
    <x v="25"/>
    <n v="118.61"/>
    <n v="11006.84"/>
    <n v="92.8"/>
    <n v="7.86"/>
    <n v="218.97"/>
    <n v="14.81"/>
    <n v="233.78"/>
    <n v="11"/>
    <n v="17"/>
    <n v="928"/>
    <n v="896"/>
    <n v="65"/>
    <n v="62"/>
    <m/>
    <n v="176.39"/>
    <n v="59.7"/>
    <n v="5.03"/>
    <n v="64.739999999999995"/>
    <n v="564.35"/>
    <n v="1701.79"/>
    <n v="170.52"/>
    <x v="0"/>
    <x v="0"/>
    <x v="4"/>
    <n v="1824"/>
    <n v="127"/>
    <x v="4"/>
    <x v="1"/>
  </r>
  <r>
    <x v="144"/>
    <x v="9"/>
    <x v="25"/>
    <n v="118.61"/>
    <n v="9193.23"/>
    <n v="80.11"/>
    <n v="8.8000000000000007"/>
    <n v="564.04999999999995"/>
    <n v="203.59"/>
    <n v="767.64"/>
    <n v="30"/>
    <n v="48"/>
    <n v="717"/>
    <n v="737"/>
    <n v="113"/>
    <n v="119"/>
    <m/>
    <n v="174.29"/>
    <n v="42.28"/>
    <n v="1.78"/>
    <n v="44.06"/>
    <n v="452.63"/>
    <n v="1813.44"/>
    <n v="136.22"/>
    <x v="0"/>
    <x v="0"/>
    <x v="4"/>
    <n v="1454"/>
    <n v="232"/>
    <x v="0"/>
    <x v="1"/>
  </r>
  <r>
    <x v="144"/>
    <x v="18"/>
    <x v="25"/>
    <n v="118.61"/>
    <n v="6257.95"/>
    <n v="52.76"/>
    <n v="7.88"/>
    <n v="114.67"/>
    <n v="10.39"/>
    <n v="125.06"/>
    <n v="4"/>
    <n v="14"/>
    <n v="759"/>
    <n v="808"/>
    <n v="52"/>
    <n v="52"/>
    <m/>
    <n v="131.65"/>
    <n v="9.48"/>
    <n v="0.37"/>
    <n v="9.85"/>
    <n v="252.6"/>
    <n v="760.42"/>
    <n v="105.02"/>
    <x v="0"/>
    <x v="0"/>
    <x v="4"/>
    <n v="1567"/>
    <n v="104"/>
    <x v="4"/>
    <x v="1"/>
  </r>
  <r>
    <x v="144"/>
    <x v="22"/>
    <x v="25"/>
    <n v="118.61"/>
    <n v="7160.38"/>
    <n v="62.24"/>
    <n v="8.56"/>
    <n v="283.16000000000003"/>
    <n v="29.16"/>
    <n v="312.32"/>
    <n v="10"/>
    <n v="22"/>
    <n v="673"/>
    <n v="698"/>
    <n v="57"/>
    <n v="53"/>
    <m/>
    <n v="157"/>
    <n v="28.97"/>
    <n v="0.01"/>
    <n v="28.98"/>
    <n v="340.59"/>
    <n v="1116.78"/>
    <n v="115.7"/>
    <x v="0"/>
    <x v="0"/>
    <x v="4"/>
    <n v="1371"/>
    <n v="110"/>
    <x v="3"/>
    <x v="1"/>
  </r>
  <r>
    <x v="144"/>
    <x v="11"/>
    <x v="25"/>
    <n v="118.61"/>
    <n v="6123.25"/>
    <n v="51.63"/>
    <n v="7.77"/>
    <n v="219.91"/>
    <n v="25.69"/>
    <n v="245.6"/>
    <n v="13"/>
    <n v="15"/>
    <n v="799"/>
    <n v="843"/>
    <n v="59"/>
    <n v="48"/>
    <m/>
    <n v="139.13"/>
    <n v="13.96"/>
    <n v="1.1200000000000001"/>
    <n v="15.08"/>
    <n v="259.18"/>
    <n v="869.81"/>
    <n v="117.76"/>
    <x v="0"/>
    <x v="0"/>
    <x v="4"/>
    <n v="1642"/>
    <n v="107"/>
    <x v="4"/>
    <x v="1"/>
  </r>
  <r>
    <x v="144"/>
    <x v="12"/>
    <x v="127"/>
    <n v="17.989999999999998"/>
    <n v="1881.84"/>
    <n v="104.61"/>
    <n v="6.83"/>
    <n v="29.44"/>
    <n v="0"/>
    <n v="29.44"/>
    <n v="2"/>
    <n v="4"/>
    <n v="100"/>
    <n v="116"/>
    <n v="9"/>
    <n v="13"/>
    <m/>
    <n v="188.64"/>
    <n v="13.49"/>
    <n v="0.18"/>
    <n v="13.66"/>
    <n v="100.7"/>
    <n v="195.47"/>
    <n v="30.78"/>
    <x v="15"/>
    <x v="0"/>
    <x v="2"/>
    <n v="216"/>
    <n v="22"/>
    <x v="3"/>
    <x v="1"/>
  </r>
  <r>
    <x v="144"/>
    <x v="13"/>
    <x v="25"/>
    <n v="118.61"/>
    <n v="10789.23"/>
    <n v="90.97"/>
    <n v="7.96"/>
    <n v="389.63"/>
    <n v="34.25"/>
    <n v="423.88"/>
    <n v="14"/>
    <n v="27"/>
    <n v="816"/>
    <n v="856"/>
    <n v="85"/>
    <n v="77"/>
    <m/>
    <n v="174.52"/>
    <n v="59.84"/>
    <n v="1.6"/>
    <n v="61.44"/>
    <n v="519.91"/>
    <n v="1781.14"/>
    <n v="160.66999999999999"/>
    <x v="0"/>
    <x v="0"/>
    <x v="4"/>
    <n v="1672"/>
    <n v="162"/>
    <x v="0"/>
    <x v="1"/>
  </r>
  <r>
    <x v="144"/>
    <x v="21"/>
    <x v="25"/>
    <n v="118.61"/>
    <n v="8079.89"/>
    <n v="68.13"/>
    <n v="7.74"/>
    <n v="294.20999999999998"/>
    <n v="16.64"/>
    <n v="310.85000000000002"/>
    <n v="21"/>
    <n v="22"/>
    <n v="640"/>
    <n v="630"/>
    <n v="55"/>
    <n v="73"/>
    <m/>
    <n v="163.24"/>
    <n v="42.2"/>
    <n v="6.93"/>
    <n v="49.13"/>
    <n v="447.22"/>
    <n v="1419.18"/>
    <n v="140.72"/>
    <x v="0"/>
    <x v="0"/>
    <x v="4"/>
    <n v="1270"/>
    <n v="128"/>
    <x v="3"/>
    <x v="1"/>
  </r>
  <r>
    <x v="144"/>
    <x v="14"/>
    <x v="25"/>
    <n v="118.61"/>
    <n v="6114.86"/>
    <n v="51.56"/>
    <n v="6.31"/>
    <n v="13.37"/>
    <n v="0"/>
    <n v="13.37"/>
    <n v="6"/>
    <n v="3"/>
    <n v="730"/>
    <n v="796"/>
    <n v="46"/>
    <n v="51"/>
    <m/>
    <n v="144.77000000000001"/>
    <n v="7.07"/>
    <n v="0"/>
    <n v="7.07"/>
    <n v="224.31"/>
    <n v="321.52999999999997"/>
    <n v="76.39"/>
    <x v="0"/>
    <x v="0"/>
    <x v="4"/>
    <n v="1526"/>
    <n v="97"/>
    <x v="0"/>
    <x v="1"/>
  </r>
  <r>
    <x v="144"/>
    <x v="16"/>
    <x v="25"/>
    <n v="118.61"/>
    <n v="9999.92"/>
    <n v="84.31"/>
    <n v="8.49"/>
    <n v="430.47"/>
    <n v="98.9"/>
    <n v="529.37"/>
    <n v="14"/>
    <n v="38"/>
    <n v="867"/>
    <n v="909"/>
    <n v="88"/>
    <n v="103"/>
    <m/>
    <n v="158.19999999999999"/>
    <n v="37.75"/>
    <n v="0.24"/>
    <n v="37.979999999999997"/>
    <n v="398.41"/>
    <n v="2068.7199999999998"/>
    <n v="138.28"/>
    <x v="0"/>
    <x v="0"/>
    <x v="4"/>
    <n v="1776"/>
    <n v="191"/>
    <x v="0"/>
    <x v="1"/>
  </r>
  <r>
    <x v="145"/>
    <x v="0"/>
    <x v="56"/>
    <n v="104.7"/>
    <n v="5708"/>
    <n v="54.53"/>
    <n v="7.48"/>
    <n v="200.93"/>
    <n v="20.98"/>
    <n v="221.91"/>
    <n v="9"/>
    <n v="15"/>
    <n v="791"/>
    <n v="843"/>
    <n v="100"/>
    <n v="65"/>
    <m/>
    <n v="157.4"/>
    <n v="39.42"/>
    <n v="0.01"/>
    <n v="39.43"/>
    <n v="382.65"/>
    <n v="991.26"/>
    <n v="100.48"/>
    <x v="6"/>
    <x v="3"/>
    <x v="7"/>
    <n v="1634"/>
    <n v="165"/>
    <x v="0"/>
    <x v="1"/>
  </r>
  <r>
    <x v="145"/>
    <x v="3"/>
    <x v="56"/>
    <n v="104.7"/>
    <n v="4392.4399999999996"/>
    <n v="41.95"/>
    <n v="7.48"/>
    <n v="128.69999999999999"/>
    <n v="15.23"/>
    <n v="143.93"/>
    <n v="17"/>
    <n v="8"/>
    <n v="912"/>
    <n v="914"/>
    <n v="91"/>
    <n v="84"/>
    <m/>
    <n v="146.01"/>
    <n v="0.37"/>
    <n v="0"/>
    <n v="0.37"/>
    <n v="197.51"/>
    <n v="422.1"/>
    <n v="91.52"/>
    <x v="6"/>
    <x v="3"/>
    <x v="7"/>
    <n v="1826"/>
    <n v="175"/>
    <x v="2"/>
    <x v="1"/>
  </r>
  <r>
    <x v="145"/>
    <x v="7"/>
    <x v="56"/>
    <n v="104.7"/>
    <n v="5572.02"/>
    <n v="53.22"/>
    <n v="8.5"/>
    <n v="195.15"/>
    <n v="52.09"/>
    <n v="247.24"/>
    <n v="14"/>
    <n v="16"/>
    <n v="707"/>
    <n v="762"/>
    <n v="91"/>
    <n v="77"/>
    <m/>
    <n v="158.16"/>
    <n v="26.6"/>
    <n v="0.73"/>
    <n v="27.32"/>
    <n v="345.36"/>
    <n v="1090.0899999999999"/>
    <n v="101.72"/>
    <x v="6"/>
    <x v="3"/>
    <x v="7"/>
    <n v="1469"/>
    <n v="168"/>
    <x v="3"/>
    <x v="1"/>
  </r>
  <r>
    <x v="145"/>
    <x v="18"/>
    <x v="56"/>
    <n v="104.7"/>
    <n v="5212.28"/>
    <n v="49.78"/>
    <n v="7.13"/>
    <n v="169.52"/>
    <n v="4.9400000000000004"/>
    <n v="174.46"/>
    <n v="14"/>
    <n v="12"/>
    <n v="643"/>
    <n v="661"/>
    <n v="88"/>
    <n v="93"/>
    <m/>
    <n v="141.02000000000001"/>
    <n v="19.82"/>
    <n v="0.33"/>
    <n v="20.149999999999999"/>
    <n v="281.56"/>
    <n v="993.78"/>
    <n v="108.67"/>
    <x v="6"/>
    <x v="3"/>
    <x v="7"/>
    <n v="1304"/>
    <n v="181"/>
    <x v="4"/>
    <x v="1"/>
  </r>
  <r>
    <x v="145"/>
    <x v="11"/>
    <x v="56"/>
    <n v="104.7"/>
    <n v="5290.23"/>
    <n v="50.53"/>
    <n v="7.66"/>
    <n v="190.16"/>
    <n v="29.54"/>
    <n v="219.7"/>
    <n v="13"/>
    <n v="14"/>
    <n v="713"/>
    <n v="739"/>
    <n v="96"/>
    <n v="89"/>
    <m/>
    <n v="148.69999999999999"/>
    <n v="18.5"/>
    <n v="2"/>
    <n v="20.51"/>
    <n v="245.44"/>
    <n v="1028.18"/>
    <n v="103.67"/>
    <x v="6"/>
    <x v="3"/>
    <x v="7"/>
    <n v="1452"/>
    <n v="185"/>
    <x v="4"/>
    <x v="1"/>
  </r>
  <r>
    <x v="145"/>
    <x v="12"/>
    <x v="56"/>
    <n v="104.7"/>
    <n v="5195.54"/>
    <n v="49.62"/>
    <n v="7.81"/>
    <n v="211.78"/>
    <n v="29.54"/>
    <n v="241.32"/>
    <n v="12"/>
    <n v="17"/>
    <n v="715"/>
    <n v="731"/>
    <n v="87"/>
    <n v="85"/>
    <m/>
    <n v="173.27"/>
    <n v="33.32"/>
    <n v="6.31"/>
    <n v="39.619999999999997"/>
    <n v="422.87"/>
    <n v="1018.53"/>
    <n v="95.52"/>
    <x v="6"/>
    <x v="3"/>
    <x v="7"/>
    <n v="1446"/>
    <n v="172"/>
    <x v="3"/>
    <x v="1"/>
  </r>
  <r>
    <x v="145"/>
    <x v="14"/>
    <x v="56"/>
    <n v="104.7"/>
    <n v="4691.5600000000004"/>
    <n v="44.81"/>
    <n v="8.19"/>
    <n v="95.94"/>
    <n v="79.040000000000006"/>
    <n v="174.98"/>
    <n v="14"/>
    <n v="9"/>
    <n v="840"/>
    <n v="893"/>
    <n v="75"/>
    <n v="77"/>
    <m/>
    <n v="150.46"/>
    <n v="7.46"/>
    <n v="0"/>
    <n v="7.46"/>
    <n v="229.15"/>
    <n v="475.05"/>
    <n v="88.51"/>
    <x v="6"/>
    <x v="3"/>
    <x v="7"/>
    <n v="1733"/>
    <n v="152"/>
    <x v="0"/>
    <x v="1"/>
  </r>
  <r>
    <x v="146"/>
    <x v="4"/>
    <x v="81"/>
    <n v="62"/>
    <n v="3565"/>
    <m/>
    <n v="7.4"/>
    <n v="138"/>
    <n v="4"/>
    <n v="142"/>
    <m/>
    <m/>
    <m/>
    <m/>
    <n v="28"/>
    <n v="23"/>
    <m/>
    <m/>
    <m/>
    <m/>
    <m/>
    <m/>
    <m/>
    <m/>
    <x v="2"/>
    <x v="0"/>
    <x v="1"/>
    <n v="0"/>
    <n v="51"/>
    <x v="3"/>
    <x v="1"/>
  </r>
  <r>
    <x v="147"/>
    <x v="1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2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1"/>
    <x v="1"/>
  </r>
  <r>
    <x v="147"/>
    <x v="3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2"/>
    <x v="1"/>
  </r>
  <r>
    <x v="147"/>
    <x v="4"/>
    <x v="82"/>
    <n v="86"/>
    <n v="9218"/>
    <m/>
    <n v="8.5"/>
    <n v="628"/>
    <n v="150"/>
    <n v="778"/>
    <m/>
    <m/>
    <m/>
    <m/>
    <n v="67"/>
    <n v="117"/>
    <m/>
    <m/>
    <m/>
    <m/>
    <m/>
    <m/>
    <m/>
    <m/>
    <x v="2"/>
    <x v="0"/>
    <x v="1"/>
    <n v="0"/>
    <n v="184"/>
    <x v="3"/>
    <x v="1"/>
  </r>
  <r>
    <x v="147"/>
    <x v="5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6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7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3"/>
    <x v="1"/>
  </r>
  <r>
    <x v="147"/>
    <x v="8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4"/>
    <x v="1"/>
  </r>
  <r>
    <x v="147"/>
    <x v="9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18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4"/>
    <x v="1"/>
  </r>
  <r>
    <x v="147"/>
    <x v="22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3"/>
    <x v="1"/>
  </r>
  <r>
    <x v="147"/>
    <x v="11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4"/>
    <x v="1"/>
  </r>
  <r>
    <x v="147"/>
    <x v="12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3"/>
    <x v="1"/>
  </r>
  <r>
    <x v="147"/>
    <x v="13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31"/>
    <x v="154"/>
    <n v="24.29"/>
    <n v="3801.21"/>
    <n v="156.55000000000001"/>
    <n v="5.63"/>
    <n v="1.67"/>
    <n v="0"/>
    <n v="1.67"/>
    <n v="0"/>
    <n v="0"/>
    <n v="34"/>
    <n v="30"/>
    <n v="0"/>
    <n v="0"/>
    <m/>
    <n v="164.99"/>
    <n v="13.16"/>
    <n v="0"/>
    <n v="13.16"/>
    <n v="99.24"/>
    <n v="102.39"/>
    <n v="54.55"/>
    <x v="2"/>
    <x v="0"/>
    <x v="1"/>
    <n v="64"/>
    <n v="0"/>
    <x v="3"/>
    <x v="1"/>
  </r>
  <r>
    <x v="147"/>
    <x v="21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3"/>
    <x v="1"/>
  </r>
  <r>
    <x v="147"/>
    <x v="14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7"/>
    <x v="16"/>
    <x v="153"/>
    <n v="25.020000000000003"/>
    <n v="2791.9615384615377"/>
    <n v="111.65538461538462"/>
    <n v="6.3369230769230764"/>
    <n v="90"/>
    <n v="30"/>
    <n v="120"/>
    <n v="3.6923076923076925"/>
    <n v="5.7692307692307692"/>
    <n v="273.92307692307691"/>
    <n v="259.15384615384619"/>
    <n v="30"/>
    <n v="40"/>
    <m/>
    <n v="519.29538461538459"/>
    <n v="15.516923076923078"/>
    <n v="0.77307692307692322"/>
    <n v="16.290000000000003"/>
    <n v="119.46230769230769"/>
    <n v="524.23153846153855"/>
    <n v="43.85307692307692"/>
    <x v="0"/>
    <x v="0"/>
    <x v="7"/>
    <n v="533.07692307692309"/>
    <n v="70"/>
    <x v="0"/>
    <x v="1"/>
  </r>
  <r>
    <x v="148"/>
    <x v="2"/>
    <x v="29"/>
    <n v="61.67"/>
    <n v="3178.81"/>
    <n v="51.55"/>
    <n v="6.98"/>
    <n v="93.98"/>
    <n v="0"/>
    <n v="93.98"/>
    <n v="2"/>
    <n v="9"/>
    <n v="325"/>
    <n v="355"/>
    <n v="23"/>
    <n v="27"/>
    <m/>
    <n v="155.43"/>
    <n v="12.43"/>
    <n v="0"/>
    <n v="12.43"/>
    <n v="180.69"/>
    <n v="481.12"/>
    <n v="46.62"/>
    <x v="6"/>
    <x v="5"/>
    <x v="7"/>
    <n v="680"/>
    <n v="50"/>
    <x v="1"/>
    <x v="1"/>
  </r>
  <r>
    <x v="148"/>
    <x v="3"/>
    <x v="41"/>
    <n v="61.67"/>
    <n v="717.14"/>
    <n v="37.44"/>
    <n v="5.1100000000000003"/>
    <n v="0"/>
    <n v="0"/>
    <n v="0"/>
    <n v="0"/>
    <n v="0"/>
    <n v="127"/>
    <n v="145"/>
    <n v="11"/>
    <n v="6"/>
    <m/>
    <n v="133.93"/>
    <n v="0"/>
    <n v="0"/>
    <n v="0"/>
    <n v="23.32"/>
    <n v="43.84"/>
    <n v="12.23"/>
    <x v="2"/>
    <x v="0"/>
    <x v="7"/>
    <n v="272"/>
    <n v="17"/>
    <x v="2"/>
    <x v="1"/>
  </r>
  <r>
    <x v="148"/>
    <x v="25"/>
    <x v="29"/>
    <n v="61.67"/>
    <n v="3459.07"/>
    <n v="56.09"/>
    <n v="7.21"/>
    <n v="97.38"/>
    <n v="4.96"/>
    <n v="102.34"/>
    <n v="1"/>
    <n v="10"/>
    <n v="400"/>
    <n v="408"/>
    <n v="61"/>
    <n v="43"/>
    <m/>
    <n v="137.02000000000001"/>
    <n v="4.74"/>
    <n v="0"/>
    <n v="4.74"/>
    <n v="108.49"/>
    <n v="705.72"/>
    <n v="60.92"/>
    <x v="6"/>
    <x v="5"/>
    <x v="7"/>
    <n v="808"/>
    <n v="104"/>
    <x v="3"/>
    <x v="1"/>
  </r>
  <r>
    <x v="148"/>
    <x v="28"/>
    <x v="10"/>
    <n v="61.67"/>
    <n v="3234.5145454545459"/>
    <n v="54.799090909090914"/>
    <n v="6.8881818181818195"/>
    <n v="111.68909090909091"/>
    <n v="3.6363636363636362"/>
    <n v="115.32545454545453"/>
    <n v="5.5454545454545459"/>
    <n v="11.545454545454545"/>
    <n v="371.27272727272725"/>
    <n v="406.36363636363637"/>
    <n v="48.363636363636367"/>
    <n v="34.636363636363633"/>
    <m/>
    <n v="151.89181818181817"/>
    <n v="9.5954545454545457"/>
    <n v="0.52636363636363637"/>
    <n v="10.120909090909091"/>
    <n v="146.69636363636363"/>
    <n v="607.26727272727283"/>
    <n v="55.903636363636359"/>
    <x v="2"/>
    <x v="0"/>
    <x v="1"/>
    <n v="777.63636363636363"/>
    <n v="83"/>
    <x v="1"/>
    <x v="1"/>
  </r>
  <r>
    <x v="148"/>
    <x v="5"/>
    <x v="155"/>
    <n v="106.36"/>
    <n v="5858.46"/>
    <n v="59.59"/>
    <n v="7.83"/>
    <n v="183.1"/>
    <n v="28.28"/>
    <n v="211.38"/>
    <n v="10"/>
    <n v="15"/>
    <n v="546"/>
    <n v="572"/>
    <n v="62"/>
    <n v="54"/>
    <m/>
    <n v="128.94999999999999"/>
    <n v="11.8"/>
    <n v="0.1"/>
    <n v="12.74"/>
    <n v="175.19"/>
    <n v="803.4"/>
    <n v="92.9"/>
    <x v="9"/>
    <x v="0"/>
    <x v="7"/>
    <n v="1118"/>
    <n v="116"/>
    <x v="0"/>
    <x v="1"/>
  </r>
  <r>
    <x v="148"/>
    <x v="6"/>
    <x v="155"/>
    <n v="106.36"/>
    <n v="4993.25"/>
    <n v="46.95"/>
    <n v="7.23"/>
    <n v="241.71"/>
    <n v="7.1"/>
    <n v="248.81"/>
    <n v="5"/>
    <n v="12"/>
    <n v="602"/>
    <n v="605"/>
    <n v="67"/>
    <n v="44"/>
    <m/>
    <n v="142.72999999999999"/>
    <n v="6.88"/>
    <n v="0.02"/>
    <n v="7.84"/>
    <n v="185.11"/>
    <n v="760.86"/>
    <n v="77.75"/>
    <x v="9"/>
    <x v="0"/>
    <x v="7"/>
    <n v="1207"/>
    <n v="111"/>
    <x v="0"/>
    <x v="1"/>
  </r>
  <r>
    <x v="148"/>
    <x v="7"/>
    <x v="29"/>
    <n v="61.67"/>
    <n v="3997.48"/>
    <n v="64.83"/>
    <n v="7.29"/>
    <n v="142.84"/>
    <n v="1.43"/>
    <n v="144.27000000000001"/>
    <n v="11"/>
    <n v="16"/>
    <n v="392"/>
    <n v="436"/>
    <n v="86"/>
    <n v="46"/>
    <m/>
    <n v="153.87"/>
    <n v="14.7"/>
    <n v="0"/>
    <n v="14.7"/>
    <n v="184.72"/>
    <n v="903.16"/>
    <n v="63.85"/>
    <x v="6"/>
    <x v="5"/>
    <x v="7"/>
    <n v="828"/>
    <n v="132"/>
    <x v="3"/>
    <x v="1"/>
  </r>
  <r>
    <x v="148"/>
    <x v="8"/>
    <x v="29"/>
    <n v="61.67"/>
    <n v="3703.95"/>
    <n v="60.07"/>
    <n v="6.74"/>
    <n v="133.57"/>
    <n v="0"/>
    <n v="133.57"/>
    <n v="4"/>
    <n v="12"/>
    <n v="389"/>
    <n v="426"/>
    <n v="43"/>
    <n v="39"/>
    <m/>
    <n v="166.86"/>
    <n v="8.26"/>
    <n v="0.14000000000000001"/>
    <n v="8.39"/>
    <n v="87.76"/>
    <n v="700.81"/>
    <n v="68.06"/>
    <x v="6"/>
    <x v="5"/>
    <x v="7"/>
    <n v="815"/>
    <n v="82"/>
    <x v="4"/>
    <x v="1"/>
  </r>
  <r>
    <x v="148"/>
    <x v="9"/>
    <x v="155"/>
    <n v="106.36"/>
    <n v="5847.8"/>
    <n v="61.89"/>
    <n v="8.24"/>
    <n v="216.03"/>
    <n v="40.39"/>
    <n v="256.42"/>
    <n v="10"/>
    <n v="18"/>
    <n v="525"/>
    <n v="566"/>
    <n v="75"/>
    <n v="61"/>
    <m/>
    <n v="142.49"/>
    <n v="10.32"/>
    <n v="0.09"/>
    <n v="12.39"/>
    <n v="190.99"/>
    <n v="792.73"/>
    <n v="88.69"/>
    <x v="9"/>
    <x v="0"/>
    <x v="7"/>
    <n v="1091"/>
    <n v="136"/>
    <x v="0"/>
    <x v="1"/>
  </r>
  <r>
    <x v="148"/>
    <x v="18"/>
    <x v="29"/>
    <n v="61.67"/>
    <n v="2918.23"/>
    <n v="47.32"/>
    <n v="7.49"/>
    <n v="95.78"/>
    <n v="5.0199999999999996"/>
    <n v="100.8"/>
    <n v="6"/>
    <n v="11"/>
    <n v="329"/>
    <n v="382"/>
    <n v="35"/>
    <n v="31"/>
    <m/>
    <n v="132.6"/>
    <n v="5.54"/>
    <n v="0"/>
    <n v="5.54"/>
    <n v="126.31"/>
    <n v="546.58000000000004"/>
    <n v="53.93"/>
    <x v="6"/>
    <x v="5"/>
    <x v="7"/>
    <n v="711"/>
    <n v="66"/>
    <x v="4"/>
    <x v="1"/>
  </r>
  <r>
    <x v="148"/>
    <x v="22"/>
    <x v="10"/>
    <n v="61.67"/>
    <n v="3234.5145454545459"/>
    <n v="54.799090909090914"/>
    <n v="6.8881818181818195"/>
    <n v="111.68909090909091"/>
    <n v="3.6363636363636362"/>
    <n v="115.32545454545453"/>
    <n v="5.5454545454545459"/>
    <n v="11.545454545454545"/>
    <n v="371.27272727272725"/>
    <n v="406.36363636363637"/>
    <n v="48.363636363636367"/>
    <n v="34.636363636363633"/>
    <m/>
    <n v="151.89181818181817"/>
    <n v="9.5954545454545457"/>
    <n v="0.52636363636363637"/>
    <n v="10.120909090909091"/>
    <n v="146.69636363636363"/>
    <n v="607.26727272727283"/>
    <n v="55.903636363636359"/>
    <x v="2"/>
    <x v="0"/>
    <x v="1"/>
    <n v="777.63636363636363"/>
    <n v="83"/>
    <x v="3"/>
    <x v="1"/>
  </r>
  <r>
    <x v="148"/>
    <x v="11"/>
    <x v="29"/>
    <n v="61.67"/>
    <n v="3789.75"/>
    <n v="61.46"/>
    <n v="7.09"/>
    <n v="182.78"/>
    <n v="1.41"/>
    <n v="184.19"/>
    <n v="15"/>
    <n v="19"/>
    <n v="390"/>
    <n v="435"/>
    <n v="71"/>
    <n v="59"/>
    <m/>
    <n v="152.88999999999999"/>
    <n v="8.6999999999999993"/>
    <n v="0"/>
    <n v="8.6999999999999993"/>
    <n v="151.83000000000001"/>
    <n v="841"/>
    <n v="68.88"/>
    <x v="6"/>
    <x v="5"/>
    <x v="7"/>
    <n v="825"/>
    <n v="130"/>
    <x v="4"/>
    <x v="1"/>
  </r>
  <r>
    <x v="148"/>
    <x v="12"/>
    <x v="29"/>
    <n v="61.67"/>
    <n v="3582.91"/>
    <n v="58.1"/>
    <n v="7.36"/>
    <n v="179.21"/>
    <n v="6.46"/>
    <n v="185.67"/>
    <n v="3"/>
    <n v="18"/>
    <n v="386"/>
    <n v="425"/>
    <n v="61"/>
    <n v="33"/>
    <m/>
    <n v="172.71"/>
    <n v="17.77"/>
    <n v="5.15"/>
    <n v="22.92"/>
    <n v="254.08"/>
    <n v="727.46"/>
    <n v="61.74"/>
    <x v="6"/>
    <x v="5"/>
    <x v="7"/>
    <n v="811"/>
    <n v="94"/>
    <x v="3"/>
    <x v="1"/>
  </r>
  <r>
    <x v="148"/>
    <x v="13"/>
    <x v="155"/>
    <n v="106.36"/>
    <n v="5992.18"/>
    <n v="62.9"/>
    <n v="7.23"/>
    <n v="175.81"/>
    <n v="4.9800000000000004"/>
    <n v="180.79"/>
    <n v="2"/>
    <n v="13"/>
    <n v="529"/>
    <n v="582"/>
    <n v="66"/>
    <n v="53"/>
    <m/>
    <n v="162.36000000000001"/>
    <n v="25.1"/>
    <n v="0.01"/>
    <n v="25.84"/>
    <n v="310.17"/>
    <n v="862.71"/>
    <n v="94.83"/>
    <x v="9"/>
    <x v="0"/>
    <x v="7"/>
    <n v="1111"/>
    <n v="119"/>
    <x v="0"/>
    <x v="1"/>
  </r>
  <r>
    <x v="148"/>
    <x v="30"/>
    <x v="29"/>
    <n v="61.67"/>
    <n v="3128.31"/>
    <n v="50.73"/>
    <n v="6.22"/>
    <n v="32.729999999999997"/>
    <n v="0"/>
    <n v="32.729999999999997"/>
    <n v="1"/>
    <n v="3"/>
    <n v="461"/>
    <n v="482"/>
    <n v="39"/>
    <n v="37"/>
    <m/>
    <n v="156.12"/>
    <n v="14.76"/>
    <n v="0"/>
    <n v="14.76"/>
    <n v="179.28"/>
    <n v="509.88"/>
    <n v="54.63"/>
    <x v="6"/>
    <x v="5"/>
    <x v="7"/>
    <n v="943"/>
    <n v="76"/>
    <x v="0"/>
    <x v="1"/>
  </r>
  <r>
    <x v="148"/>
    <x v="21"/>
    <x v="29"/>
    <n v="61.67"/>
    <n v="3588.92"/>
    <n v="58.2"/>
    <n v="6.91"/>
    <n v="157.79"/>
    <n v="0"/>
    <n v="157.79"/>
    <n v="16"/>
    <n v="18"/>
    <n v="457"/>
    <n v="475"/>
    <n v="54"/>
    <n v="29"/>
    <m/>
    <n v="153.19"/>
    <n v="5"/>
    <n v="0.46"/>
    <n v="5.46"/>
    <n v="135.58000000000001"/>
    <n v="655.16"/>
    <n v="66.819999999999993"/>
    <x v="6"/>
    <x v="5"/>
    <x v="7"/>
    <n v="932"/>
    <n v="83"/>
    <x v="3"/>
    <x v="1"/>
  </r>
  <r>
    <x v="148"/>
    <x v="14"/>
    <x v="155"/>
    <n v="106.36"/>
    <n v="3537.41"/>
    <n v="37.49"/>
    <n v="6.08"/>
    <n v="2.29"/>
    <n v="0"/>
    <n v="2.29"/>
    <n v="25"/>
    <n v="0"/>
    <n v="672"/>
    <n v="733"/>
    <n v="89"/>
    <n v="81"/>
    <m/>
    <n v="128.5"/>
    <n v="0.16"/>
    <n v="0"/>
    <n v="0.16"/>
    <n v="57.21"/>
    <n v="327.78"/>
    <n v="73.75"/>
    <x v="9"/>
    <x v="0"/>
    <x v="7"/>
    <n v="1405"/>
    <n v="170"/>
    <x v="0"/>
    <x v="1"/>
  </r>
  <r>
    <x v="148"/>
    <x v="29"/>
    <x v="29"/>
    <n v="61.67"/>
    <n v="3515.09"/>
    <n v="57"/>
    <n v="7.37"/>
    <n v="112.52"/>
    <n v="20.72"/>
    <n v="133.24"/>
    <n v="2"/>
    <n v="11"/>
    <n v="428"/>
    <n v="501"/>
    <n v="48"/>
    <n v="31"/>
    <m/>
    <n v="156.19"/>
    <n v="13.65"/>
    <n v="0.04"/>
    <n v="13.69"/>
    <n v="181.6"/>
    <n v="565.21"/>
    <n v="57.26"/>
    <x v="6"/>
    <x v="5"/>
    <x v="7"/>
    <n v="929"/>
    <n v="79"/>
    <x v="4"/>
    <x v="1"/>
  </r>
  <r>
    <x v="148"/>
    <x v="16"/>
    <x v="155"/>
    <n v="106.36"/>
    <n v="6565.86"/>
    <n v="69.03"/>
    <n v="7.86"/>
    <n v="263.36"/>
    <n v="28.93"/>
    <n v="292.29000000000002"/>
    <n v="8"/>
    <n v="23"/>
    <n v="592"/>
    <n v="647"/>
    <n v="90"/>
    <n v="69"/>
    <m/>
    <n v="152.38"/>
    <n v="14.08"/>
    <n v="7.0000000000000007E-2"/>
    <n v="14.08"/>
    <n v="239"/>
    <n v="1220.67"/>
    <n v="92.72"/>
    <x v="9"/>
    <x v="0"/>
    <x v="7"/>
    <n v="1239"/>
    <n v="159"/>
    <x v="0"/>
    <x v="1"/>
  </r>
  <r>
    <x v="149"/>
    <x v="0"/>
    <x v="98"/>
    <n v="125.34"/>
    <n v="5783.9"/>
    <n v="46.15"/>
    <n v="7.56"/>
    <n v="130.11000000000001"/>
    <n v="11.52"/>
    <n v="141.63"/>
    <n v="3"/>
    <n v="12"/>
    <n v="748"/>
    <n v="800"/>
    <n v="32"/>
    <n v="26"/>
    <m/>
    <n v="136.06"/>
    <n v="23.56"/>
    <n v="0"/>
    <n v="23.56"/>
    <n v="286.5"/>
    <n v="658.51"/>
    <n v="93.42"/>
    <x v="6"/>
    <x v="0"/>
    <x v="4"/>
    <n v="1548"/>
    <n v="58"/>
    <x v="0"/>
    <x v="1"/>
  </r>
  <r>
    <x v="149"/>
    <x v="2"/>
    <x v="98"/>
    <n v="125.34"/>
    <n v="8323.7999999999993"/>
    <n v="66.41"/>
    <n v="9.16"/>
    <n v="501.24"/>
    <n v="166.19"/>
    <n v="667.43"/>
    <n v="11"/>
    <n v="45"/>
    <n v="618"/>
    <n v="614"/>
    <n v="56"/>
    <n v="52"/>
    <m/>
    <n v="152.82"/>
    <n v="37.69"/>
    <n v="0.24"/>
    <n v="37.93"/>
    <n v="384.5"/>
    <n v="1606.76"/>
    <n v="119.88"/>
    <x v="6"/>
    <x v="0"/>
    <x v="4"/>
    <n v="1232"/>
    <n v="108"/>
    <x v="1"/>
    <x v="1"/>
  </r>
  <r>
    <x v="149"/>
    <x v="3"/>
    <x v="98"/>
    <n v="125.34"/>
    <n v="6894.9"/>
    <n v="55.01"/>
    <n v="6.92"/>
    <n v="13.67"/>
    <n v="0"/>
    <n v="13.67"/>
    <n v="6"/>
    <n v="1"/>
    <n v="821"/>
    <n v="827"/>
    <n v="53"/>
    <n v="44"/>
    <m/>
    <n v="147.65"/>
    <n v="0.59"/>
    <n v="0"/>
    <n v="0.59"/>
    <n v="241.28"/>
    <n v="379.34"/>
    <n v="83.38"/>
    <x v="6"/>
    <x v="0"/>
    <x v="4"/>
    <n v="1648"/>
    <n v="97"/>
    <x v="2"/>
    <x v="1"/>
  </r>
  <r>
    <x v="149"/>
    <x v="25"/>
    <x v="98"/>
    <n v="125.34"/>
    <n v="12538.79"/>
    <n v="100.04"/>
    <n v="8.84"/>
    <n v="525.74"/>
    <n v="203.7"/>
    <n v="729.44"/>
    <n v="14"/>
    <n v="46"/>
    <n v="829"/>
    <n v="875"/>
    <n v="100"/>
    <n v="82"/>
    <m/>
    <n v="150.87"/>
    <n v="12.89"/>
    <n v="0.06"/>
    <n v="12.95"/>
    <n v="305.88"/>
    <n v="2328.92"/>
    <n v="192.87"/>
    <x v="6"/>
    <x v="0"/>
    <x v="4"/>
    <n v="1704"/>
    <n v="182"/>
    <x v="3"/>
    <x v="1"/>
  </r>
  <r>
    <x v="149"/>
    <x v="28"/>
    <x v="98"/>
    <n v="125.34"/>
    <n v="5571.51"/>
    <n v="110.98"/>
    <n v="7.57"/>
    <n v="498.62"/>
    <n v="26.05"/>
    <n v="524.66999999999996"/>
    <n v="18"/>
    <n v="39"/>
    <n v="374"/>
    <n v="359"/>
    <n v="37"/>
    <n v="54"/>
    <m/>
    <n v="179.85"/>
    <n v="6.5"/>
    <n v="0"/>
    <n v="6.5"/>
    <n v="49.54"/>
    <n v="1286.99"/>
    <n v="89.95"/>
    <x v="6"/>
    <x v="0"/>
    <x v="4"/>
    <n v="733"/>
    <n v="91"/>
    <x v="1"/>
    <x v="1"/>
  </r>
  <r>
    <x v="149"/>
    <x v="5"/>
    <x v="156"/>
    <n v="90.96"/>
    <n v="8993.26"/>
    <n v="98.87"/>
    <n v="8.7899999999999991"/>
    <n v="507.18"/>
    <n v="169.16"/>
    <n v="676.34"/>
    <n v="13"/>
    <n v="43"/>
    <n v="572"/>
    <n v="603"/>
    <n v="57"/>
    <n v="64"/>
    <m/>
    <n v="174.4"/>
    <n v="39.75"/>
    <n v="0.38"/>
    <n v="42.63"/>
    <n v="393.69"/>
    <n v="1688.69"/>
    <n v="110.83"/>
    <x v="2"/>
    <x v="0"/>
    <x v="1"/>
    <n v="1175"/>
    <n v="121"/>
    <x v="0"/>
    <x v="1"/>
  </r>
  <r>
    <x v="149"/>
    <x v="7"/>
    <x v="98"/>
    <n v="125.34"/>
    <n v="12081.03"/>
    <n v="96.39"/>
    <n v="8.8800000000000008"/>
    <n v="604.61"/>
    <n v="162.83000000000001"/>
    <n v="767.44"/>
    <n v="15"/>
    <n v="38"/>
    <n v="922"/>
    <n v="912"/>
    <n v="88"/>
    <n v="82"/>
    <m/>
    <n v="162.94"/>
    <n v="48.02"/>
    <n v="0.38"/>
    <n v="48.4"/>
    <n v="473.34"/>
    <n v="2388.56"/>
    <n v="163.21"/>
    <x v="6"/>
    <x v="0"/>
    <x v="4"/>
    <n v="1834"/>
    <n v="170"/>
    <x v="3"/>
    <x v="1"/>
  </r>
  <r>
    <x v="149"/>
    <x v="8"/>
    <x v="98"/>
    <n v="125.34"/>
    <n v="11798.48"/>
    <n v="94.13"/>
    <n v="7.61"/>
    <n v="420.01"/>
    <n v="10.24"/>
    <n v="430.25"/>
    <n v="13"/>
    <n v="38"/>
    <n v="870"/>
    <n v="864"/>
    <n v="66"/>
    <n v="67"/>
    <m/>
    <n v="172.66"/>
    <n v="60.42"/>
    <n v="2.81"/>
    <n v="63.22"/>
    <n v="550.16"/>
    <n v="1888.4"/>
    <n v="191.86"/>
    <x v="6"/>
    <x v="0"/>
    <x v="4"/>
    <n v="1734"/>
    <n v="133"/>
    <x v="4"/>
    <x v="1"/>
  </r>
  <r>
    <x v="149"/>
    <x v="9"/>
    <x v="156"/>
    <n v="90.96"/>
    <n v="7960.05"/>
    <n v="87.51"/>
    <n v="8.7799999999999994"/>
    <n v="432.29"/>
    <n v="149.1"/>
    <n v="581.39"/>
    <n v="27"/>
    <n v="34"/>
    <n v="597"/>
    <n v="618"/>
    <n v="99"/>
    <n v="108"/>
    <m/>
    <n v="166.35"/>
    <n v="29.91"/>
    <n v="0.33"/>
    <n v="34.46"/>
    <n v="349.28"/>
    <n v="1629.53"/>
    <n v="123.81"/>
    <x v="2"/>
    <x v="0"/>
    <x v="1"/>
    <n v="1215"/>
    <n v="207"/>
    <x v="0"/>
    <x v="1"/>
  </r>
  <r>
    <x v="149"/>
    <x v="18"/>
    <x v="98"/>
    <n v="125.34"/>
    <n v="10467.81"/>
    <n v="83.52"/>
    <n v="8.16"/>
    <n v="271.31"/>
    <n v="68.680000000000007"/>
    <n v="339.99"/>
    <n v="18"/>
    <n v="23"/>
    <n v="861"/>
    <n v="852"/>
    <n v="73"/>
    <n v="74"/>
    <m/>
    <n v="149.66999999999999"/>
    <n v="37.72"/>
    <n v="0.02"/>
    <n v="37.74"/>
    <n v="428.77"/>
    <n v="1589.43"/>
    <n v="165.96"/>
    <x v="6"/>
    <x v="0"/>
    <x v="4"/>
    <n v="1713"/>
    <n v="147"/>
    <x v="4"/>
    <x v="1"/>
  </r>
  <r>
    <x v="149"/>
    <x v="22"/>
    <x v="98"/>
    <n v="125.34"/>
    <n v="12329.9"/>
    <n v="98.37"/>
    <n v="7.85"/>
    <n v="599.44000000000005"/>
    <n v="29.1"/>
    <n v="628.54"/>
    <n v="9"/>
    <n v="39"/>
    <n v="856"/>
    <n v="889"/>
    <n v="64"/>
    <n v="87"/>
    <m/>
    <n v="171.6"/>
    <n v="50.3"/>
    <n v="0"/>
    <n v="50.3"/>
    <n v="487.19"/>
    <n v="2093.2600000000002"/>
    <n v="200.59"/>
    <x v="6"/>
    <x v="0"/>
    <x v="4"/>
    <n v="1745"/>
    <n v="151"/>
    <x v="3"/>
    <x v="1"/>
  </r>
  <r>
    <x v="149"/>
    <x v="11"/>
    <x v="98"/>
    <n v="125.34"/>
    <n v="11515.62"/>
    <n v="91.88"/>
    <n v="8.33"/>
    <n v="577.45000000000005"/>
    <n v="106.87"/>
    <n v="684.32"/>
    <n v="20"/>
    <n v="39"/>
    <n v="986"/>
    <n v="1052"/>
    <n v="82"/>
    <n v="96"/>
    <m/>
    <n v="157.41"/>
    <n v="47.84"/>
    <n v="1.58"/>
    <n v="49.42"/>
    <n v="461.63"/>
    <n v="2241.92"/>
    <n v="191.87"/>
    <x v="6"/>
    <x v="0"/>
    <x v="4"/>
    <n v="2038"/>
    <n v="178"/>
    <x v="4"/>
    <x v="1"/>
  </r>
  <r>
    <x v="149"/>
    <x v="12"/>
    <x v="98"/>
    <n v="125.34"/>
    <n v="6612.57"/>
    <n v="52.76"/>
    <n v="8.75"/>
    <n v="224.6"/>
    <n v="74.12"/>
    <n v="298.72000000000003"/>
    <n v="3"/>
    <n v="20"/>
    <n v="464"/>
    <n v="498"/>
    <n v="33"/>
    <n v="32"/>
    <m/>
    <n v="150.96"/>
    <n v="37.18"/>
    <n v="3.57"/>
    <n v="40.75"/>
    <n v="376.26"/>
    <n v="996.21"/>
    <n v="100.76"/>
    <x v="6"/>
    <x v="0"/>
    <x v="4"/>
    <n v="962"/>
    <n v="65"/>
    <x v="3"/>
    <x v="1"/>
  </r>
  <r>
    <x v="149"/>
    <x v="13"/>
    <x v="156"/>
    <n v="90.96"/>
    <n v="4510.3900000000003"/>
    <n v="49.59"/>
    <n v="7.92"/>
    <n v="301.74"/>
    <n v="11.09"/>
    <n v="312.83"/>
    <n v="1"/>
    <n v="19"/>
    <n v="347"/>
    <n v="397"/>
    <n v="39"/>
    <n v="30"/>
    <m/>
    <n v="149.51"/>
    <n v="23.91"/>
    <n v="0.03"/>
    <n v="25.75"/>
    <n v="251.67"/>
    <n v="848.57"/>
    <n v="70.760000000000005"/>
    <x v="2"/>
    <x v="0"/>
    <x v="1"/>
    <n v="744"/>
    <n v="69"/>
    <x v="0"/>
    <x v="1"/>
  </r>
  <r>
    <x v="149"/>
    <x v="31"/>
    <x v="157"/>
    <n v="34.61"/>
    <n v="5231.4399999999996"/>
    <n v="151.15"/>
    <n v="6.61"/>
    <n v="79.87"/>
    <n v="0"/>
    <n v="79.87"/>
    <n v="1"/>
    <n v="4"/>
    <n v="42"/>
    <n v="45"/>
    <n v="0"/>
    <n v="0"/>
    <m/>
    <n v="163.95"/>
    <n v="13.55"/>
    <n v="0"/>
    <n v="13.55"/>
    <n v="119.84"/>
    <n v="170.13"/>
    <n v="72.83"/>
    <x v="2"/>
    <x v="0"/>
    <x v="1"/>
    <n v="87"/>
    <n v="0"/>
    <x v="3"/>
    <x v="1"/>
  </r>
  <r>
    <x v="149"/>
    <x v="30"/>
    <x v="98"/>
    <n v="125.34"/>
    <n v="5407.5"/>
    <n v="43.14"/>
    <n v="6.84"/>
    <n v="95.07"/>
    <n v="0"/>
    <n v="95.07"/>
    <n v="1"/>
    <n v="5"/>
    <n v="731"/>
    <n v="738"/>
    <n v="31"/>
    <n v="26"/>
    <m/>
    <n v="146.27000000000001"/>
    <n v="19.73"/>
    <n v="0"/>
    <n v="19.73"/>
    <n v="211.19"/>
    <n v="533.59"/>
    <n v="89.29"/>
    <x v="6"/>
    <x v="0"/>
    <x v="4"/>
    <n v="1469"/>
    <n v="57"/>
    <x v="0"/>
    <x v="1"/>
  </r>
  <r>
    <x v="149"/>
    <x v="21"/>
    <x v="98"/>
    <n v="125.34"/>
    <n v="8798.66"/>
    <n v="89.3"/>
    <n v="8.2899999999999991"/>
    <n v="378.25"/>
    <n v="83.98"/>
    <n v="462.23"/>
    <n v="17"/>
    <n v="29"/>
    <n v="604"/>
    <n v="602"/>
    <n v="51"/>
    <n v="53"/>
    <m/>
    <n v="175.26"/>
    <n v="48.43"/>
    <n v="3.24"/>
    <n v="51.67"/>
    <n v="433.94"/>
    <n v="1340.52"/>
    <n v="157.16"/>
    <x v="6"/>
    <x v="0"/>
    <x v="4"/>
    <n v="1206"/>
    <n v="104"/>
    <x v="3"/>
    <x v="1"/>
  </r>
  <r>
    <x v="149"/>
    <x v="16"/>
    <x v="156"/>
    <n v="90.96"/>
    <n v="7291.75"/>
    <n v="80.17"/>
    <n v="8.3699999999999992"/>
    <n v="421.18"/>
    <n v="91.75"/>
    <n v="512.92999999999995"/>
    <n v="12"/>
    <n v="28"/>
    <n v="529"/>
    <n v="540"/>
    <n v="63"/>
    <n v="90"/>
    <m/>
    <n v="152.38999999999999"/>
    <n v="26.4"/>
    <n v="0.21"/>
    <n v="26.4"/>
    <n v="269.42"/>
    <n v="1646.34"/>
    <n v="106.45"/>
    <x v="2"/>
    <x v="0"/>
    <x v="1"/>
    <n v="1069"/>
    <n v="153"/>
    <x v="0"/>
    <x v="1"/>
  </r>
  <r>
    <x v="150"/>
    <x v="4"/>
    <x v="82"/>
    <n v="84"/>
    <n v="9363"/>
    <m/>
    <n v="9"/>
    <n v="704"/>
    <n v="120"/>
    <n v="824"/>
    <m/>
    <m/>
    <m/>
    <m/>
    <n v="57"/>
    <n v="124"/>
    <m/>
    <m/>
    <m/>
    <m/>
    <m/>
    <m/>
    <m/>
    <m/>
    <x v="2"/>
    <x v="0"/>
    <x v="1"/>
    <n v="0"/>
    <n v="181"/>
    <x v="3"/>
    <x v="1"/>
  </r>
  <r>
    <x v="151"/>
    <x v="0"/>
    <x v="56"/>
    <n v="82.35"/>
    <n v="4387.95"/>
    <n v="53.28"/>
    <n v="8.06"/>
    <n v="27.16"/>
    <n v="17.37"/>
    <n v="44.53"/>
    <n v="2"/>
    <n v="4"/>
    <n v="595"/>
    <n v="639"/>
    <n v="62"/>
    <n v="16"/>
    <m/>
    <n v="145.41"/>
    <n v="11.74"/>
    <n v="0"/>
    <n v="11.74"/>
    <n v="212.22"/>
    <n v="514.48"/>
    <n v="75.7"/>
    <x v="0"/>
    <x v="5"/>
    <x v="7"/>
    <n v="1234"/>
    <n v="78"/>
    <x v="0"/>
    <x v="1"/>
  </r>
  <r>
    <x v="151"/>
    <x v="2"/>
    <x v="56"/>
    <n v="82.35"/>
    <n v="4021.94"/>
    <n v="48.84"/>
    <n v="6.58"/>
    <n v="28.9"/>
    <n v="0"/>
    <n v="28.9"/>
    <n v="0"/>
    <n v="4"/>
    <n v="552"/>
    <n v="578"/>
    <n v="45"/>
    <n v="21"/>
    <m/>
    <n v="150.34"/>
    <n v="9.06"/>
    <n v="0"/>
    <n v="9.06"/>
    <n v="210.5"/>
    <n v="495.63"/>
    <n v="67.89"/>
    <x v="0"/>
    <x v="5"/>
    <x v="7"/>
    <n v="1130"/>
    <n v="66"/>
    <x v="1"/>
    <x v="1"/>
  </r>
  <r>
    <x v="151"/>
    <x v="3"/>
    <x v="41"/>
    <n v="82.35"/>
    <n v="2902.8"/>
    <n v="39.840000000000003"/>
    <n v="5.83"/>
    <n v="1.1399999999999999"/>
    <n v="0"/>
    <n v="1.1399999999999999"/>
    <n v="9"/>
    <n v="0"/>
    <n v="685"/>
    <n v="705"/>
    <n v="76"/>
    <n v="66"/>
    <m/>
    <n v="148.62"/>
    <n v="0.48"/>
    <n v="0"/>
    <n v="0.48"/>
    <n v="148.43"/>
    <n v="281.24"/>
    <n v="64.180000000000007"/>
    <x v="0"/>
    <x v="5"/>
    <x v="7"/>
    <n v="1390"/>
    <n v="142"/>
    <x v="2"/>
    <x v="1"/>
  </r>
  <r>
    <x v="151"/>
    <x v="5"/>
    <x v="56"/>
    <n v="82.35"/>
    <n v="4688.6000000000004"/>
    <n v="65.7"/>
    <n v="7.55"/>
    <n v="87.06"/>
    <n v="10.050000000000001"/>
    <n v="97.11"/>
    <n v="4"/>
    <n v="10"/>
    <n v="476"/>
    <n v="508"/>
    <n v="68"/>
    <n v="35"/>
    <m/>
    <n v="157.21"/>
    <n v="11.11"/>
    <n v="0"/>
    <n v="11.11"/>
    <n v="186.21"/>
    <n v="632.49"/>
    <n v="66.3"/>
    <x v="0"/>
    <x v="5"/>
    <x v="7"/>
    <n v="984"/>
    <n v="103"/>
    <x v="0"/>
    <x v="1"/>
  </r>
  <r>
    <x v="151"/>
    <x v="6"/>
    <x v="119"/>
    <n v="19.260000000000002"/>
    <n v="3187.56"/>
    <n v="165.47"/>
    <n v="5.38"/>
    <n v="0"/>
    <n v="0"/>
    <n v="0"/>
    <n v="0"/>
    <n v="0"/>
    <n v="14"/>
    <n v="14"/>
    <n v="0"/>
    <n v="0"/>
    <m/>
    <n v="146.16"/>
    <n v="1.97"/>
    <n v="0"/>
    <n v="1.97"/>
    <n v="31.7"/>
    <n v="36.6"/>
    <n v="34.26"/>
    <x v="2"/>
    <x v="0"/>
    <x v="1"/>
    <n v="28"/>
    <n v="0"/>
    <x v="0"/>
    <x v="1"/>
  </r>
  <r>
    <x v="151"/>
    <x v="7"/>
    <x v="56"/>
    <n v="82.35"/>
    <n v="4627.66"/>
    <n v="56.19"/>
    <n v="6.7"/>
    <n v="58.1"/>
    <n v="0"/>
    <n v="58.1"/>
    <n v="5"/>
    <n v="8"/>
    <n v="553"/>
    <n v="581"/>
    <n v="60"/>
    <n v="29"/>
    <m/>
    <n v="141.47999999999999"/>
    <n v="6.12"/>
    <n v="0"/>
    <n v="6.12"/>
    <n v="167.55"/>
    <n v="692.62"/>
    <n v="77.739999999999995"/>
    <x v="0"/>
    <x v="5"/>
    <x v="7"/>
    <n v="1134"/>
    <n v="89"/>
    <x v="3"/>
    <x v="1"/>
  </r>
  <r>
    <x v="151"/>
    <x v="8"/>
    <x v="56"/>
    <n v="82.35"/>
    <n v="4578.1499999999996"/>
    <n v="55.59"/>
    <n v="6.99"/>
    <n v="50.86"/>
    <n v="0"/>
    <n v="50.86"/>
    <n v="1"/>
    <n v="4"/>
    <n v="550"/>
    <n v="601"/>
    <n v="60"/>
    <n v="28"/>
    <m/>
    <n v="157.43"/>
    <n v="15.95"/>
    <n v="0"/>
    <n v="15.95"/>
    <n v="233.55"/>
    <n v="605.13"/>
    <n v="83.45"/>
    <x v="0"/>
    <x v="5"/>
    <x v="7"/>
    <n v="1151"/>
    <n v="88"/>
    <x v="4"/>
    <x v="1"/>
  </r>
  <r>
    <x v="151"/>
    <x v="9"/>
    <x v="56"/>
    <n v="82.35"/>
    <n v="4846.37"/>
    <n v="58.85"/>
    <n v="6.85"/>
    <n v="117.23"/>
    <n v="0"/>
    <n v="117.23"/>
    <n v="7"/>
    <n v="14"/>
    <n v="560"/>
    <n v="620"/>
    <n v="62"/>
    <n v="43"/>
    <m/>
    <n v="135.9"/>
    <n v="2.25"/>
    <n v="0"/>
    <n v="2.25"/>
    <n v="92.9"/>
    <n v="649.11"/>
    <n v="81.67"/>
    <x v="0"/>
    <x v="5"/>
    <x v="7"/>
    <n v="1180"/>
    <n v="105"/>
    <x v="0"/>
    <x v="1"/>
  </r>
  <r>
    <x v="151"/>
    <x v="10"/>
    <x v="158"/>
    <n v="12.12"/>
    <n v="1914.15"/>
    <n v="158"/>
    <n v="4.3899999999999997"/>
    <n v="0"/>
    <n v="0"/>
    <n v="0"/>
    <n v="0"/>
    <n v="0"/>
    <n v="5"/>
    <n v="6"/>
    <n v="0"/>
    <n v="0"/>
    <m/>
    <n v="159.43"/>
    <n v="4.33"/>
    <n v="0"/>
    <n v="4.33"/>
    <n v="44.57"/>
    <n v="1.73"/>
    <n v="26.39"/>
    <x v="2"/>
    <x v="0"/>
    <x v="1"/>
    <n v="11"/>
    <n v="0"/>
    <x v="0"/>
    <x v="1"/>
  </r>
  <r>
    <x v="151"/>
    <x v="22"/>
    <x v="56"/>
    <n v="82.35"/>
    <n v="4209.3500000000004"/>
    <n v="51.11"/>
    <n v="7.32"/>
    <n v="51.21"/>
    <n v="2.88"/>
    <n v="54.09"/>
    <n v="2"/>
    <n v="6"/>
    <n v="517"/>
    <n v="536"/>
    <n v="56"/>
    <n v="30"/>
    <m/>
    <n v="145.71"/>
    <n v="1.3"/>
    <n v="0"/>
    <n v="1.3"/>
    <n v="147.36000000000001"/>
    <n v="598.27"/>
    <n v="75.42"/>
    <x v="0"/>
    <x v="5"/>
    <x v="7"/>
    <n v="1053"/>
    <n v="86"/>
    <x v="3"/>
    <x v="1"/>
  </r>
  <r>
    <x v="151"/>
    <x v="11"/>
    <x v="56"/>
    <n v="82.35"/>
    <n v="4205.26"/>
    <n v="51.06"/>
    <n v="7.38"/>
    <n v="27.45"/>
    <n v="2.1800000000000002"/>
    <n v="29.63"/>
    <n v="4"/>
    <n v="3"/>
    <n v="564"/>
    <n v="572"/>
    <n v="54"/>
    <n v="25"/>
    <m/>
    <n v="145.55000000000001"/>
    <n v="12.55"/>
    <n v="0"/>
    <n v="12.55"/>
    <n v="202.63"/>
    <n v="545.67999999999995"/>
    <n v="82.27"/>
    <x v="0"/>
    <x v="5"/>
    <x v="7"/>
    <n v="1136"/>
    <n v="79"/>
    <x v="4"/>
    <x v="1"/>
  </r>
  <r>
    <x v="151"/>
    <x v="12"/>
    <x v="56"/>
    <n v="82.35"/>
    <n v="4453.3100000000004"/>
    <n v="54.08"/>
    <n v="7.51"/>
    <n v="127.25"/>
    <n v="7.27"/>
    <n v="134.52000000000001"/>
    <n v="7"/>
    <n v="14"/>
    <n v="534"/>
    <n v="568"/>
    <n v="71"/>
    <n v="31"/>
    <m/>
    <n v="153.04"/>
    <n v="8.6999999999999993"/>
    <n v="0"/>
    <n v="8.6999999999999993"/>
    <n v="151.99"/>
    <n v="605.97"/>
    <n v="77.75"/>
    <x v="0"/>
    <x v="5"/>
    <x v="7"/>
    <n v="1102"/>
    <n v="102"/>
    <x v="3"/>
    <x v="1"/>
  </r>
  <r>
    <x v="151"/>
    <x v="13"/>
    <x v="56"/>
    <n v="82.35"/>
    <n v="4644.58"/>
    <n v="56.4"/>
    <n v="7.61"/>
    <n v="60.59"/>
    <n v="10.18"/>
    <n v="70.77"/>
    <n v="2"/>
    <n v="7"/>
    <n v="567"/>
    <n v="573"/>
    <n v="76"/>
    <n v="25"/>
    <m/>
    <n v="164.97"/>
    <n v="19.600000000000001"/>
    <n v="7.0000000000000007E-2"/>
    <n v="19.670000000000002"/>
    <n v="273.97000000000003"/>
    <n v="667.98"/>
    <n v="84.8"/>
    <x v="0"/>
    <x v="5"/>
    <x v="7"/>
    <n v="1140"/>
    <n v="101"/>
    <x v="0"/>
    <x v="1"/>
  </r>
  <r>
    <x v="151"/>
    <x v="31"/>
    <x v="159"/>
    <n v="24.42"/>
    <n v="3440.93"/>
    <n v="140.94"/>
    <n v="6.53"/>
    <n v="104.44"/>
    <n v="0"/>
    <n v="104.44"/>
    <n v="1"/>
    <n v="5"/>
    <n v="32"/>
    <n v="32"/>
    <n v="6"/>
    <n v="2"/>
    <m/>
    <n v="163.02000000000001"/>
    <n v="9.9499999999999993"/>
    <n v="0"/>
    <n v="9.9499999999999993"/>
    <n v="89.41"/>
    <n v="253.16"/>
    <n v="50.58"/>
    <x v="2"/>
    <x v="0"/>
    <x v="1"/>
    <n v="64"/>
    <n v="8"/>
    <x v="3"/>
    <x v="1"/>
  </r>
  <r>
    <x v="151"/>
    <x v="21"/>
    <x v="56"/>
    <n v="82.35"/>
    <n v="4462.1499999999996"/>
    <n v="54.47"/>
    <n v="6.45"/>
    <n v="33.630000000000003"/>
    <n v="0"/>
    <n v="33.630000000000003"/>
    <n v="2"/>
    <n v="4"/>
    <n v="646"/>
    <n v="690"/>
    <n v="54"/>
    <n v="32"/>
    <m/>
    <n v="149.82"/>
    <n v="0.92"/>
    <n v="0"/>
    <n v="0.92"/>
    <n v="127.36"/>
    <n v="563.03"/>
    <n v="85.32"/>
    <x v="0"/>
    <x v="5"/>
    <x v="7"/>
    <n v="1336"/>
    <n v="86"/>
    <x v="3"/>
    <x v="1"/>
  </r>
  <r>
    <x v="151"/>
    <x v="16"/>
    <x v="56"/>
    <n v="82.35"/>
    <n v="5033.6499999999996"/>
    <n v="61.12"/>
    <n v="6.78"/>
    <n v="102.34"/>
    <n v="0"/>
    <n v="102.34"/>
    <n v="6"/>
    <n v="12"/>
    <n v="636"/>
    <n v="690"/>
    <n v="89"/>
    <n v="55"/>
    <m/>
    <n v="142.82"/>
    <n v="5.44"/>
    <n v="0"/>
    <n v="5.44"/>
    <n v="173.65"/>
    <n v="865.29"/>
    <n v="80.36"/>
    <x v="0"/>
    <x v="5"/>
    <x v="7"/>
    <n v="1326"/>
    <n v="144"/>
    <x v="0"/>
    <x v="1"/>
  </r>
  <r>
    <x v="152"/>
    <x v="0"/>
    <x v="33"/>
    <n v="119.54"/>
    <n v="6666.97"/>
    <n v="55.77"/>
    <n v="8.1999999999999993"/>
    <n v="163.32"/>
    <n v="32.94"/>
    <n v="196.26"/>
    <n v="8"/>
    <n v="13"/>
    <n v="679"/>
    <n v="678"/>
    <n v="55"/>
    <n v="32"/>
    <m/>
    <n v="140.05000000000001"/>
    <n v="31.82"/>
    <n v="0.28000000000000003"/>
    <n v="32.1"/>
    <n v="309.95999999999998"/>
    <n v="1041.26"/>
    <n v="107.33"/>
    <x v="0"/>
    <x v="0"/>
    <x v="4"/>
    <n v="1357"/>
    <n v="87"/>
    <x v="0"/>
    <x v="1"/>
  </r>
  <r>
    <x v="152"/>
    <x v="2"/>
    <x v="33"/>
    <n v="119.54"/>
    <n v="4818.79"/>
    <n v="40.729999999999997"/>
    <n v="8.52"/>
    <n v="241.91"/>
    <n v="71.819999999999993"/>
    <n v="313.73"/>
    <n v="10"/>
    <n v="20"/>
    <n v="417"/>
    <n v="395"/>
    <n v="44"/>
    <n v="34"/>
    <m/>
    <n v="143.91999999999999"/>
    <n v="23.86"/>
    <n v="0"/>
    <n v="23.86"/>
    <n v="293.32"/>
    <n v="825.18"/>
    <n v="77.66"/>
    <x v="0"/>
    <x v="0"/>
    <x v="4"/>
    <n v="812"/>
    <n v="78"/>
    <x v="1"/>
    <x v="1"/>
  </r>
  <r>
    <x v="152"/>
    <x v="3"/>
    <x v="33"/>
    <n v="119.54"/>
    <n v="2926.92"/>
    <n v="24.49"/>
    <n v="6.24"/>
    <n v="12.85"/>
    <n v="0"/>
    <n v="12.85"/>
    <n v="7"/>
    <n v="2"/>
    <n v="493"/>
    <n v="508"/>
    <n v="43"/>
    <n v="34"/>
    <m/>
    <n v="120.3"/>
    <n v="0.71"/>
    <n v="0"/>
    <n v="0.71"/>
    <n v="130.13999999999999"/>
    <n v="265.07"/>
    <n v="52.14"/>
    <x v="0"/>
    <x v="0"/>
    <x v="4"/>
    <n v="1001"/>
    <n v="77"/>
    <x v="2"/>
    <x v="1"/>
  </r>
  <r>
    <x v="152"/>
    <x v="4"/>
    <x v="82"/>
    <n v="85"/>
    <n v="10158"/>
    <m/>
    <n v="8.3000000000000007"/>
    <n v="698"/>
    <n v="128"/>
    <n v="826"/>
    <m/>
    <m/>
    <m/>
    <m/>
    <n v="64"/>
    <n v="115"/>
    <m/>
    <m/>
    <m/>
    <m/>
    <m/>
    <m/>
    <m/>
    <m/>
    <x v="2"/>
    <x v="0"/>
    <x v="1"/>
    <n v="0"/>
    <n v="179"/>
    <x v="3"/>
    <x v="1"/>
  </r>
  <r>
    <x v="152"/>
    <x v="5"/>
    <x v="33"/>
    <n v="119.54"/>
    <n v="12042.5"/>
    <n v="104.62"/>
    <n v="7.69"/>
    <n v="737.08"/>
    <n v="106.65"/>
    <n v="843.73"/>
    <n v="20"/>
    <n v="55"/>
    <n v="773"/>
    <n v="821"/>
    <n v="76"/>
    <n v="87"/>
    <m/>
    <n v="176.46"/>
    <n v="51.78"/>
    <n v="2.75"/>
    <n v="54.53"/>
    <n v="469.66"/>
    <n v="2476.2800000000002"/>
    <n v="162.08000000000001"/>
    <x v="0"/>
    <x v="0"/>
    <x v="4"/>
    <n v="1594"/>
    <n v="163"/>
    <x v="0"/>
    <x v="1"/>
  </r>
  <r>
    <x v="152"/>
    <x v="7"/>
    <x v="33"/>
    <n v="119.54"/>
    <n v="11599.07"/>
    <n v="97.03"/>
    <n v="8.0299999999999994"/>
    <n v="550.59"/>
    <n v="79.45"/>
    <n v="630.04"/>
    <n v="23"/>
    <n v="45"/>
    <n v="917"/>
    <n v="962"/>
    <n v="91"/>
    <n v="103"/>
    <m/>
    <n v="163.97"/>
    <n v="50.68"/>
    <n v="0"/>
    <n v="50.68"/>
    <n v="463.71"/>
    <n v="2402.3200000000002"/>
    <n v="169.45"/>
    <x v="0"/>
    <x v="0"/>
    <x v="4"/>
    <n v="1879"/>
    <n v="194"/>
    <x v="3"/>
    <x v="1"/>
  </r>
  <r>
    <x v="152"/>
    <x v="8"/>
    <x v="33"/>
    <n v="119.54"/>
    <n v="6567.91"/>
    <n v="55.29"/>
    <n v="7.16"/>
    <n v="120.87"/>
    <n v="1.43"/>
    <n v="122.3"/>
    <n v="7"/>
    <n v="11"/>
    <n v="572"/>
    <n v="548"/>
    <n v="42"/>
    <n v="34"/>
    <m/>
    <n v="148.19"/>
    <n v="24.73"/>
    <n v="0"/>
    <n v="24.73"/>
    <n v="305.19"/>
    <n v="947.79"/>
    <n v="103.94"/>
    <x v="0"/>
    <x v="0"/>
    <x v="4"/>
    <n v="1120"/>
    <n v="76"/>
    <x v="4"/>
    <x v="1"/>
  </r>
  <r>
    <x v="152"/>
    <x v="9"/>
    <x v="33"/>
    <n v="119.54"/>
    <n v="9537.1200000000008"/>
    <n v="84.29"/>
    <n v="9.27"/>
    <n v="671.15"/>
    <n v="300.39"/>
    <n v="971.54"/>
    <n v="30"/>
    <n v="46"/>
    <n v="644"/>
    <n v="672"/>
    <n v="91"/>
    <n v="97"/>
    <m/>
    <n v="165.15"/>
    <n v="26.17"/>
    <n v="0.08"/>
    <n v="26.24"/>
    <n v="346.84"/>
    <n v="1946.1"/>
    <n v="134.91999999999999"/>
    <x v="0"/>
    <x v="0"/>
    <x v="4"/>
    <n v="1316"/>
    <n v="188"/>
    <x v="0"/>
    <x v="1"/>
  </r>
  <r>
    <x v="152"/>
    <x v="18"/>
    <x v="33"/>
    <n v="119.54"/>
    <n v="6228.85"/>
    <n v="52.43"/>
    <n v="7.6"/>
    <n v="160.13999999999999"/>
    <n v="17.309999999999999"/>
    <n v="177.45"/>
    <n v="11"/>
    <n v="14"/>
    <n v="600"/>
    <n v="622"/>
    <n v="58"/>
    <n v="56"/>
    <m/>
    <n v="131.32"/>
    <n v="27.09"/>
    <n v="0.71"/>
    <n v="27.81"/>
    <n v="301.23"/>
    <n v="999.83"/>
    <n v="108.43"/>
    <x v="0"/>
    <x v="0"/>
    <x v="4"/>
    <n v="1222"/>
    <n v="114"/>
    <x v="4"/>
    <x v="1"/>
  </r>
  <r>
    <x v="152"/>
    <x v="22"/>
    <x v="33"/>
    <n v="119.54"/>
    <n v="8558.44"/>
    <n v="72.05"/>
    <n v="7.83"/>
    <n v="420.38"/>
    <n v="24.75"/>
    <n v="445.13"/>
    <n v="14"/>
    <n v="27"/>
    <n v="627"/>
    <n v="661"/>
    <n v="48"/>
    <n v="70"/>
    <m/>
    <n v="158.87"/>
    <n v="39.61"/>
    <n v="0"/>
    <n v="39.61"/>
    <n v="376.47"/>
    <n v="1650.48"/>
    <n v="161.26"/>
    <x v="0"/>
    <x v="0"/>
    <x v="4"/>
    <n v="1288"/>
    <n v="118"/>
    <x v="3"/>
    <x v="1"/>
  </r>
  <r>
    <x v="152"/>
    <x v="11"/>
    <x v="33"/>
    <n v="119.54"/>
    <n v="6849.12"/>
    <n v="57.59"/>
    <n v="7.82"/>
    <n v="294.22000000000003"/>
    <n v="38.72"/>
    <n v="332.94"/>
    <n v="17"/>
    <n v="28"/>
    <n v="601"/>
    <n v="616"/>
    <n v="50"/>
    <n v="62"/>
    <m/>
    <n v="136.31"/>
    <n v="3.67"/>
    <n v="0"/>
    <n v="3.67"/>
    <n v="81.599999999999994"/>
    <n v="1349.62"/>
    <n v="112.4"/>
    <x v="0"/>
    <x v="0"/>
    <x v="4"/>
    <n v="1217"/>
    <n v="112"/>
    <x v="4"/>
    <x v="1"/>
  </r>
  <r>
    <x v="152"/>
    <x v="12"/>
    <x v="33"/>
    <n v="119.54"/>
    <n v="7122.77"/>
    <n v="59.96"/>
    <n v="8.32"/>
    <n v="278"/>
    <n v="67.260000000000005"/>
    <n v="345.26"/>
    <n v="8"/>
    <n v="25"/>
    <n v="513"/>
    <n v="535"/>
    <n v="43"/>
    <n v="31"/>
    <m/>
    <n v="154.13999999999999"/>
    <n v="30.14"/>
    <n v="8.9499999999999993"/>
    <n v="39.08"/>
    <n v="367.06"/>
    <n v="1078.76"/>
    <n v="107.67"/>
    <x v="0"/>
    <x v="0"/>
    <x v="4"/>
    <n v="1048"/>
    <n v="74"/>
    <x v="3"/>
    <x v="1"/>
  </r>
  <r>
    <x v="152"/>
    <x v="13"/>
    <x v="33"/>
    <n v="119.54"/>
    <n v="12303.41"/>
    <n v="102.93"/>
    <n v="7.99"/>
    <n v="456.48"/>
    <n v="28.73"/>
    <n v="485.21"/>
    <n v="7"/>
    <n v="41"/>
    <n v="884"/>
    <n v="894"/>
    <n v="73"/>
    <n v="57"/>
    <m/>
    <n v="178.4"/>
    <n v="74.72"/>
    <n v="0.9"/>
    <n v="75.61"/>
    <n v="592.27"/>
    <n v="1997.92"/>
    <n v="189.37"/>
    <x v="0"/>
    <x v="0"/>
    <x v="4"/>
    <n v="1778"/>
    <n v="130"/>
    <x v="0"/>
    <x v="1"/>
  </r>
  <r>
    <x v="152"/>
    <x v="21"/>
    <x v="33"/>
    <n v="119.54"/>
    <n v="6684.33"/>
    <n v="55.92"/>
    <n v="8.25"/>
    <n v="303.93"/>
    <n v="51.65"/>
    <n v="355.58"/>
    <n v="17"/>
    <n v="23"/>
    <n v="514"/>
    <n v="504"/>
    <n v="48"/>
    <n v="44"/>
    <m/>
    <n v="152.82"/>
    <n v="37.85"/>
    <n v="0.57999999999999996"/>
    <n v="38.43"/>
    <n v="360.33"/>
    <n v="1122.94"/>
    <n v="113.61"/>
    <x v="0"/>
    <x v="0"/>
    <x v="4"/>
    <n v="1018"/>
    <n v="92"/>
    <x v="3"/>
    <x v="1"/>
  </r>
  <r>
    <x v="152"/>
    <x v="14"/>
    <x v="33"/>
    <n v="119.54"/>
    <n v="6306.8"/>
    <n v="52.76"/>
    <n v="6.55"/>
    <n v="18.28"/>
    <n v="0"/>
    <n v="18.28"/>
    <n v="9"/>
    <n v="3"/>
    <n v="822"/>
    <n v="848"/>
    <n v="56"/>
    <n v="56"/>
    <m/>
    <n v="139.47999999999999"/>
    <n v="3.03"/>
    <n v="0"/>
    <n v="3.03"/>
    <n v="198.78"/>
    <n v="478.6"/>
    <n v="76.08"/>
    <x v="0"/>
    <x v="0"/>
    <x v="4"/>
    <n v="1670"/>
    <n v="112"/>
    <x v="0"/>
    <x v="1"/>
  </r>
  <r>
    <x v="152"/>
    <x v="16"/>
    <x v="33"/>
    <n v="119.54"/>
    <n v="12731.88"/>
    <n v="106.51"/>
    <n v="8.31"/>
    <n v="646.07000000000005"/>
    <n v="113.42"/>
    <n v="759.49"/>
    <n v="19"/>
    <n v="49"/>
    <n v="956"/>
    <n v="1034"/>
    <n v="99"/>
    <n v="118"/>
    <m/>
    <n v="167.6"/>
    <n v="49.81"/>
    <n v="0.11"/>
    <n v="49.93"/>
    <n v="497.96"/>
    <n v="2689.75"/>
    <n v="172.79"/>
    <x v="0"/>
    <x v="0"/>
    <x v="4"/>
    <n v="1990"/>
    <n v="217"/>
    <x v="0"/>
    <x v="1"/>
  </r>
  <r>
    <x v="153"/>
    <x v="0"/>
    <x v="26"/>
    <n v="69.599999999999994"/>
    <n v="3733.42"/>
    <n v="53.95"/>
    <n v="6.95"/>
    <n v="49.75"/>
    <n v="0"/>
    <n v="49.75"/>
    <n v="4"/>
    <n v="4"/>
    <n v="466"/>
    <n v="537"/>
    <n v="46"/>
    <n v="39"/>
    <m/>
    <n v="146.41"/>
    <n v="11.22"/>
    <n v="0.49"/>
    <n v="11.72"/>
    <n v="185.89"/>
    <n v="598.57000000000005"/>
    <n v="57.15"/>
    <x v="6"/>
    <x v="5"/>
    <x v="7"/>
    <n v="1003"/>
    <n v="85"/>
    <x v="0"/>
    <x v="1"/>
  </r>
  <r>
    <x v="153"/>
    <x v="24"/>
    <x v="26"/>
    <n v="69.599999999999994"/>
    <n v="3260.25"/>
    <n v="49.57"/>
    <n v="6.23"/>
    <n v="15.61"/>
    <n v="0"/>
    <n v="15.61"/>
    <n v="1"/>
    <n v="2"/>
    <n v="389"/>
    <n v="438"/>
    <n v="38"/>
    <n v="34"/>
    <m/>
    <n v="148.13"/>
    <n v="12.04"/>
    <n v="0.06"/>
    <n v="12.1"/>
    <n v="160.54"/>
    <n v="480.55"/>
    <n v="56.46"/>
    <x v="6"/>
    <x v="5"/>
    <x v="7"/>
    <n v="827"/>
    <n v="72"/>
    <x v="3"/>
    <x v="1"/>
  </r>
  <r>
    <x v="153"/>
    <x v="3"/>
    <x v="26"/>
    <n v="69.599999999999994"/>
    <n v="2681.67"/>
    <n v="39.69"/>
    <n v="6.84"/>
    <n v="33.01"/>
    <n v="0"/>
    <n v="33.01"/>
    <n v="7"/>
    <n v="3"/>
    <n v="561"/>
    <n v="631"/>
    <n v="78"/>
    <n v="52"/>
    <m/>
    <n v="146.09"/>
    <n v="0.25"/>
    <n v="0"/>
    <n v="0.25"/>
    <n v="127.08"/>
    <n v="349.67"/>
    <n v="53.7"/>
    <x v="6"/>
    <x v="5"/>
    <x v="7"/>
    <n v="1192"/>
    <n v="130"/>
    <x v="2"/>
    <x v="1"/>
  </r>
  <r>
    <x v="153"/>
    <x v="25"/>
    <x v="26"/>
    <n v="69.599999999999994"/>
    <n v="3288.73"/>
    <n v="47.26"/>
    <n v="6.9"/>
    <n v="74.27"/>
    <n v="0"/>
    <n v="74.27"/>
    <n v="6"/>
    <n v="9"/>
    <n v="412"/>
    <n v="424"/>
    <n v="50"/>
    <n v="30"/>
    <m/>
    <n v="131.32"/>
    <n v="0"/>
    <n v="0"/>
    <n v="0"/>
    <n v="1.43"/>
    <n v="543.01"/>
    <n v="65.58"/>
    <x v="6"/>
    <x v="5"/>
    <x v="7"/>
    <n v="836"/>
    <n v="80"/>
    <x v="3"/>
    <x v="1"/>
  </r>
  <r>
    <x v="153"/>
    <x v="28"/>
    <x v="26"/>
    <n v="69.599999999999994"/>
    <n v="2186.2199999999998"/>
    <n v="53.31"/>
    <n v="6.39"/>
    <n v="30.48"/>
    <n v="0"/>
    <n v="30.48"/>
    <n v="6"/>
    <n v="4"/>
    <n v="230"/>
    <n v="235"/>
    <n v="29"/>
    <n v="40"/>
    <m/>
    <n v="131.13"/>
    <n v="0"/>
    <n v="0"/>
    <n v="0"/>
    <n v="24.28"/>
    <n v="437.91"/>
    <n v="36.61"/>
    <x v="6"/>
    <x v="5"/>
    <x v="7"/>
    <n v="465"/>
    <n v="69"/>
    <x v="1"/>
    <x v="1"/>
  </r>
  <r>
    <x v="153"/>
    <x v="6"/>
    <x v="119"/>
    <n v="23.38"/>
    <n v="3054.32"/>
    <n v="130.68"/>
    <n v="7.91"/>
    <n v="70.239999999999995"/>
    <n v="42.73"/>
    <n v="112.97"/>
    <n v="0"/>
    <n v="5"/>
    <n v="59"/>
    <n v="61"/>
    <n v="5"/>
    <n v="1"/>
    <m/>
    <n v="171.69"/>
    <n v="7.28"/>
    <n v="0"/>
    <n v="7.28"/>
    <n v="82.87"/>
    <n v="259.38"/>
    <n v="31.4"/>
    <x v="7"/>
    <x v="0"/>
    <x v="8"/>
    <n v="120"/>
    <n v="6"/>
    <x v="0"/>
    <x v="1"/>
  </r>
  <r>
    <x v="153"/>
    <x v="7"/>
    <x v="26"/>
    <n v="69.599999999999994"/>
    <n v="3954.43"/>
    <n v="56.82"/>
    <n v="7.23"/>
    <n v="219.84"/>
    <n v="5.67"/>
    <n v="225.51"/>
    <n v="12"/>
    <n v="21"/>
    <n v="455"/>
    <n v="514"/>
    <n v="75"/>
    <n v="43"/>
    <m/>
    <n v="147.68"/>
    <n v="10.119999999999999"/>
    <n v="0.01"/>
    <n v="10.14"/>
    <n v="174.43"/>
    <n v="784.25"/>
    <n v="68.319999999999993"/>
    <x v="6"/>
    <x v="5"/>
    <x v="7"/>
    <n v="969"/>
    <n v="118"/>
    <x v="3"/>
    <x v="1"/>
  </r>
  <r>
    <x v="153"/>
    <x v="8"/>
    <x v="26"/>
    <n v="69.599999999999994"/>
    <n v="3973.51"/>
    <n v="57.53"/>
    <n v="7.43"/>
    <n v="89.97"/>
    <n v="5.78"/>
    <n v="95.75"/>
    <n v="4"/>
    <n v="12"/>
    <n v="469"/>
    <n v="520"/>
    <n v="74"/>
    <n v="38"/>
    <m/>
    <n v="155.66999999999999"/>
    <n v="12.16"/>
    <n v="0.04"/>
    <n v="12.19"/>
    <n v="190.47"/>
    <n v="729.02"/>
    <n v="71.11"/>
    <x v="6"/>
    <x v="5"/>
    <x v="7"/>
    <n v="989"/>
    <n v="112"/>
    <x v="4"/>
    <x v="1"/>
  </r>
  <r>
    <x v="153"/>
    <x v="18"/>
    <x v="26"/>
    <n v="69.599999999999994"/>
    <n v="2681.55"/>
    <n v="44.64"/>
    <n v="6.2"/>
    <n v="15.5"/>
    <n v="0"/>
    <n v="15.5"/>
    <n v="4"/>
    <n v="1"/>
    <n v="396"/>
    <n v="398"/>
    <n v="50"/>
    <n v="41"/>
    <m/>
    <n v="130.15"/>
    <n v="2.56"/>
    <n v="0"/>
    <n v="2.56"/>
    <n v="111.45"/>
    <n v="409.98"/>
    <n v="51.99"/>
    <x v="6"/>
    <x v="5"/>
    <x v="7"/>
    <n v="794"/>
    <n v="91"/>
    <x v="4"/>
    <x v="1"/>
  </r>
  <r>
    <x v="153"/>
    <x v="22"/>
    <x v="26"/>
    <n v="69.599999999999994"/>
    <n v="3094.44"/>
    <n v="44.46"/>
    <n v="6.64"/>
    <n v="9.2899999999999991"/>
    <n v="0"/>
    <n v="9.2899999999999991"/>
    <n v="2"/>
    <n v="2"/>
    <n v="409"/>
    <n v="437"/>
    <n v="65"/>
    <n v="42"/>
    <m/>
    <n v="142.44999999999999"/>
    <n v="0.78"/>
    <n v="0"/>
    <n v="0.78"/>
    <n v="113.55"/>
    <n v="472.56"/>
    <n v="55.45"/>
    <x v="6"/>
    <x v="5"/>
    <x v="7"/>
    <n v="846"/>
    <n v="107"/>
    <x v="3"/>
    <x v="1"/>
  </r>
  <r>
    <x v="153"/>
    <x v="11"/>
    <x v="26"/>
    <n v="69.599999999999994"/>
    <n v="3446.81"/>
    <n v="55.89"/>
    <n v="7.11"/>
    <n v="54.98"/>
    <n v="1.42"/>
    <n v="56.4"/>
    <n v="8"/>
    <n v="9"/>
    <n v="431"/>
    <n v="450"/>
    <n v="79"/>
    <n v="63"/>
    <m/>
    <n v="150.22"/>
    <n v="10.75"/>
    <n v="0"/>
    <n v="10.75"/>
    <n v="163.72999999999999"/>
    <n v="701.17"/>
    <n v="58.74"/>
    <x v="6"/>
    <x v="5"/>
    <x v="7"/>
    <n v="881"/>
    <n v="142"/>
    <x v="4"/>
    <x v="1"/>
  </r>
  <r>
    <x v="153"/>
    <x v="12"/>
    <x v="26"/>
    <n v="69.599999999999994"/>
    <n v="3629.08"/>
    <n v="52.15"/>
    <n v="7.25"/>
    <n v="118.23"/>
    <n v="1.45"/>
    <n v="119.68"/>
    <n v="6"/>
    <n v="11"/>
    <n v="467"/>
    <n v="487"/>
    <n v="63"/>
    <n v="44"/>
    <m/>
    <n v="172.04"/>
    <n v="19.03"/>
    <n v="4.92"/>
    <n v="23.95"/>
    <n v="268.98"/>
    <n v="652.96"/>
    <n v="59.15"/>
    <x v="6"/>
    <x v="5"/>
    <x v="7"/>
    <n v="954"/>
    <n v="107"/>
    <x v="3"/>
    <x v="1"/>
  </r>
  <r>
    <x v="153"/>
    <x v="31"/>
    <x v="160"/>
    <n v="34.200000000000003"/>
    <n v="4450.54"/>
    <n v="130.13"/>
    <n v="6.39"/>
    <n v="100.82"/>
    <n v="0"/>
    <n v="100.82"/>
    <n v="0"/>
    <n v="5"/>
    <n v="92"/>
    <n v="102"/>
    <n v="10"/>
    <n v="2"/>
    <m/>
    <n v="153.77000000000001"/>
    <n v="10.43"/>
    <n v="0"/>
    <n v="10.43"/>
    <n v="99.63"/>
    <n v="447.62"/>
    <n v="65.45"/>
    <x v="7"/>
    <x v="0"/>
    <x v="8"/>
    <n v="194"/>
    <n v="12"/>
    <x v="3"/>
    <x v="1"/>
  </r>
  <r>
    <x v="153"/>
    <x v="21"/>
    <x v="26"/>
    <n v="69.599999999999994"/>
    <n v="4021.96"/>
    <n v="57.79"/>
    <n v="6.85"/>
    <n v="69.66"/>
    <n v="0"/>
    <n v="69.66"/>
    <n v="8"/>
    <n v="8"/>
    <n v="478"/>
    <n v="508"/>
    <n v="57"/>
    <n v="36"/>
    <m/>
    <n v="158.19999999999999"/>
    <n v="12.47"/>
    <n v="1.3"/>
    <n v="13.77"/>
    <n v="194.88"/>
    <n v="621.91"/>
    <n v="77.900000000000006"/>
    <x v="6"/>
    <x v="5"/>
    <x v="7"/>
    <n v="986"/>
    <n v="93"/>
    <x v="3"/>
    <x v="1"/>
  </r>
  <r>
    <x v="153"/>
    <x v="29"/>
    <x v="26"/>
    <n v="69.599999999999994"/>
    <n v="3814.17"/>
    <n v="54.81"/>
    <n v="6.44"/>
    <n v="58.34"/>
    <n v="0"/>
    <n v="58.34"/>
    <n v="5"/>
    <n v="10"/>
    <n v="509"/>
    <n v="576"/>
    <n v="58"/>
    <n v="40"/>
    <m/>
    <n v="150.78"/>
    <n v="8.51"/>
    <n v="0"/>
    <n v="8.51"/>
    <n v="165.29"/>
    <n v="483.98"/>
    <n v="66.97"/>
    <x v="6"/>
    <x v="5"/>
    <x v="7"/>
    <n v="1085"/>
    <n v="98"/>
    <x v="4"/>
    <x v="1"/>
  </r>
  <r>
    <x v="154"/>
    <x v="0"/>
    <x v="161"/>
    <n v="128.71"/>
    <n v="3264.88"/>
    <n v="25.37"/>
    <n v="5.63"/>
    <n v="3.89"/>
    <n v="0"/>
    <n v="3.89"/>
    <n v="2"/>
    <n v="0"/>
    <n v="560"/>
    <n v="569"/>
    <n v="21"/>
    <n v="13"/>
    <m/>
    <n v="115.71"/>
    <n v="0.78"/>
    <n v="0"/>
    <n v="0.78"/>
    <n v="139.51"/>
    <n v="231.27"/>
    <n v="62.54"/>
    <x v="6"/>
    <x v="0"/>
    <x v="4"/>
    <n v="1129"/>
    <n v="34"/>
    <x v="0"/>
    <x v="1"/>
  </r>
  <r>
    <x v="154"/>
    <x v="24"/>
    <x v="161"/>
    <n v="128.71"/>
    <n v="6021.81"/>
    <n v="46.79"/>
    <n v="7.41"/>
    <n v="236.57"/>
    <n v="11.44"/>
    <n v="248.01"/>
    <n v="7"/>
    <n v="16"/>
    <n v="596"/>
    <n v="635"/>
    <n v="46"/>
    <n v="33"/>
    <m/>
    <n v="130.16999999999999"/>
    <n v="6.28"/>
    <n v="0.2"/>
    <n v="6.47"/>
    <n v="162.83000000000001"/>
    <n v="980.1"/>
    <n v="97.58"/>
    <x v="6"/>
    <x v="0"/>
    <x v="4"/>
    <n v="1231"/>
    <n v="79"/>
    <x v="3"/>
    <x v="1"/>
  </r>
  <r>
    <x v="154"/>
    <x v="3"/>
    <x v="162"/>
    <n v="119.54"/>
    <n v="6306.8"/>
    <n v="52.76"/>
    <n v="6.55"/>
    <n v="18.28"/>
    <n v="0"/>
    <n v="18.28"/>
    <n v="9"/>
    <n v="3"/>
    <n v="822"/>
    <n v="848"/>
    <n v="56"/>
    <n v="56"/>
    <m/>
    <n v="139.47999999999999"/>
    <n v="3.03"/>
    <n v="0"/>
    <n v="3.03"/>
    <n v="198.78"/>
    <n v="478.6"/>
    <n v="76.08"/>
    <x v="6"/>
    <x v="0"/>
    <x v="4"/>
    <n v="1670"/>
    <n v="112"/>
    <x v="2"/>
    <x v="1"/>
  </r>
  <r>
    <x v="154"/>
    <x v="25"/>
    <x v="161"/>
    <n v="128.71"/>
    <n v="12376.18"/>
    <n v="96.16"/>
    <n v="9.3000000000000007"/>
    <n v="689.2"/>
    <n v="254.49"/>
    <n v="943.69"/>
    <n v="17"/>
    <n v="42"/>
    <n v="901"/>
    <n v="876"/>
    <n v="79"/>
    <n v="72"/>
    <m/>
    <n v="151.19"/>
    <n v="18.02"/>
    <n v="0"/>
    <n v="18.02"/>
    <n v="329.25"/>
    <n v="2399.9699999999998"/>
    <n v="196.01"/>
    <x v="6"/>
    <x v="0"/>
    <x v="4"/>
    <n v="1777"/>
    <n v="151"/>
    <x v="3"/>
    <x v="1"/>
  </r>
  <r>
    <x v="154"/>
    <x v="28"/>
    <x v="161"/>
    <n v="128.71"/>
    <n v="12578.53"/>
    <n v="97.73"/>
    <n v="8.18"/>
    <n v="1029.46"/>
    <n v="40.68"/>
    <n v="1070.1400000000001"/>
    <n v="29"/>
    <n v="73"/>
    <n v="860"/>
    <n v="887"/>
    <n v="95"/>
    <n v="115"/>
    <m/>
    <n v="169.72"/>
    <n v="57.15"/>
    <n v="4.97"/>
    <n v="62.12"/>
    <n v="555.41999999999996"/>
    <n v="2718.8"/>
    <n v="201.12"/>
    <x v="6"/>
    <x v="0"/>
    <x v="4"/>
    <n v="1747"/>
    <n v="210"/>
    <x v="1"/>
    <x v="1"/>
  </r>
  <r>
    <x v="154"/>
    <x v="4"/>
    <x v="161"/>
    <n v="128.71"/>
    <n v="10994.01"/>
    <n v="85.42"/>
    <n v="7.95"/>
    <n v="506.58"/>
    <n v="51.82"/>
    <n v="558.4"/>
    <n v="34"/>
    <n v="42"/>
    <n v="871"/>
    <n v="892"/>
    <n v="80"/>
    <n v="107"/>
    <m/>
    <n v="166.24"/>
    <n v="37.93"/>
    <n v="0"/>
    <n v="37.93"/>
    <n v="427.79"/>
    <n v="1888.6"/>
    <n v="183.24"/>
    <x v="6"/>
    <x v="0"/>
    <x v="4"/>
    <n v="1763"/>
    <n v="187"/>
    <x v="3"/>
    <x v="1"/>
  </r>
  <r>
    <x v="154"/>
    <x v="7"/>
    <x v="161"/>
    <n v="128.71"/>
    <n v="11960.73"/>
    <n v="92.93"/>
    <n v="7.72"/>
    <n v="692.56"/>
    <n v="75.13"/>
    <n v="767.69"/>
    <n v="18"/>
    <n v="47"/>
    <n v="988"/>
    <n v="986"/>
    <n v="100"/>
    <n v="83"/>
    <m/>
    <n v="128.02000000000001"/>
    <n v="0"/>
    <n v="0"/>
    <n v="0"/>
    <n v="6.87"/>
    <n v="2336.5"/>
    <n v="176.51"/>
    <x v="6"/>
    <x v="0"/>
    <x v="4"/>
    <n v="1974"/>
    <n v="183"/>
    <x v="3"/>
    <x v="1"/>
  </r>
  <r>
    <x v="154"/>
    <x v="8"/>
    <x v="161"/>
    <n v="128.71"/>
    <n v="8021.34"/>
    <n v="62.32"/>
    <n v="7.17"/>
    <n v="303.08999999999997"/>
    <n v="1.42"/>
    <n v="304.51"/>
    <n v="4"/>
    <n v="22"/>
    <n v="738"/>
    <n v="756"/>
    <n v="46"/>
    <n v="48"/>
    <m/>
    <n v="153.66"/>
    <n v="31.42"/>
    <n v="0.72"/>
    <n v="32.14"/>
    <n v="374.75"/>
    <n v="1308.77"/>
    <n v="132.62"/>
    <x v="6"/>
    <x v="0"/>
    <x v="4"/>
    <n v="1494"/>
    <n v="94"/>
    <x v="4"/>
    <x v="1"/>
  </r>
  <r>
    <x v="154"/>
    <x v="18"/>
    <x v="161"/>
    <n v="128.71"/>
    <n v="10562.46"/>
    <n v="82.07"/>
    <n v="8.01"/>
    <n v="315.24"/>
    <n v="33.9"/>
    <n v="349.14"/>
    <n v="14"/>
    <n v="23"/>
    <n v="899"/>
    <n v="904"/>
    <n v="63"/>
    <n v="82"/>
    <m/>
    <n v="148.41"/>
    <n v="21.99"/>
    <n v="0.12"/>
    <n v="22.11"/>
    <n v="404.84"/>
    <n v="1673.63"/>
    <n v="174.45"/>
    <x v="6"/>
    <x v="0"/>
    <x v="4"/>
    <n v="1803"/>
    <n v="145"/>
    <x v="4"/>
    <x v="1"/>
  </r>
  <r>
    <x v="154"/>
    <x v="22"/>
    <x v="161"/>
    <n v="128.71"/>
    <n v="12299.31"/>
    <n v="95.56"/>
    <n v="7.93"/>
    <n v="644.75"/>
    <n v="68.540000000000006"/>
    <n v="713.29"/>
    <n v="12"/>
    <n v="48"/>
    <n v="836"/>
    <n v="883"/>
    <n v="54"/>
    <n v="90"/>
    <m/>
    <n v="171.93"/>
    <n v="55.84"/>
    <n v="0"/>
    <n v="55.84"/>
    <n v="486.83"/>
    <n v="2348.54"/>
    <n v="197.67"/>
    <x v="6"/>
    <x v="0"/>
    <x v="4"/>
    <n v="1719"/>
    <n v="144"/>
    <x v="3"/>
    <x v="1"/>
  </r>
  <r>
    <x v="154"/>
    <x v="11"/>
    <x v="161"/>
    <n v="128.71"/>
    <n v="11945.1"/>
    <n v="92.81"/>
    <n v="7.88"/>
    <n v="659.99"/>
    <n v="85.76"/>
    <n v="745.75"/>
    <n v="27"/>
    <n v="53"/>
    <n v="976"/>
    <n v="1004"/>
    <n v="70"/>
    <n v="101"/>
    <m/>
    <n v="130.62"/>
    <n v="9.5"/>
    <n v="0"/>
    <n v="9.5"/>
    <n v="153.49"/>
    <n v="2341.3000000000002"/>
    <n v="194.05"/>
    <x v="6"/>
    <x v="0"/>
    <x v="4"/>
    <n v="1980"/>
    <n v="171"/>
    <x v="4"/>
    <x v="1"/>
  </r>
  <r>
    <x v="154"/>
    <x v="12"/>
    <x v="161"/>
    <n v="128.71"/>
    <n v="6733.56"/>
    <n v="52.32"/>
    <n v="8.39"/>
    <n v="256.95999999999998"/>
    <n v="74.58"/>
    <n v="331.54"/>
    <n v="9"/>
    <n v="23"/>
    <n v="514"/>
    <n v="503"/>
    <n v="40"/>
    <n v="41"/>
    <m/>
    <n v="156.47999999999999"/>
    <n v="31.53"/>
    <n v="8.89"/>
    <n v="40.42"/>
    <n v="417.05"/>
    <n v="1099.73"/>
    <n v="119.41"/>
    <x v="6"/>
    <x v="0"/>
    <x v="4"/>
    <n v="1017"/>
    <n v="81"/>
    <x v="3"/>
    <x v="1"/>
  </r>
  <r>
    <x v="154"/>
    <x v="30"/>
    <x v="161"/>
    <n v="128.71"/>
    <n v="3354.79"/>
    <n v="26.07"/>
    <n v="5.83"/>
    <n v="5.0599999999999996"/>
    <n v="0"/>
    <n v="5.0599999999999996"/>
    <n v="1"/>
    <n v="0"/>
    <n v="578"/>
    <n v="622"/>
    <n v="31"/>
    <n v="10"/>
    <m/>
    <n v="166.44"/>
    <n v="0"/>
    <n v="0"/>
    <n v="0"/>
    <n v="5.26"/>
    <n v="287.38"/>
    <n v="69.31"/>
    <x v="6"/>
    <x v="0"/>
    <x v="4"/>
    <n v="1200"/>
    <n v="41"/>
    <x v="0"/>
    <x v="1"/>
  </r>
  <r>
    <x v="154"/>
    <x v="21"/>
    <x v="161"/>
    <n v="128.71"/>
    <n v="9060.52"/>
    <n v="70.400000000000006"/>
    <n v="8.4600000000000009"/>
    <n v="512.73"/>
    <n v="112.12"/>
    <n v="624.85"/>
    <n v="22"/>
    <n v="40"/>
    <n v="596"/>
    <n v="639"/>
    <n v="63"/>
    <n v="61"/>
    <m/>
    <n v="165.03"/>
    <n v="50.54"/>
    <n v="1.92"/>
    <n v="52.46"/>
    <n v="467.81"/>
    <n v="1595.61"/>
    <n v="158.15"/>
    <x v="6"/>
    <x v="0"/>
    <x v="4"/>
    <n v="1235"/>
    <n v="124"/>
    <x v="3"/>
    <x v="1"/>
  </r>
  <r>
    <x v="154"/>
    <x v="29"/>
    <x v="161"/>
    <n v="128.71"/>
    <n v="10559.19"/>
    <n v="82.04"/>
    <n v="8.6300000000000008"/>
    <n v="312.16000000000003"/>
    <n v="46.59"/>
    <n v="358.75"/>
    <n v="7"/>
    <n v="23"/>
    <n v="881"/>
    <n v="896"/>
    <n v="71"/>
    <n v="77"/>
    <m/>
    <n v="170.87"/>
    <n v="49.34"/>
    <n v="4.63"/>
    <n v="53.97"/>
    <n v="521.27"/>
    <n v="1473.33"/>
    <n v="131.88"/>
    <x v="6"/>
    <x v="0"/>
    <x v="4"/>
    <n v="1777"/>
    <n v="148"/>
    <x v="4"/>
    <x v="1"/>
  </r>
  <r>
    <x v="155"/>
    <x v="5"/>
    <x v="163"/>
    <m/>
    <n v="2000"/>
    <m/>
    <m/>
    <m/>
    <m/>
    <m/>
    <m/>
    <m/>
    <m/>
    <m/>
    <n v="25"/>
    <n v="25"/>
    <m/>
    <m/>
    <m/>
    <m/>
    <n v="15"/>
    <m/>
    <m/>
    <m/>
    <x v="2"/>
    <x v="0"/>
    <x v="1"/>
    <n v="0"/>
    <n v="50"/>
    <x v="0"/>
    <x v="1"/>
  </r>
  <r>
    <x v="155"/>
    <x v="6"/>
    <x v="67"/>
    <n v="62.61"/>
    <n v="6473.5"/>
    <n v="103.39"/>
    <n v="6.39"/>
    <n v="252.47"/>
    <n v="0"/>
    <n v="252.47"/>
    <n v="2"/>
    <n v="9"/>
    <n v="321"/>
    <n v="319"/>
    <n v="27"/>
    <n v="5"/>
    <m/>
    <n v="158.91"/>
    <n v="14.15"/>
    <n v="0"/>
    <n v="14.15"/>
    <n v="166.77"/>
    <n v="659.79"/>
    <n v="84.17"/>
    <x v="7"/>
    <x v="0"/>
    <x v="8"/>
    <n v="640"/>
    <n v="32"/>
    <x v="0"/>
    <x v="1"/>
  </r>
  <r>
    <x v="155"/>
    <x v="9"/>
    <x v="163"/>
    <m/>
    <n v="2000"/>
    <m/>
    <m/>
    <m/>
    <m/>
    <m/>
    <m/>
    <m/>
    <m/>
    <m/>
    <n v="25"/>
    <n v="25"/>
    <m/>
    <m/>
    <m/>
    <m/>
    <n v="15"/>
    <m/>
    <m/>
    <m/>
    <x v="2"/>
    <x v="0"/>
    <x v="1"/>
    <n v="0"/>
    <n v="50"/>
    <x v="0"/>
    <x v="1"/>
  </r>
  <r>
    <x v="155"/>
    <x v="10"/>
    <x v="129"/>
    <n v="33.01"/>
    <n v="4159.91"/>
    <n v="126.02"/>
    <n v="6.57"/>
    <n v="33.36"/>
    <n v="0"/>
    <n v="33.36"/>
    <n v="1"/>
    <n v="4"/>
    <n v="143"/>
    <n v="131"/>
    <n v="17"/>
    <n v="4"/>
    <m/>
    <n v="159.78"/>
    <n v="12.97"/>
    <n v="0"/>
    <n v="12.97"/>
    <n v="131.35"/>
    <n v="196.88"/>
    <n v="60.33"/>
    <x v="7"/>
    <x v="0"/>
    <x v="8"/>
    <n v="274"/>
    <n v="21"/>
    <x v="0"/>
    <x v="1"/>
  </r>
  <r>
    <x v="155"/>
    <x v="13"/>
    <x v="163"/>
    <m/>
    <n v="2000"/>
    <m/>
    <m/>
    <m/>
    <m/>
    <m/>
    <m/>
    <m/>
    <m/>
    <m/>
    <n v="25"/>
    <n v="25"/>
    <m/>
    <m/>
    <m/>
    <m/>
    <n v="15"/>
    <m/>
    <m/>
    <m/>
    <x v="2"/>
    <x v="0"/>
    <x v="1"/>
    <n v="0"/>
    <n v="50"/>
    <x v="0"/>
    <x v="1"/>
  </r>
  <r>
    <x v="155"/>
    <x v="31"/>
    <x v="160"/>
    <n v="60.8"/>
    <n v="6164.44"/>
    <n v="101.38"/>
    <n v="6.55"/>
    <n v="59.79"/>
    <n v="0"/>
    <n v="59.79"/>
    <n v="1"/>
    <n v="5"/>
    <n v="372"/>
    <n v="377"/>
    <n v="25"/>
    <n v="26"/>
    <m/>
    <n v="164.46"/>
    <n v="20.399999999999999"/>
    <n v="15.06"/>
    <n v="35.46"/>
    <n v="325.52999999999997"/>
    <n v="426.21"/>
    <n v="104.43"/>
    <x v="7"/>
    <x v="0"/>
    <x v="8"/>
    <n v="749"/>
    <n v="51"/>
    <x v="3"/>
    <x v="1"/>
  </r>
  <r>
    <x v="155"/>
    <x v="16"/>
    <x v="163"/>
    <m/>
    <n v="2000"/>
    <m/>
    <m/>
    <m/>
    <m/>
    <m/>
    <m/>
    <m/>
    <m/>
    <m/>
    <n v="25"/>
    <n v="25"/>
    <m/>
    <m/>
    <m/>
    <m/>
    <n v="15"/>
    <m/>
    <m/>
    <m/>
    <x v="2"/>
    <x v="0"/>
    <x v="1"/>
    <n v="0"/>
    <n v="50"/>
    <x v="0"/>
    <x v="1"/>
  </r>
  <r>
    <x v="156"/>
    <x v="0"/>
    <x v="56"/>
    <n v="85.23"/>
    <n v="4427.5"/>
    <n v="51.94"/>
    <n v="7.43"/>
    <n v="100.21"/>
    <n v="9.35"/>
    <n v="109.56"/>
    <n v="6"/>
    <n v="8"/>
    <n v="535"/>
    <n v="625"/>
    <n v="67"/>
    <n v="41"/>
    <m/>
    <n v="143.13999999999999"/>
    <n v="4.3899999999999997"/>
    <n v="0"/>
    <n v="4.3899999999999997"/>
    <n v="71.209999999999994"/>
    <n v="675.24"/>
    <n v="81.06"/>
    <x v="0"/>
    <x v="5"/>
    <x v="7"/>
    <n v="1160"/>
    <n v="108"/>
    <x v="0"/>
    <x v="1"/>
  </r>
  <r>
    <x v="156"/>
    <x v="3"/>
    <x v="41"/>
    <n v="85.23"/>
    <n v="3517.84"/>
    <n v="41.27"/>
    <n v="6.57"/>
    <n v="5.36"/>
    <n v="0"/>
    <n v="5.36"/>
    <n v="12"/>
    <n v="0"/>
    <n v="713"/>
    <n v="690"/>
    <n v="88"/>
    <n v="83"/>
    <m/>
    <n v="147.19"/>
    <n v="3.68"/>
    <n v="0"/>
    <n v="3.68"/>
    <n v="168.57"/>
    <n v="375.77"/>
    <n v="67.260000000000005"/>
    <x v="0"/>
    <x v="5"/>
    <x v="7"/>
    <n v="1403"/>
    <n v="171"/>
    <x v="2"/>
    <x v="1"/>
  </r>
  <r>
    <x v="156"/>
    <x v="4"/>
    <x v="56"/>
    <n v="85.23"/>
    <n v="3729.58"/>
    <n v="50.32"/>
    <n v="6.66"/>
    <n v="24.93"/>
    <n v="0"/>
    <n v="24.93"/>
    <n v="12"/>
    <n v="3"/>
    <n v="497"/>
    <n v="519"/>
    <n v="50"/>
    <n v="42"/>
    <m/>
    <n v="149.36000000000001"/>
    <n v="11.34"/>
    <n v="0"/>
    <n v="11.34"/>
    <n v="152.79"/>
    <n v="532.96"/>
    <n v="78.819999999999993"/>
    <x v="0"/>
    <x v="5"/>
    <x v="7"/>
    <n v="1016"/>
    <n v="92"/>
    <x v="3"/>
    <x v="1"/>
  </r>
  <r>
    <x v="156"/>
    <x v="5"/>
    <x v="56"/>
    <n v="85.23"/>
    <n v="5671.37"/>
    <n v="66.540000000000006"/>
    <n v="8.31"/>
    <n v="197.7"/>
    <n v="51.12"/>
    <n v="248.82"/>
    <n v="9"/>
    <n v="18"/>
    <n v="518"/>
    <n v="616"/>
    <n v="83"/>
    <n v="64"/>
    <m/>
    <n v="162.37"/>
    <n v="21.36"/>
    <n v="0.28999999999999998"/>
    <n v="21.64"/>
    <n v="239.48"/>
    <n v="1018.92"/>
    <n v="86.5"/>
    <x v="0"/>
    <x v="5"/>
    <x v="7"/>
    <n v="1134"/>
    <n v="147"/>
    <x v="0"/>
    <x v="1"/>
  </r>
  <r>
    <x v="156"/>
    <x v="6"/>
    <x v="119"/>
    <n v="74.28"/>
    <n v="5809.63"/>
    <n v="78.22"/>
    <n v="8.16"/>
    <n v="403.4"/>
    <n v="68.290000000000006"/>
    <n v="471.69"/>
    <n v="11"/>
    <n v="17"/>
    <n v="509"/>
    <n v="505"/>
    <n v="72"/>
    <n v="52"/>
    <m/>
    <n v="168.51"/>
    <n v="25.58"/>
    <n v="0"/>
    <n v="25.58"/>
    <n v="254.87"/>
    <n v="1022.9"/>
    <n v="95.89"/>
    <x v="2"/>
    <x v="0"/>
    <x v="1"/>
    <n v="1014"/>
    <n v="124"/>
    <x v="0"/>
    <x v="1"/>
  </r>
  <r>
    <x v="156"/>
    <x v="7"/>
    <x v="56"/>
    <n v="85.23"/>
    <n v="4882.38"/>
    <n v="57.28"/>
    <n v="7.25"/>
    <n v="70.73"/>
    <n v="4.28"/>
    <n v="75.010000000000005"/>
    <n v="3"/>
    <n v="9"/>
    <n v="492"/>
    <n v="582"/>
    <n v="84"/>
    <n v="54"/>
    <m/>
    <n v="146.97"/>
    <n v="11.55"/>
    <n v="0"/>
    <n v="11.55"/>
    <n v="206.13"/>
    <n v="828.4"/>
    <n v="80.38"/>
    <x v="0"/>
    <x v="5"/>
    <x v="7"/>
    <n v="1074"/>
    <n v="138"/>
    <x v="3"/>
    <x v="1"/>
  </r>
  <r>
    <x v="156"/>
    <x v="8"/>
    <x v="56"/>
    <n v="85.23"/>
    <n v="4290.8599999999997"/>
    <n v="50.34"/>
    <n v="6.41"/>
    <n v="48.65"/>
    <n v="0"/>
    <n v="48.65"/>
    <n v="4"/>
    <n v="6"/>
    <n v="531"/>
    <n v="626"/>
    <n v="74"/>
    <n v="49"/>
    <m/>
    <n v="163.07"/>
    <n v="20.95"/>
    <n v="2.11"/>
    <n v="23.06"/>
    <n v="285.75"/>
    <n v="683.14"/>
    <n v="74.430000000000007"/>
    <x v="0"/>
    <x v="5"/>
    <x v="7"/>
    <n v="1157"/>
    <n v="123"/>
    <x v="4"/>
    <x v="1"/>
  </r>
  <r>
    <x v="156"/>
    <x v="9"/>
    <x v="56"/>
    <n v="85.23"/>
    <n v="5144.13"/>
    <n v="60.35"/>
    <n v="8.14"/>
    <n v="176.92"/>
    <n v="24.31"/>
    <n v="201.23"/>
    <n v="20"/>
    <n v="18"/>
    <n v="531"/>
    <n v="580"/>
    <n v="94"/>
    <n v="70"/>
    <m/>
    <n v="154.12"/>
    <n v="5.34"/>
    <n v="0"/>
    <n v="5.34"/>
    <n v="172.9"/>
    <n v="997.43"/>
    <n v="91.37"/>
    <x v="0"/>
    <x v="5"/>
    <x v="7"/>
    <n v="1111"/>
    <n v="164"/>
    <x v="0"/>
    <x v="1"/>
  </r>
  <r>
    <x v="156"/>
    <x v="10"/>
    <x v="158"/>
    <n v="67.61"/>
    <n v="6484.9"/>
    <n v="95.92"/>
    <n v="7.99"/>
    <n v="325.02999999999997"/>
    <n v="36.33"/>
    <n v="361.36"/>
    <n v="8"/>
    <n v="14"/>
    <n v="312"/>
    <n v="333"/>
    <n v="33"/>
    <n v="7"/>
    <m/>
    <n v="154.41999999999999"/>
    <n v="22.24"/>
    <n v="0.93"/>
    <n v="23.17"/>
    <n v="240.88"/>
    <n v="769.7"/>
    <n v="105.45"/>
    <x v="2"/>
    <x v="0"/>
    <x v="1"/>
    <n v="645"/>
    <n v="40"/>
    <x v="0"/>
    <x v="1"/>
  </r>
  <r>
    <x v="156"/>
    <x v="22"/>
    <x v="56"/>
    <n v="85.23"/>
    <n v="4244.83"/>
    <n v="49.8"/>
    <n v="7.28"/>
    <n v="98.01"/>
    <n v="4.2699999999999996"/>
    <n v="102.28"/>
    <n v="3"/>
    <n v="8"/>
    <n v="477"/>
    <n v="519"/>
    <n v="61"/>
    <n v="35"/>
    <m/>
    <n v="148.26"/>
    <n v="3.67"/>
    <n v="0"/>
    <n v="3.67"/>
    <n v="168.29"/>
    <n v="700.5"/>
    <n v="69.61"/>
    <x v="0"/>
    <x v="5"/>
    <x v="7"/>
    <n v="996"/>
    <n v="96"/>
    <x v="3"/>
    <x v="1"/>
  </r>
  <r>
    <x v="156"/>
    <x v="11"/>
    <x v="56"/>
    <n v="85.23"/>
    <n v="5087.3999999999996"/>
    <n v="59.69"/>
    <n v="7"/>
    <n v="173.16"/>
    <n v="0.7"/>
    <n v="173.86"/>
    <n v="16"/>
    <n v="14"/>
    <n v="504"/>
    <n v="557"/>
    <n v="90"/>
    <n v="74"/>
    <m/>
    <n v="132.05000000000001"/>
    <n v="4.74"/>
    <n v="0"/>
    <n v="4.74"/>
    <n v="124.63"/>
    <n v="1016.54"/>
    <n v="89.22"/>
    <x v="0"/>
    <x v="5"/>
    <x v="7"/>
    <n v="1061"/>
    <n v="164"/>
    <x v="4"/>
    <x v="1"/>
  </r>
  <r>
    <x v="156"/>
    <x v="12"/>
    <x v="56"/>
    <n v="85.23"/>
    <n v="4520.59"/>
    <n v="53.04"/>
    <n v="6.67"/>
    <n v="39.61"/>
    <n v="0"/>
    <n v="39.61"/>
    <n v="2"/>
    <n v="4"/>
    <n v="506"/>
    <n v="560"/>
    <n v="54"/>
    <n v="34"/>
    <m/>
    <n v="173.17"/>
    <n v="25.99"/>
    <n v="3.66"/>
    <n v="29.65"/>
    <n v="333.08"/>
    <n v="530.96"/>
    <n v="75.709999999999994"/>
    <x v="0"/>
    <x v="5"/>
    <x v="7"/>
    <n v="1066"/>
    <n v="88"/>
    <x v="3"/>
    <x v="1"/>
  </r>
  <r>
    <x v="156"/>
    <x v="13"/>
    <x v="56"/>
    <n v="85.23"/>
    <n v="4969.4399999999996"/>
    <n v="58.3"/>
    <n v="7.57"/>
    <n v="108.83"/>
    <n v="5.0199999999999996"/>
    <n v="113.85"/>
    <n v="4"/>
    <n v="9"/>
    <n v="591"/>
    <n v="650"/>
    <n v="82"/>
    <n v="54"/>
    <m/>
    <n v="168.47"/>
    <n v="28.22"/>
    <n v="0.09"/>
    <n v="28.31"/>
    <n v="317.31"/>
    <n v="842.01"/>
    <n v="86.39"/>
    <x v="0"/>
    <x v="5"/>
    <x v="7"/>
    <n v="1241"/>
    <n v="136"/>
    <x v="0"/>
    <x v="1"/>
  </r>
  <r>
    <x v="156"/>
    <x v="31"/>
    <x v="159"/>
    <n v="66.27"/>
    <n v="6138.35"/>
    <n v="92.63"/>
    <n v="7.21"/>
    <n v="180.38"/>
    <n v="0.72"/>
    <n v="181.1"/>
    <n v="2"/>
    <n v="7"/>
    <n v="452"/>
    <n v="472"/>
    <n v="39"/>
    <n v="35"/>
    <m/>
    <n v="156.41999999999999"/>
    <n v="26.92"/>
    <n v="2.27"/>
    <n v="29.19"/>
    <n v="286.63"/>
    <n v="779.78"/>
    <n v="107.47"/>
    <x v="2"/>
    <x v="0"/>
    <x v="1"/>
    <n v="924"/>
    <n v="74"/>
    <x v="3"/>
    <x v="1"/>
  </r>
  <r>
    <x v="156"/>
    <x v="21"/>
    <x v="56"/>
    <n v="85.23"/>
    <n v="4799.13"/>
    <n v="56.3"/>
    <n v="6.99"/>
    <n v="149.81"/>
    <n v="0"/>
    <n v="149.81"/>
    <n v="7"/>
    <n v="19"/>
    <n v="467"/>
    <n v="548"/>
    <n v="56"/>
    <n v="44"/>
    <m/>
    <n v="157.97"/>
    <n v="13.04"/>
    <n v="0.39"/>
    <n v="13.43"/>
    <n v="184.12"/>
    <n v="775.18"/>
    <n v="78.59"/>
    <x v="0"/>
    <x v="5"/>
    <x v="7"/>
    <n v="1015"/>
    <n v="100"/>
    <x v="3"/>
    <x v="1"/>
  </r>
  <r>
    <x v="156"/>
    <x v="16"/>
    <x v="56"/>
    <n v="85.23"/>
    <n v="4989.42"/>
    <n v="58.54"/>
    <n v="7.99"/>
    <n v="98.62"/>
    <n v="25.49"/>
    <n v="124.11"/>
    <n v="7"/>
    <n v="11"/>
    <n v="584"/>
    <n v="652"/>
    <n v="87"/>
    <n v="60"/>
    <m/>
    <n v="149.99"/>
    <n v="13.01"/>
    <n v="0.03"/>
    <n v="13.04"/>
    <n v="216.92"/>
    <n v="912.98"/>
    <n v="81.510000000000005"/>
    <x v="0"/>
    <x v="5"/>
    <x v="7"/>
    <n v="1236"/>
    <n v="147"/>
    <x v="0"/>
    <x v="1"/>
  </r>
  <r>
    <x v="157"/>
    <x v="6"/>
    <x v="119"/>
    <n v="42.98"/>
    <n v="5481.98"/>
    <n v="127.54"/>
    <n v="5.57"/>
    <n v="1.1100000000000001"/>
    <n v="0"/>
    <n v="1.1100000000000001"/>
    <n v="0"/>
    <n v="0"/>
    <n v="156"/>
    <n v="140"/>
    <n v="5"/>
    <n v="2"/>
    <m/>
    <n v="172.37"/>
    <n v="18.78"/>
    <n v="0"/>
    <n v="18.78"/>
    <n v="163.44"/>
    <n v="188.89"/>
    <n v="71.790000000000006"/>
    <x v="2"/>
    <x v="0"/>
    <x v="2"/>
    <n v="296"/>
    <n v="7"/>
    <x v="0"/>
    <x v="1"/>
  </r>
  <r>
    <x v="158"/>
    <x v="0"/>
    <x v="29"/>
    <n v="105.75"/>
    <n v="4651.25"/>
    <n v="68.25"/>
    <n v="6.9"/>
    <n v="85.51"/>
    <n v="0"/>
    <n v="85.51"/>
    <n v="0"/>
    <n v="7"/>
    <n v="490"/>
    <n v="501"/>
    <n v="40"/>
    <n v="32"/>
    <m/>
    <n v="150.43"/>
    <n v="20.6"/>
    <n v="0.97"/>
    <n v="21.57"/>
    <n v="226.23"/>
    <n v="716.56"/>
    <n v="72.88"/>
    <x v="6"/>
    <x v="5"/>
    <x v="7"/>
    <n v="991"/>
    <n v="72"/>
    <x v="0"/>
    <x v="1"/>
  </r>
  <r>
    <x v="158"/>
    <x v="24"/>
    <x v="29"/>
    <n v="105.75"/>
    <n v="2192.89"/>
    <n v="66.010000000000005"/>
    <n v="6.4"/>
    <n v="14.72"/>
    <n v="0"/>
    <n v="14.72"/>
    <n v="0"/>
    <n v="1"/>
    <n v="221"/>
    <n v="242"/>
    <n v="25"/>
    <n v="2"/>
    <m/>
    <n v="142.37"/>
    <n v="1.17"/>
    <n v="0"/>
    <n v="1.17"/>
    <n v="59.62"/>
    <n v="219.83"/>
    <n v="35.86"/>
    <x v="6"/>
    <x v="5"/>
    <x v="7"/>
    <n v="463"/>
    <n v="27"/>
    <x v="3"/>
    <x v="1"/>
  </r>
  <r>
    <x v="158"/>
    <x v="3"/>
    <x v="41"/>
    <n v="105.75"/>
    <n v="4120.79"/>
    <n v="47.56"/>
    <n v="5.88"/>
    <n v="3.41"/>
    <n v="0"/>
    <n v="3.41"/>
    <n v="18"/>
    <n v="1"/>
    <n v="666"/>
    <n v="683"/>
    <n v="73"/>
    <n v="62"/>
    <m/>
    <n v="140.22"/>
    <n v="0.85"/>
    <n v="0"/>
    <n v="0.85"/>
    <n v="135.04"/>
    <n v="301.42"/>
    <n v="69.569999999999993"/>
    <x v="6"/>
    <x v="5"/>
    <x v="7"/>
    <n v="1349"/>
    <n v="135"/>
    <x v="2"/>
    <x v="1"/>
  </r>
  <r>
    <x v="158"/>
    <x v="25"/>
    <x v="29"/>
    <n v="105.75"/>
    <n v="5035.22"/>
    <n v="65.17"/>
    <n v="7.53"/>
    <n v="112.96"/>
    <n v="12.95"/>
    <n v="125.91"/>
    <n v="7"/>
    <n v="13"/>
    <n v="443"/>
    <n v="462"/>
    <n v="71"/>
    <n v="42"/>
    <m/>
    <n v="83.7"/>
    <n v="0"/>
    <n v="0"/>
    <n v="0"/>
    <n v="7.43"/>
    <n v="897.26"/>
    <n v="82.75"/>
    <x v="6"/>
    <x v="5"/>
    <x v="7"/>
    <n v="905"/>
    <n v="113"/>
    <x v="3"/>
    <x v="1"/>
  </r>
  <r>
    <x v="158"/>
    <x v="28"/>
    <x v="29"/>
    <n v="105.75"/>
    <n v="6066.28"/>
    <n v="71.510000000000005"/>
    <n v="7.35"/>
    <n v="183.23"/>
    <n v="7.83"/>
    <n v="191.06"/>
    <n v="10"/>
    <n v="14"/>
    <n v="530"/>
    <n v="574"/>
    <n v="79"/>
    <n v="51"/>
    <m/>
    <n v="82.51"/>
    <n v="0"/>
    <n v="0"/>
    <n v="0"/>
    <n v="11.93"/>
    <n v="1120.8"/>
    <n v="95.37"/>
    <x v="6"/>
    <x v="5"/>
    <x v="7"/>
    <n v="1104"/>
    <n v="130"/>
    <x v="1"/>
    <x v="1"/>
  </r>
  <r>
    <x v="158"/>
    <x v="4"/>
    <x v="29"/>
    <n v="105.75"/>
    <n v="5670.95"/>
    <n v="69.02"/>
    <n v="7.51"/>
    <n v="197.65"/>
    <n v="7.15"/>
    <n v="204.8"/>
    <n v="22"/>
    <n v="14"/>
    <n v="523"/>
    <n v="590"/>
    <n v="100"/>
    <n v="63"/>
    <m/>
    <n v="159.83000000000001"/>
    <n v="17.72"/>
    <n v="0"/>
    <n v="17.72"/>
    <n v="231.92"/>
    <n v="999.31"/>
    <n v="115.25"/>
    <x v="6"/>
    <x v="5"/>
    <x v="7"/>
    <n v="1113"/>
    <n v="163"/>
    <x v="3"/>
    <x v="1"/>
  </r>
  <r>
    <x v="158"/>
    <x v="5"/>
    <x v="26"/>
    <n v="105.75"/>
    <n v="7150.82"/>
    <n v="67.62"/>
    <n v="7.51"/>
    <n v="286.57"/>
    <n v="25.76"/>
    <n v="312.33"/>
    <n v="11"/>
    <n v="19"/>
    <n v="718"/>
    <n v="742"/>
    <n v="92"/>
    <n v="36"/>
    <m/>
    <n v="149.35"/>
    <n v="3.77"/>
    <n v="0"/>
    <n v="3.77"/>
    <n v="204.61"/>
    <n v="1053.77"/>
    <n v="105.67"/>
    <x v="0"/>
    <x v="1"/>
    <x v="7"/>
    <n v="1460"/>
    <n v="128"/>
    <x v="0"/>
    <x v="1"/>
  </r>
  <r>
    <x v="158"/>
    <x v="6"/>
    <x v="26"/>
    <n v="105.75"/>
    <n v="5733.94"/>
    <n v="54.22"/>
    <n v="6.91"/>
    <n v="85.81"/>
    <n v="0"/>
    <n v="85.81"/>
    <n v="8"/>
    <n v="8"/>
    <n v="762"/>
    <n v="812"/>
    <n v="113"/>
    <n v="64"/>
    <m/>
    <n v="169.15"/>
    <n v="34.799999999999997"/>
    <n v="0"/>
    <n v="34.799999999999997"/>
    <n v="370.4"/>
    <n v="830.16"/>
    <n v="102.73"/>
    <x v="0"/>
    <x v="1"/>
    <x v="7"/>
    <n v="1574"/>
    <n v="177"/>
    <x v="0"/>
    <x v="1"/>
  </r>
  <r>
    <x v="158"/>
    <x v="7"/>
    <x v="29"/>
    <n v="105.75"/>
    <n v="5754.38"/>
    <n v="65.650000000000006"/>
    <n v="7.76"/>
    <n v="250.56"/>
    <n v="34.21"/>
    <n v="284.77"/>
    <n v="7"/>
    <n v="21"/>
    <n v="538"/>
    <n v="614"/>
    <n v="99"/>
    <n v="32"/>
    <m/>
    <n v="150.72999999999999"/>
    <n v="18.809999999999999"/>
    <n v="0.14000000000000001"/>
    <n v="18.95"/>
    <n v="226.22"/>
    <n v="1070.32"/>
    <n v="91.56"/>
    <x v="6"/>
    <x v="5"/>
    <x v="7"/>
    <n v="1152"/>
    <n v="131"/>
    <x v="3"/>
    <x v="1"/>
  </r>
  <r>
    <x v="158"/>
    <x v="8"/>
    <x v="29"/>
    <n v="105.75"/>
    <n v="5417.34"/>
    <n v="62.38"/>
    <n v="7.31"/>
    <n v="315.88"/>
    <n v="5"/>
    <n v="320.88"/>
    <n v="11"/>
    <n v="26"/>
    <n v="491"/>
    <n v="524"/>
    <n v="86"/>
    <n v="41"/>
    <m/>
    <n v="160.96"/>
    <n v="26.52"/>
    <n v="2.46"/>
    <n v="28.97"/>
    <n v="296.39"/>
    <n v="1101.79"/>
    <n v="84.37"/>
    <x v="6"/>
    <x v="5"/>
    <x v="7"/>
    <n v="1015"/>
    <n v="127"/>
    <x v="4"/>
    <x v="1"/>
  </r>
  <r>
    <x v="158"/>
    <x v="18"/>
    <x v="29"/>
    <n v="105.75"/>
    <n v="5946.83"/>
    <n v="66.19"/>
    <n v="6.45"/>
    <n v="51.39"/>
    <n v="0"/>
    <n v="51.39"/>
    <n v="9"/>
    <n v="5"/>
    <n v="582"/>
    <n v="604"/>
    <n v="101"/>
    <n v="54"/>
    <m/>
    <n v="146.22"/>
    <n v="23.7"/>
    <n v="0.75"/>
    <n v="24.45"/>
    <n v="291.60000000000002"/>
    <n v="897.98"/>
    <n v="90.72"/>
    <x v="6"/>
    <x v="5"/>
    <x v="7"/>
    <n v="1186"/>
    <n v="155"/>
    <x v="4"/>
    <x v="1"/>
  </r>
  <r>
    <x v="158"/>
    <x v="22"/>
    <x v="29"/>
    <n v="105.75"/>
    <n v="5219"/>
    <n v="61.39"/>
    <n v="6.73"/>
    <n v="87.33"/>
    <n v="0"/>
    <n v="87.33"/>
    <n v="3"/>
    <n v="7"/>
    <n v="466"/>
    <n v="497"/>
    <n v="72"/>
    <n v="34"/>
    <m/>
    <n v="148.47"/>
    <n v="9.66"/>
    <n v="0"/>
    <n v="9.66"/>
    <n v="177.95"/>
    <n v="757.99"/>
    <n v="81.36"/>
    <x v="6"/>
    <x v="5"/>
    <x v="7"/>
    <n v="963"/>
    <n v="106"/>
    <x v="3"/>
    <x v="1"/>
  </r>
  <r>
    <x v="158"/>
    <x v="11"/>
    <x v="29"/>
    <n v="105.75"/>
    <n v="5811.77"/>
    <n v="64.459999999999994"/>
    <n v="7.18"/>
    <n v="318.63"/>
    <n v="2.13"/>
    <n v="320.76"/>
    <n v="14"/>
    <n v="26"/>
    <n v="583"/>
    <n v="644"/>
    <n v="105"/>
    <n v="52"/>
    <m/>
    <n v="143.24"/>
    <n v="11.78"/>
    <n v="0.82"/>
    <n v="12.6"/>
    <n v="196.7"/>
    <n v="1154.77"/>
    <n v="98.86"/>
    <x v="6"/>
    <x v="5"/>
    <x v="7"/>
    <n v="1227"/>
    <n v="157"/>
    <x v="4"/>
    <x v="1"/>
  </r>
  <r>
    <x v="158"/>
    <x v="12"/>
    <x v="29"/>
    <n v="105.75"/>
    <n v="5306.99"/>
    <n v="59.86"/>
    <n v="7.89"/>
    <n v="234.09"/>
    <n v="48.55"/>
    <n v="282.64"/>
    <n v="7"/>
    <n v="22"/>
    <n v="469"/>
    <n v="511"/>
    <n v="66"/>
    <n v="36"/>
    <m/>
    <n v="167.98"/>
    <n v="22.17"/>
    <n v="3.58"/>
    <n v="25.76"/>
    <n v="318.99"/>
    <n v="772.83"/>
    <n v="81.17"/>
    <x v="6"/>
    <x v="5"/>
    <x v="7"/>
    <n v="980"/>
    <n v="102"/>
    <x v="3"/>
    <x v="1"/>
  </r>
  <r>
    <x v="158"/>
    <x v="13"/>
    <x v="26"/>
    <n v="105.75"/>
    <n v="5990.31"/>
    <n v="56.65"/>
    <n v="7.27"/>
    <n v="131.91999999999999"/>
    <n v="7.17"/>
    <n v="139.09"/>
    <n v="7"/>
    <n v="9"/>
    <n v="697"/>
    <n v="709"/>
    <n v="62"/>
    <n v="43"/>
    <m/>
    <n v="156.22"/>
    <n v="19.97"/>
    <n v="0"/>
    <n v="19.97"/>
    <n v="293.31"/>
    <n v="795.71"/>
    <n v="94.7"/>
    <x v="0"/>
    <x v="1"/>
    <x v="7"/>
    <n v="1406"/>
    <n v="105"/>
    <x v="0"/>
    <x v="1"/>
  </r>
  <r>
    <x v="158"/>
    <x v="30"/>
    <x v="29"/>
    <n v="105.75"/>
    <n v="5183.83"/>
    <n v="58.8"/>
    <n v="6.86"/>
    <n v="170.07"/>
    <n v="0"/>
    <n v="170.07"/>
    <n v="6"/>
    <n v="15"/>
    <n v="535"/>
    <n v="589"/>
    <n v="84"/>
    <n v="47"/>
    <m/>
    <n v="87.81"/>
    <n v="0"/>
    <n v="0"/>
    <n v="0"/>
    <n v="5.83"/>
    <n v="887.13"/>
    <n v="84.82"/>
    <x v="6"/>
    <x v="5"/>
    <x v="7"/>
    <n v="1124"/>
    <n v="131"/>
    <x v="0"/>
    <x v="1"/>
  </r>
  <r>
    <x v="158"/>
    <x v="21"/>
    <x v="29"/>
    <n v="105.75"/>
    <n v="5484.62"/>
    <n v="64.69"/>
    <n v="8.01"/>
    <n v="191.53"/>
    <n v="42.97"/>
    <n v="234.5"/>
    <n v="10"/>
    <n v="15"/>
    <n v="568"/>
    <n v="618"/>
    <n v="93"/>
    <n v="33"/>
    <m/>
    <n v="161.4"/>
    <n v="17.52"/>
    <n v="1.61"/>
    <n v="19.12"/>
    <n v="251.48"/>
    <n v="926"/>
    <n v="101.81"/>
    <x v="6"/>
    <x v="5"/>
    <x v="7"/>
    <n v="1186"/>
    <n v="126"/>
    <x v="3"/>
    <x v="1"/>
  </r>
  <r>
    <x v="158"/>
    <x v="14"/>
    <x v="41"/>
    <n v="105.75"/>
    <n v="4761.2700000000004"/>
    <n v="45.03"/>
    <n v="6.85"/>
    <n v="17.12"/>
    <n v="0"/>
    <n v="17.12"/>
    <n v="25"/>
    <n v="2"/>
    <n v="704"/>
    <n v="756"/>
    <n v="67"/>
    <n v="73"/>
    <m/>
    <n v="143.83000000000001"/>
    <n v="1.93"/>
    <n v="0"/>
    <n v="1.93"/>
    <n v="169.87"/>
    <n v="317.2"/>
    <n v="80.489999999999995"/>
    <x v="0"/>
    <x v="1"/>
    <x v="7"/>
    <n v="1460"/>
    <n v="140"/>
    <x v="0"/>
    <x v="1"/>
  </r>
  <r>
    <x v="158"/>
    <x v="16"/>
    <x v="26"/>
    <n v="105.75"/>
    <n v="6360.27"/>
    <n v="60.15"/>
    <n v="6.36"/>
    <n v="55.54"/>
    <n v="0"/>
    <n v="55.54"/>
    <n v="9"/>
    <n v="8"/>
    <n v="763"/>
    <n v="796"/>
    <n v="101"/>
    <n v="50"/>
    <m/>
    <n v="144.34"/>
    <n v="13.28"/>
    <n v="0"/>
    <n v="13.28"/>
    <n v="235.22"/>
    <n v="956.32"/>
    <n v="100.16"/>
    <x v="0"/>
    <x v="1"/>
    <x v="7"/>
    <n v="1559"/>
    <n v="151"/>
    <x v="0"/>
    <x v="1"/>
  </r>
  <r>
    <x v="159"/>
    <x v="0"/>
    <x v="53"/>
    <n v="118"/>
    <n v="10751.27"/>
    <n v="94.16"/>
    <n v="8.64"/>
    <n v="362.27"/>
    <n v="88.42"/>
    <n v="450.69"/>
    <n v="6"/>
    <n v="31"/>
    <n v="836"/>
    <n v="818"/>
    <n v="57"/>
    <n v="68"/>
    <m/>
    <n v="157.9"/>
    <n v="48.7"/>
    <n v="0"/>
    <n v="48.7"/>
    <n v="433.28"/>
    <n v="1741.97"/>
    <n v="150.55000000000001"/>
    <x v="6"/>
    <x v="0"/>
    <x v="4"/>
    <n v="1654"/>
    <n v="125"/>
    <x v="0"/>
    <x v="1"/>
  </r>
  <r>
    <x v="159"/>
    <x v="24"/>
    <x v="53"/>
    <n v="118"/>
    <n v="6305.54"/>
    <n v="53.44"/>
    <n v="7.24"/>
    <n v="172.85"/>
    <n v="9.9600000000000009"/>
    <n v="182.81"/>
    <n v="3"/>
    <n v="13"/>
    <n v="659"/>
    <n v="715"/>
    <n v="42"/>
    <n v="28"/>
    <m/>
    <n v="134.28"/>
    <n v="19.13"/>
    <n v="1.1499999999999999"/>
    <n v="20.27"/>
    <n v="231.61"/>
    <n v="868.27"/>
    <n v="100.46"/>
    <x v="6"/>
    <x v="0"/>
    <x v="4"/>
    <n v="1374"/>
    <n v="70"/>
    <x v="3"/>
    <x v="1"/>
  </r>
  <r>
    <x v="159"/>
    <x v="25"/>
    <x v="53"/>
    <n v="118"/>
    <n v="13075.73"/>
    <n v="110.81"/>
    <n v="9.0399999999999991"/>
    <n v="800.22"/>
    <n v="292.13"/>
    <n v="1092.3499999999999"/>
    <n v="22"/>
    <n v="62"/>
    <n v="861"/>
    <n v="852"/>
    <n v="81"/>
    <n v="79"/>
    <m/>
    <n v="157.09"/>
    <n v="18.98"/>
    <n v="0"/>
    <n v="18.98"/>
    <n v="337.94"/>
    <n v="2725.58"/>
    <n v="208"/>
    <x v="6"/>
    <x v="0"/>
    <x v="4"/>
    <n v="1713"/>
    <n v="160"/>
    <x v="3"/>
    <x v="1"/>
  </r>
  <r>
    <x v="159"/>
    <x v="28"/>
    <x v="53"/>
    <n v="118"/>
    <n v="6608.28"/>
    <n v="103.38"/>
    <n v="7.37"/>
    <n v="467.63"/>
    <n v="11.43"/>
    <n v="479.06"/>
    <n v="6"/>
    <n v="34"/>
    <n v="416"/>
    <n v="414"/>
    <n v="30"/>
    <n v="55"/>
    <m/>
    <n v="154.31"/>
    <n v="11.07"/>
    <n v="0"/>
    <n v="11.07"/>
    <n v="170.53"/>
    <n v="1451.16"/>
    <n v="101.28"/>
    <x v="6"/>
    <x v="0"/>
    <x v="4"/>
    <n v="830"/>
    <n v="85"/>
    <x v="1"/>
    <x v="1"/>
  </r>
  <r>
    <x v="159"/>
    <x v="4"/>
    <x v="53"/>
    <n v="118"/>
    <n v="11182.61"/>
    <n v="94.77"/>
    <n v="8.5399999999999991"/>
    <n v="387.13"/>
    <n v="41.79"/>
    <n v="428.92"/>
    <n v="35"/>
    <n v="36"/>
    <n v="827"/>
    <n v="814"/>
    <n v="58"/>
    <n v="117"/>
    <m/>
    <n v="165.29"/>
    <n v="27.21"/>
    <n v="0"/>
    <n v="27.21"/>
    <n v="372.93"/>
    <n v="1856.22"/>
    <n v="190.55"/>
    <x v="6"/>
    <x v="0"/>
    <x v="4"/>
    <n v="1641"/>
    <n v="175"/>
    <x v="3"/>
    <x v="1"/>
  </r>
  <r>
    <x v="159"/>
    <x v="5"/>
    <x v="3"/>
    <n v="94.23"/>
    <n v="5684.44"/>
    <n v="60.33"/>
    <n v="6.56"/>
    <n v="51.07"/>
    <n v="0"/>
    <n v="51.07"/>
    <n v="11"/>
    <n v="7"/>
    <n v="671"/>
    <n v="738"/>
    <n v="106"/>
    <n v="61"/>
    <m/>
    <n v="154.16"/>
    <n v="10.199999999999999"/>
    <n v="0"/>
    <n v="10.199999999999999"/>
    <n v="214.83"/>
    <n v="776.25"/>
    <n v="86.17"/>
    <x v="0"/>
    <x v="2"/>
    <x v="7"/>
    <n v="1409"/>
    <n v="167"/>
    <x v="0"/>
    <x v="1"/>
  </r>
  <r>
    <x v="159"/>
    <x v="7"/>
    <x v="53"/>
    <n v="118"/>
    <n v="7713.91"/>
    <n v="65.37"/>
    <n v="7.91"/>
    <n v="296.69"/>
    <n v="29.57"/>
    <n v="326.26"/>
    <n v="13"/>
    <n v="26"/>
    <n v="679"/>
    <n v="730"/>
    <n v="63"/>
    <n v="51"/>
    <m/>
    <n v="147.71"/>
    <n v="31.05"/>
    <n v="0.09"/>
    <n v="31.14"/>
    <n v="334.9"/>
    <n v="1339.06"/>
    <n v="120.58"/>
    <x v="6"/>
    <x v="0"/>
    <x v="4"/>
    <n v="1409"/>
    <n v="114"/>
    <x v="3"/>
    <x v="1"/>
  </r>
  <r>
    <x v="159"/>
    <x v="8"/>
    <x v="53"/>
    <n v="118"/>
    <n v="8023.28"/>
    <n v="67.989999999999995"/>
    <n v="7.69"/>
    <n v="418.38"/>
    <n v="11.46"/>
    <n v="429.84"/>
    <n v="10"/>
    <n v="34"/>
    <n v="744"/>
    <n v="780"/>
    <n v="47"/>
    <n v="44"/>
    <m/>
    <n v="155.26"/>
    <n v="27.53"/>
    <n v="2.1800000000000002"/>
    <n v="29.7"/>
    <n v="355.19"/>
    <n v="1349.34"/>
    <n v="129.01"/>
    <x v="6"/>
    <x v="0"/>
    <x v="4"/>
    <n v="1524"/>
    <n v="91"/>
    <x v="4"/>
    <x v="1"/>
  </r>
  <r>
    <x v="159"/>
    <x v="18"/>
    <x v="53"/>
    <n v="118"/>
    <n v="10435.66"/>
    <n v="100.32"/>
    <n v="8.09"/>
    <n v="292.73"/>
    <n v="19.510000000000002"/>
    <n v="312.24"/>
    <n v="10"/>
    <n v="24"/>
    <n v="729"/>
    <n v="744"/>
    <n v="60"/>
    <n v="97"/>
    <m/>
    <n v="154.54"/>
    <n v="35.82"/>
    <n v="7.0000000000000007E-2"/>
    <n v="35.89"/>
    <n v="396.04"/>
    <n v="1770.05"/>
    <n v="154.74"/>
    <x v="6"/>
    <x v="0"/>
    <x v="4"/>
    <n v="1473"/>
    <n v="157"/>
    <x v="4"/>
    <x v="1"/>
  </r>
  <r>
    <x v="159"/>
    <x v="22"/>
    <x v="53"/>
    <n v="118"/>
    <n v="12575.63"/>
    <n v="106.57"/>
    <n v="7.7"/>
    <n v="493.25"/>
    <n v="36.799999999999997"/>
    <n v="530.04999999999995"/>
    <n v="6"/>
    <n v="41"/>
    <n v="848"/>
    <n v="872"/>
    <n v="70"/>
    <n v="87"/>
    <m/>
    <n v="167.74"/>
    <n v="29.68"/>
    <n v="0"/>
    <n v="29.68"/>
    <n v="362.86"/>
    <n v="2297.94"/>
    <n v="203.64"/>
    <x v="6"/>
    <x v="0"/>
    <x v="4"/>
    <n v="1720"/>
    <n v="157"/>
    <x v="3"/>
    <x v="1"/>
  </r>
  <r>
    <x v="159"/>
    <x v="11"/>
    <x v="53"/>
    <n v="118"/>
    <n v="12387.64"/>
    <n v="104.98"/>
    <n v="8.3800000000000008"/>
    <n v="703.27"/>
    <n v="113.5"/>
    <n v="816.77"/>
    <n v="16"/>
    <n v="55"/>
    <n v="915"/>
    <n v="918"/>
    <n v="79"/>
    <n v="93"/>
    <m/>
    <n v="157.66"/>
    <n v="32.520000000000003"/>
    <n v="0.63"/>
    <n v="33.15"/>
    <n v="329.95"/>
    <n v="2466.92"/>
    <n v="190.51"/>
    <x v="6"/>
    <x v="0"/>
    <x v="4"/>
    <n v="1833"/>
    <n v="172"/>
    <x v="4"/>
    <x v="1"/>
  </r>
  <r>
    <x v="159"/>
    <x v="12"/>
    <x v="53"/>
    <n v="118"/>
    <n v="9243.49"/>
    <n v="78.34"/>
    <n v="8.83"/>
    <n v="403.25"/>
    <n v="97.91"/>
    <n v="501.16"/>
    <n v="13"/>
    <n v="36"/>
    <n v="643"/>
    <n v="634"/>
    <n v="60"/>
    <n v="57"/>
    <m/>
    <n v="170.45"/>
    <n v="43.15"/>
    <n v="4.6900000000000004"/>
    <n v="47.84"/>
    <n v="472.29"/>
    <n v="1476.8"/>
    <n v="144.18"/>
    <x v="6"/>
    <x v="0"/>
    <x v="4"/>
    <n v="1277"/>
    <n v="117"/>
    <x v="3"/>
    <x v="1"/>
  </r>
  <r>
    <x v="159"/>
    <x v="13"/>
    <x v="3"/>
    <n v="94.23"/>
    <n v="4616.6499999999996"/>
    <n v="49"/>
    <n v="6.38"/>
    <n v="63.04"/>
    <n v="0"/>
    <n v="63.04"/>
    <n v="5"/>
    <n v="10"/>
    <n v="578"/>
    <n v="632"/>
    <n v="85"/>
    <n v="51"/>
    <m/>
    <n v="153.29"/>
    <n v="10.87"/>
    <n v="0.01"/>
    <n v="10.88"/>
    <n v="234.21"/>
    <n v="679.44"/>
    <n v="81.14"/>
    <x v="0"/>
    <x v="2"/>
    <x v="7"/>
    <n v="1210"/>
    <n v="136"/>
    <x v="0"/>
    <x v="1"/>
  </r>
  <r>
    <x v="159"/>
    <x v="30"/>
    <x v="53"/>
    <n v="118"/>
    <n v="4419.91"/>
    <n v="37.46"/>
    <n v="7.05"/>
    <n v="38.96"/>
    <n v="0.7"/>
    <n v="39.659999999999997"/>
    <n v="1"/>
    <n v="3"/>
    <n v="647"/>
    <n v="641"/>
    <n v="20"/>
    <n v="17"/>
    <m/>
    <n v="137.37"/>
    <n v="10.15"/>
    <n v="0"/>
    <n v="10.15"/>
    <n v="217.56"/>
    <n v="414.32"/>
    <n v="78.44"/>
    <x v="6"/>
    <x v="0"/>
    <x v="4"/>
    <n v="1288"/>
    <n v="37"/>
    <x v="0"/>
    <x v="1"/>
  </r>
  <r>
    <x v="159"/>
    <x v="21"/>
    <x v="53"/>
    <n v="118"/>
    <n v="9160.41"/>
    <n v="98.43"/>
    <n v="8.36"/>
    <n v="574.34"/>
    <n v="149.99"/>
    <n v="724.33"/>
    <n v="27"/>
    <n v="46"/>
    <n v="595"/>
    <n v="625"/>
    <n v="70"/>
    <n v="72"/>
    <m/>
    <n v="177.93"/>
    <n v="45.67"/>
    <n v="2.5"/>
    <n v="48.17"/>
    <n v="414.83"/>
    <n v="1774.68"/>
    <n v="153.35"/>
    <x v="6"/>
    <x v="0"/>
    <x v="4"/>
    <n v="1220"/>
    <n v="142"/>
    <x v="3"/>
    <x v="1"/>
  </r>
  <r>
    <x v="159"/>
    <x v="14"/>
    <x v="41"/>
    <n v="94.23"/>
    <n v="4388.7700000000004"/>
    <n v="46.58"/>
    <n v="6.93"/>
    <n v="10.47"/>
    <n v="0"/>
    <n v="10.47"/>
    <n v="33"/>
    <n v="2"/>
    <n v="851"/>
    <n v="880"/>
    <n v="122"/>
    <n v="105"/>
    <m/>
    <n v="152.63999999999999"/>
    <n v="6.21"/>
    <n v="0"/>
    <n v="6.21"/>
    <n v="220.97"/>
    <n v="302.12"/>
    <n v="90.39"/>
    <x v="0"/>
    <x v="2"/>
    <x v="7"/>
    <n v="1731"/>
    <n v="227"/>
    <x v="0"/>
    <x v="1"/>
  </r>
  <r>
    <x v="159"/>
    <x v="29"/>
    <x v="53"/>
    <n v="118"/>
    <n v="3388.83"/>
    <n v="36.909999999999997"/>
    <n v="8.07"/>
    <n v="88.55"/>
    <n v="31.61"/>
    <n v="120.16"/>
    <n v="1"/>
    <n v="8"/>
    <n v="374"/>
    <n v="418"/>
    <n v="17"/>
    <n v="14"/>
    <m/>
    <n v="0"/>
    <n v="0"/>
    <n v="0"/>
    <n v="0"/>
    <n v="0"/>
    <n v="437.1"/>
    <n v="64.069999999999993"/>
    <x v="6"/>
    <x v="0"/>
    <x v="4"/>
    <n v="792"/>
    <n v="31"/>
    <x v="4"/>
    <x v="1"/>
  </r>
  <r>
    <x v="159"/>
    <x v="16"/>
    <x v="3"/>
    <n v="94.23"/>
    <n v="5387.82"/>
    <n v="57.18"/>
    <n v="6.45"/>
    <n v="39.6"/>
    <n v="0"/>
    <n v="39.6"/>
    <n v="6"/>
    <n v="5"/>
    <n v="673"/>
    <n v="764"/>
    <n v="114"/>
    <n v="75"/>
    <m/>
    <n v="141.83000000000001"/>
    <n v="8.5500000000000007"/>
    <n v="0.01"/>
    <n v="8.56"/>
    <n v="188.29"/>
    <n v="785.28"/>
    <n v="86.74"/>
    <x v="0"/>
    <x v="2"/>
    <x v="7"/>
    <n v="1437"/>
    <n v="189"/>
    <x v="0"/>
    <x v="1"/>
  </r>
  <r>
    <x v="160"/>
    <x v="1"/>
    <x v="93"/>
    <n v="35.28"/>
    <n v="4319"/>
    <n v="122.44"/>
    <n v="6.36"/>
    <n v="46.13"/>
    <n v="0"/>
    <n v="46.13"/>
    <n v="1"/>
    <n v="6"/>
    <n v="112"/>
    <n v="116"/>
    <n v="10"/>
    <n v="4"/>
    <m/>
    <n v="168.04"/>
    <n v="6.39"/>
    <n v="0.06"/>
    <n v="6.45"/>
    <n v="115.59"/>
    <n v="213.82"/>
    <n v="61.32"/>
    <x v="2"/>
    <x v="0"/>
    <x v="8"/>
    <n v="228"/>
    <n v="14"/>
    <x v="0"/>
    <x v="1"/>
  </r>
  <r>
    <x v="160"/>
    <x v="5"/>
    <x v="155"/>
    <n v="73.569999999999993"/>
    <n v="3387.11"/>
    <n v="46.039282316161483"/>
    <n v="8.1"/>
    <n v="361.20280000000002"/>
    <n v="41.005083333333332"/>
    <n v="536.75613333333331"/>
    <n v="2.64"/>
    <n v="17.16"/>
    <n v="314.50666666666666"/>
    <n v="354.14555555555557"/>
    <n v="88.694444444444443"/>
    <n v="117.66888888888889"/>
    <m/>
    <n v="134.27000000000001"/>
    <n v="11.81"/>
    <n v="0"/>
    <n v="13.17"/>
    <m/>
    <m/>
    <m/>
    <x v="9"/>
    <x v="0"/>
    <x v="7"/>
    <n v="668.65222222222224"/>
    <n v="206.36333333333334"/>
    <x v="0"/>
    <x v="1"/>
  </r>
  <r>
    <x v="160"/>
    <x v="6"/>
    <x v="164"/>
    <n v="60"/>
    <n v="3000"/>
    <m/>
    <m/>
    <n v="100"/>
    <n v="60"/>
    <n v="160"/>
    <m/>
    <m/>
    <n v="250"/>
    <n v="220"/>
    <n v="55"/>
    <n v="50"/>
    <m/>
    <m/>
    <m/>
    <m/>
    <n v="8"/>
    <m/>
    <m/>
    <m/>
    <x v="2"/>
    <x v="0"/>
    <x v="7"/>
    <n v="470"/>
    <n v="105"/>
    <x v="0"/>
    <x v="1"/>
  </r>
  <r>
    <x v="160"/>
    <x v="13"/>
    <x v="155"/>
    <n v="73.569999999999993"/>
    <n v="3756.4399999999996"/>
    <n v="51.059399211635174"/>
    <n v="7.875"/>
    <n v="361.20280000000002"/>
    <n v="41.005083333333332"/>
    <n v="536.75613333333331"/>
    <n v="2.64"/>
    <n v="17.16"/>
    <n v="314.50666666666666"/>
    <n v="354.14555555555557"/>
    <n v="88.694444444444443"/>
    <n v="117.66888888888889"/>
    <m/>
    <n v="154.09"/>
    <n v="13.33"/>
    <n v="0"/>
    <n v="13.33"/>
    <m/>
    <m/>
    <m/>
    <x v="9"/>
    <x v="0"/>
    <x v="7"/>
    <n v="668.65222222222224"/>
    <n v="206.36333333333334"/>
    <x v="0"/>
    <x v="1"/>
  </r>
  <r>
    <x v="160"/>
    <x v="16"/>
    <x v="155"/>
    <n v="73.569999999999993"/>
    <n v="3946.66"/>
    <n v="53.644963979883109"/>
    <n v="8.1"/>
    <n v="361.20280000000002"/>
    <n v="41.005083333333332"/>
    <n v="536.75613333333331"/>
    <n v="2.64"/>
    <n v="17.16"/>
    <n v="314.50666666666666"/>
    <n v="354.14555555555557"/>
    <n v="88.694444444444443"/>
    <n v="117.66888888888889"/>
    <m/>
    <n v="135.87"/>
    <n v="5.83"/>
    <n v="0"/>
    <n v="5.83"/>
    <m/>
    <m/>
    <m/>
    <x v="9"/>
    <x v="0"/>
    <x v="7"/>
    <n v="668.65222222222224"/>
    <n v="206.36333333333334"/>
    <x v="0"/>
    <x v="1"/>
  </r>
  <r>
    <x v="161"/>
    <x v="0"/>
    <x v="56"/>
    <n v="75.12"/>
    <n v="4373.25"/>
    <n v="58.21"/>
    <n v="6.77"/>
    <n v="42.63"/>
    <n v="0"/>
    <n v="42.63"/>
    <n v="3"/>
    <n v="5"/>
    <n v="543"/>
    <n v="565"/>
    <n v="51"/>
    <n v="40"/>
    <m/>
    <n v="146.80000000000001"/>
    <n v="18.21"/>
    <n v="0"/>
    <n v="18.21"/>
    <n v="216.77"/>
    <n v="563.78"/>
    <n v="71.3"/>
    <x v="0"/>
    <x v="5"/>
    <x v="7"/>
    <n v="1108"/>
    <n v="91"/>
    <x v="0"/>
    <x v="1"/>
  </r>
  <r>
    <x v="161"/>
    <x v="1"/>
    <x v="165"/>
    <n v="56.48"/>
    <n v="5982.43"/>
    <n v="105.92"/>
    <n v="7.18"/>
    <n v="73.83"/>
    <n v="4.25"/>
    <n v="78.08"/>
    <n v="1"/>
    <n v="8"/>
    <n v="335"/>
    <n v="325"/>
    <n v="19"/>
    <n v="1"/>
    <m/>
    <n v="168.51"/>
    <n v="18.86"/>
    <n v="1.58"/>
    <n v="20.43"/>
    <n v="209.66"/>
    <n v="304.06"/>
    <n v="83.7"/>
    <x v="2"/>
    <x v="0"/>
    <x v="8"/>
    <n v="660"/>
    <n v="20"/>
    <x v="0"/>
    <x v="1"/>
  </r>
  <r>
    <x v="161"/>
    <x v="3"/>
    <x v="41"/>
    <n v="75.12"/>
    <n v="3272.51"/>
    <n v="43.56"/>
    <n v="5.73"/>
    <n v="1.68"/>
    <n v="0"/>
    <n v="1.68"/>
    <n v="9"/>
    <n v="0"/>
    <n v="677"/>
    <n v="715"/>
    <n v="57"/>
    <n v="45"/>
    <m/>
    <n v="137.24"/>
    <n v="0"/>
    <n v="0"/>
    <n v="0"/>
    <n v="79.92"/>
    <n v="231.69"/>
    <n v="64.459999999999994"/>
    <x v="0"/>
    <x v="5"/>
    <x v="7"/>
    <n v="1392"/>
    <n v="102"/>
    <x v="2"/>
    <x v="1"/>
  </r>
  <r>
    <x v="161"/>
    <x v="4"/>
    <x v="56"/>
    <n v="75.12"/>
    <n v="4311.87"/>
    <n v="58.83"/>
    <n v="6.54"/>
    <n v="34.56"/>
    <n v="0"/>
    <n v="34.56"/>
    <n v="9"/>
    <n v="3"/>
    <n v="531"/>
    <n v="538"/>
    <n v="67"/>
    <n v="63"/>
    <m/>
    <n v="152.16999999999999"/>
    <n v="11.12"/>
    <n v="0"/>
    <n v="11.12"/>
    <n v="173.03"/>
    <n v="611.82000000000005"/>
    <n v="94.96"/>
    <x v="0"/>
    <x v="5"/>
    <x v="7"/>
    <n v="1069"/>
    <n v="130"/>
    <x v="3"/>
    <x v="1"/>
  </r>
  <r>
    <x v="161"/>
    <x v="5"/>
    <x v="56"/>
    <n v="75.12"/>
    <n v="4476.1899999999996"/>
    <n v="61.5"/>
    <n v="7.02"/>
    <n v="106.7"/>
    <n v="0.7"/>
    <n v="107.4"/>
    <n v="1"/>
    <n v="12"/>
    <n v="461"/>
    <n v="517"/>
    <n v="65"/>
    <n v="38"/>
    <m/>
    <n v="154.79"/>
    <n v="8.82"/>
    <n v="0"/>
    <s v="POOR TRACE"/>
    <n v="152.97999999999999"/>
    <n v="631.42999999999995"/>
    <n v="68.14"/>
    <x v="0"/>
    <x v="5"/>
    <x v="7"/>
    <n v="978"/>
    <n v="103"/>
    <x v="0"/>
    <x v="1"/>
  </r>
  <r>
    <x v="161"/>
    <x v="6"/>
    <x v="56"/>
    <n v="75.12"/>
    <n v="4331.08"/>
    <n v="57.65"/>
    <n v="6.28"/>
    <n v="27.63"/>
    <n v="0"/>
    <n v="27.63"/>
    <n v="4"/>
    <n v="4"/>
    <n v="559"/>
    <n v="582"/>
    <n v="60"/>
    <n v="41"/>
    <m/>
    <n v="167.4"/>
    <n v="23.51"/>
    <n v="0"/>
    <n v="23.51"/>
    <n v="259.83999999999997"/>
    <n v="524.69000000000005"/>
    <n v="74.8"/>
    <x v="0"/>
    <x v="5"/>
    <x v="7"/>
    <n v="1141"/>
    <n v="101"/>
    <x v="0"/>
    <x v="1"/>
  </r>
  <r>
    <x v="161"/>
    <x v="7"/>
    <x v="56"/>
    <n v="75.12"/>
    <n v="4560.42"/>
    <n v="60.7"/>
    <n v="7.16"/>
    <n v="79.33"/>
    <n v="0.72"/>
    <n v="80.05"/>
    <n v="6"/>
    <n v="8"/>
    <n v="527"/>
    <n v="575"/>
    <n v="65"/>
    <n v="44"/>
    <m/>
    <n v="147.68"/>
    <n v="16.13"/>
    <n v="0"/>
    <n v="16.13"/>
    <n v="196.14"/>
    <n v="718.94"/>
    <n v="70.489999999999995"/>
    <x v="0"/>
    <x v="5"/>
    <x v="7"/>
    <n v="1102"/>
    <n v="109"/>
    <x v="3"/>
    <x v="1"/>
  </r>
  <r>
    <x v="161"/>
    <x v="9"/>
    <x v="56"/>
    <n v="75.12"/>
    <n v="5026.3500000000004"/>
    <n v="66.91"/>
    <n v="6.76"/>
    <n v="133.43"/>
    <n v="0"/>
    <n v="133.43"/>
    <n v="8"/>
    <n v="15"/>
    <n v="545"/>
    <n v="570"/>
    <n v="69"/>
    <n v="50"/>
    <m/>
    <n v="124.81"/>
    <n v="10.07"/>
    <n v="0.06"/>
    <s v="POOR TRACE"/>
    <n v="127.65"/>
    <n v="842.39"/>
    <n v="84.77"/>
    <x v="0"/>
    <x v="5"/>
    <x v="7"/>
    <n v="1115"/>
    <n v="119"/>
    <x v="0"/>
    <x v="1"/>
  </r>
  <r>
    <x v="161"/>
    <x v="22"/>
    <x v="56"/>
    <n v="75.12"/>
    <n v="3915.39"/>
    <n v="52.12"/>
    <n v="6.14"/>
    <n v="19.440000000000001"/>
    <n v="0"/>
    <n v="19.440000000000001"/>
    <n v="0"/>
    <n v="2"/>
    <n v="455"/>
    <n v="513"/>
    <n v="43"/>
    <n v="28"/>
    <m/>
    <n v="142.84"/>
    <n v="4.6500000000000004"/>
    <n v="0"/>
    <s v="POOR TRACE"/>
    <n v="121.58"/>
    <n v="542.29999999999995"/>
    <n v="68.180000000000007"/>
    <x v="0"/>
    <x v="5"/>
    <x v="7"/>
    <n v="968"/>
    <n v="71"/>
    <x v="3"/>
    <x v="1"/>
  </r>
  <r>
    <x v="161"/>
    <x v="11"/>
    <x v="56"/>
    <n v="75.12"/>
    <n v="4439.82"/>
    <n v="59.1"/>
    <n v="6.78"/>
    <n v="68.430000000000007"/>
    <n v="0"/>
    <n v="68.430000000000007"/>
    <n v="11"/>
    <n v="9"/>
    <n v="505"/>
    <n v="543"/>
    <n v="67"/>
    <n v="63"/>
    <m/>
    <n v="125.65"/>
    <n v="0.14000000000000001"/>
    <n v="0"/>
    <s v="POOR TRACE"/>
    <n v="69.83"/>
    <n v="815.13"/>
    <n v="82.89"/>
    <x v="0"/>
    <x v="5"/>
    <x v="7"/>
    <n v="1048"/>
    <n v="130"/>
    <x v="4"/>
    <x v="1"/>
  </r>
  <r>
    <x v="161"/>
    <x v="13"/>
    <x v="56"/>
    <n v="75.12"/>
    <n v="4802.46"/>
    <n v="63.93"/>
    <n v="7.29"/>
    <n v="41.11"/>
    <n v="2.84"/>
    <n v="43.95"/>
    <n v="1"/>
    <n v="6"/>
    <n v="536"/>
    <n v="587"/>
    <n v="59"/>
    <n v="32"/>
    <m/>
    <n v="162.68"/>
    <n v="19.66"/>
    <n v="0.9"/>
    <n v="20.55"/>
    <n v="252.26"/>
    <n v="689.01"/>
    <n v="76.77"/>
    <x v="0"/>
    <x v="5"/>
    <x v="7"/>
    <n v="1123"/>
    <n v="91"/>
    <x v="0"/>
    <x v="1"/>
  </r>
  <r>
    <x v="161"/>
    <x v="31"/>
    <x v="166"/>
    <n v="64.930000000000007"/>
    <n v="6255.1"/>
    <n v="96.34"/>
    <n v="6.86"/>
    <n v="309.23"/>
    <n v="0"/>
    <n v="309.23"/>
    <n v="5"/>
    <n v="18"/>
    <n v="543"/>
    <n v="582"/>
    <n v="39"/>
    <n v="46"/>
    <m/>
    <n v="165.54"/>
    <n v="39.840000000000003"/>
    <n v="2.04"/>
    <n v="41.88"/>
    <n v="334.1"/>
    <n v="1175.96"/>
    <n v="118.39"/>
    <x v="2"/>
    <x v="0"/>
    <x v="8"/>
    <n v="1125"/>
    <n v="85"/>
    <x v="3"/>
    <x v="1"/>
  </r>
  <r>
    <x v="161"/>
    <x v="21"/>
    <x v="56"/>
    <n v="75.12"/>
    <n v="4772.01"/>
    <n v="63.52"/>
    <n v="6.58"/>
    <n v="49.07"/>
    <n v="0"/>
    <n v="49.07"/>
    <n v="3"/>
    <n v="7"/>
    <n v="541"/>
    <n v="571"/>
    <n v="53"/>
    <n v="35"/>
    <m/>
    <n v="159.78"/>
    <n v="9.82"/>
    <n v="0"/>
    <s v="POOR TRACE"/>
    <n v="144.66"/>
    <n v="639.19000000000005"/>
    <n v="81.180000000000007"/>
    <x v="0"/>
    <x v="5"/>
    <x v="7"/>
    <n v="1112"/>
    <n v="88"/>
    <x v="3"/>
    <x v="1"/>
  </r>
  <r>
    <x v="161"/>
    <x v="14"/>
    <x v="41"/>
    <n v="75.12"/>
    <n v="3464.35"/>
    <n v="46.11"/>
    <n v="6.53"/>
    <n v="14.24"/>
    <n v="0"/>
    <n v="14.24"/>
    <n v="20"/>
    <n v="2"/>
    <n v="615"/>
    <n v="647"/>
    <n v="87"/>
    <n v="67"/>
    <m/>
    <n v="158.06"/>
    <n v="12.39"/>
    <n v="0"/>
    <n v="12.39"/>
    <n v="207.69"/>
    <n v="339.87"/>
    <n v="71.349999999999994"/>
    <x v="0"/>
    <x v="5"/>
    <x v="7"/>
    <n v="1262"/>
    <n v="154"/>
    <x v="0"/>
    <x v="1"/>
  </r>
  <r>
    <x v="161"/>
    <x v="16"/>
    <x v="56"/>
    <n v="75.12"/>
    <n v="4724.1499999999996"/>
    <n v="62.88"/>
    <n v="6.55"/>
    <n v="62.38"/>
    <n v="0"/>
    <n v="62.38"/>
    <n v="2"/>
    <n v="10"/>
    <n v="596"/>
    <n v="626"/>
    <n v="53"/>
    <n v="51"/>
    <m/>
    <n v="151.31"/>
    <n v="10.98"/>
    <n v="0.17"/>
    <n v="11.15"/>
    <n v="201.14"/>
    <n v="698.19"/>
    <n v="76.569999999999993"/>
    <x v="0"/>
    <x v="5"/>
    <x v="7"/>
    <n v="1222"/>
    <n v="104"/>
    <x v="0"/>
    <x v="1"/>
  </r>
  <r>
    <x v="162"/>
    <x v="0"/>
    <x v="110"/>
    <n v="156.31"/>
    <n v="3456.78"/>
    <n v="27.24"/>
    <n v="7.9"/>
    <n v="280.24"/>
    <n v="24.37"/>
    <n v="304.61"/>
    <n v="3"/>
    <n v="13"/>
    <n v="289"/>
    <n v="328"/>
    <n v="28"/>
    <n v="12"/>
    <m/>
    <n v="109.6"/>
    <n v="9.08"/>
    <n v="0"/>
    <n v="9.08"/>
    <n v="141.18"/>
    <n v="575.48"/>
    <n v="56.41"/>
    <x v="2"/>
    <x v="0"/>
    <x v="1"/>
    <n v="617"/>
    <n v="40"/>
    <x v="0"/>
    <x v="1"/>
  </r>
  <r>
    <x v="162"/>
    <x v="3"/>
    <x v="167"/>
    <n v="131.57"/>
    <n v="2451.13"/>
    <n v="18.63"/>
    <n v="5.35"/>
    <n v="0"/>
    <n v="0"/>
    <n v="0"/>
    <n v="5"/>
    <n v="0"/>
    <n v="517"/>
    <n v="570"/>
    <n v="28"/>
    <n v="27"/>
    <m/>
    <n v="123.57"/>
    <n v="0"/>
    <n v="0"/>
    <n v="0"/>
    <n v="135.87"/>
    <n v="123.08"/>
    <n v="47.45"/>
    <x v="2"/>
    <x v="0"/>
    <x v="1"/>
    <n v="1087"/>
    <n v="55"/>
    <x v="2"/>
    <x v="1"/>
  </r>
  <r>
    <x v="162"/>
    <x v="4"/>
    <x v="167"/>
    <n v="131.57"/>
    <n v="11324.52"/>
    <n v="87.39"/>
    <n v="8.3000000000000007"/>
    <n v="489.62"/>
    <n v="156.47"/>
    <n v="646.09"/>
    <n v="33"/>
    <n v="37"/>
    <n v="897"/>
    <n v="945"/>
    <n v="64"/>
    <n v="120"/>
    <m/>
    <n v="167.73"/>
    <n v="31.18"/>
    <n v="0"/>
    <n v="31.18"/>
    <n v="320.83"/>
    <n v="2066.2399999999998"/>
    <n v="196.68"/>
    <x v="2"/>
    <x v="0"/>
    <x v="1"/>
    <n v="1842"/>
    <n v="184"/>
    <x v="3"/>
    <x v="1"/>
  </r>
  <r>
    <x v="162"/>
    <x v="5"/>
    <x v="167"/>
    <n v="131.57"/>
    <n v="11822.1"/>
    <n v="96.86"/>
    <n v="8.09"/>
    <n v="636.71"/>
    <n v="116.77"/>
    <n v="753.48"/>
    <n v="16"/>
    <n v="46"/>
    <n v="867"/>
    <n v="914"/>
    <n v="80"/>
    <n v="89"/>
    <m/>
    <n v="173.18"/>
    <n v="35.11"/>
    <n v="1.78"/>
    <n v="36.89"/>
    <n v="330.75"/>
    <n v="2252.9699999999998"/>
    <n v="161.56"/>
    <x v="2"/>
    <x v="0"/>
    <x v="1"/>
    <n v="1781"/>
    <n v="169"/>
    <x v="0"/>
    <x v="1"/>
  </r>
  <r>
    <x v="162"/>
    <x v="6"/>
    <x v="167"/>
    <n v="131.57"/>
    <n v="6011.23"/>
    <n v="45.69"/>
    <n v="6.84"/>
    <n v="133.31"/>
    <n v="0"/>
    <n v="133.31"/>
    <n v="4"/>
    <n v="11"/>
    <n v="646"/>
    <n v="695"/>
    <n v="48"/>
    <n v="40"/>
    <m/>
    <n v="147.21"/>
    <n v="36.14"/>
    <n v="0"/>
    <n v="36.14"/>
    <n v="336.55"/>
    <n v="849.57"/>
    <n v="107.81"/>
    <x v="2"/>
    <x v="0"/>
    <x v="1"/>
    <n v="1341"/>
    <n v="88"/>
    <x v="0"/>
    <x v="1"/>
  </r>
  <r>
    <x v="162"/>
    <x v="7"/>
    <x v="167"/>
    <n v="131.57"/>
    <n v="11685.34"/>
    <n v="90.95"/>
    <n v="8.19"/>
    <n v="690.51"/>
    <n v="135.38"/>
    <n v="825.89"/>
    <n v="25"/>
    <n v="52"/>
    <n v="970"/>
    <n v="1041"/>
    <n v="94"/>
    <n v="110"/>
    <m/>
    <n v="161.26"/>
    <n v="49.56"/>
    <n v="0"/>
    <n v="49.56"/>
    <n v="470.22"/>
    <n v="2637.78"/>
    <n v="163.12"/>
    <x v="2"/>
    <x v="0"/>
    <x v="1"/>
    <n v="2011"/>
    <n v="204"/>
    <x v="3"/>
    <x v="1"/>
  </r>
  <r>
    <x v="162"/>
    <x v="8"/>
    <x v="110"/>
    <n v="156.31"/>
    <n v="5247.67"/>
    <n v="33.57"/>
    <n v="7.54"/>
    <n v="211.78"/>
    <n v="16.739999999999998"/>
    <n v="228.52"/>
    <n v="4"/>
    <n v="9"/>
    <n v="554"/>
    <n v="605"/>
    <n v="49"/>
    <n v="23"/>
    <m/>
    <n v="124.34"/>
    <n v="5.09"/>
    <n v="0"/>
    <n v="5.09"/>
    <n v="183.89"/>
    <n v="651.78"/>
    <n v="91.87"/>
    <x v="2"/>
    <x v="0"/>
    <x v="1"/>
    <n v="1159"/>
    <n v="72"/>
    <x v="4"/>
    <x v="1"/>
  </r>
  <r>
    <x v="162"/>
    <x v="9"/>
    <x v="167"/>
    <n v="131.57"/>
    <n v="10346.280000000001"/>
    <n v="79.69"/>
    <n v="9.06"/>
    <n v="740.41"/>
    <n v="314.11"/>
    <n v="1054.52"/>
    <n v="36"/>
    <n v="64"/>
    <n v="781"/>
    <n v="815"/>
    <n v="101"/>
    <n v="93"/>
    <m/>
    <n v="172.19"/>
    <n v="44.38"/>
    <n v="2.38"/>
    <n v="46.76"/>
    <n v="468.75"/>
    <n v="2169.2600000000002"/>
    <n v="156.37"/>
    <x v="2"/>
    <x v="0"/>
    <x v="1"/>
    <n v="1596"/>
    <n v="194"/>
    <x v="0"/>
    <x v="1"/>
  </r>
  <r>
    <x v="162"/>
    <x v="18"/>
    <x v="167"/>
    <n v="131.57"/>
    <n v="7178.07"/>
    <n v="55.18"/>
    <n v="7.83"/>
    <n v="271.63"/>
    <n v="31.32"/>
    <n v="302.95"/>
    <n v="17"/>
    <n v="20"/>
    <n v="665"/>
    <n v="712"/>
    <n v="54"/>
    <n v="62"/>
    <m/>
    <n v="130.71"/>
    <n v="26.47"/>
    <n v="0.13"/>
    <n v="26.6"/>
    <n v="313.73"/>
    <n v="1156.26"/>
    <n v="129.25"/>
    <x v="2"/>
    <x v="0"/>
    <x v="1"/>
    <n v="1377"/>
    <n v="116"/>
    <x v="4"/>
    <x v="1"/>
  </r>
  <r>
    <x v="162"/>
    <x v="22"/>
    <x v="167"/>
    <n v="131.57"/>
    <n v="12259.62"/>
    <n v="93.18"/>
    <n v="8.08"/>
    <n v="675.19"/>
    <n v="131.31"/>
    <n v="806.5"/>
    <n v="19"/>
    <n v="49"/>
    <n v="879"/>
    <n v="886"/>
    <n v="74"/>
    <n v="114"/>
    <m/>
    <n v="174.47"/>
    <n v="58.02"/>
    <n v="0.61"/>
    <n v="58.63"/>
    <n v="546.45000000000005"/>
    <n v="2633.2"/>
    <n v="197.79"/>
    <x v="2"/>
    <x v="0"/>
    <x v="1"/>
    <n v="1765"/>
    <n v="188"/>
    <x v="3"/>
    <x v="1"/>
  </r>
  <r>
    <x v="162"/>
    <x v="11"/>
    <x v="110"/>
    <n v="156.31"/>
    <n v="5603.51"/>
    <n v="35.85"/>
    <n v="7.34"/>
    <n v="307.77"/>
    <n v="22.2"/>
    <n v="329.97"/>
    <n v="4"/>
    <n v="13"/>
    <n v="614"/>
    <n v="705"/>
    <n v="36"/>
    <n v="21"/>
    <m/>
    <n v="97.66"/>
    <n v="0.06"/>
    <n v="0"/>
    <n v="0.06"/>
    <n v="69.010000000000005"/>
    <n v="830.56"/>
    <n v="92.99"/>
    <x v="2"/>
    <x v="0"/>
    <x v="1"/>
    <n v="1319"/>
    <n v="57"/>
    <x v="4"/>
    <x v="1"/>
  </r>
  <r>
    <x v="162"/>
    <x v="12"/>
    <x v="110"/>
    <n v="156.31"/>
    <n v="7436.12"/>
    <n v="48.28"/>
    <n v="8.39"/>
    <n v="207.43"/>
    <n v="78.27"/>
    <n v="285.7"/>
    <n v="3"/>
    <n v="11"/>
    <n v="623"/>
    <n v="637"/>
    <n v="57"/>
    <n v="35"/>
    <m/>
    <n v="121.54"/>
    <n v="0.02"/>
    <n v="0"/>
    <n v="0.02"/>
    <n v="58.45"/>
    <n v="1015.04"/>
    <n v="117.46"/>
    <x v="2"/>
    <x v="0"/>
    <x v="1"/>
    <n v="1260"/>
    <n v="92"/>
    <x v="3"/>
    <x v="1"/>
  </r>
  <r>
    <x v="162"/>
    <x v="13"/>
    <x v="167"/>
    <n v="131.57"/>
    <n v="9993.9500000000007"/>
    <n v="75.959999999999994"/>
    <n v="7.77"/>
    <n v="363.77"/>
    <n v="38.44"/>
    <n v="402.21"/>
    <n v="2"/>
    <n v="21"/>
    <n v="760"/>
    <n v="798"/>
    <n v="58"/>
    <n v="62"/>
    <m/>
    <n v="165.36"/>
    <n v="48.61"/>
    <n v="0.52"/>
    <n v="49.12"/>
    <n v="486.08"/>
    <n v="1706.56"/>
    <n v="151.88999999999999"/>
    <x v="2"/>
    <x v="0"/>
    <x v="1"/>
    <n v="1558"/>
    <n v="120"/>
    <x v="0"/>
    <x v="1"/>
  </r>
  <r>
    <x v="162"/>
    <x v="21"/>
    <x v="167"/>
    <n v="131.57"/>
    <n v="12369.51"/>
    <n v="94.01"/>
    <n v="8.19"/>
    <n v="750.45"/>
    <n v="155.36000000000001"/>
    <n v="905.81"/>
    <n v="31"/>
    <n v="67"/>
    <n v="901"/>
    <n v="948"/>
    <n v="100"/>
    <n v="92"/>
    <m/>
    <n v="152.66"/>
    <n v="6.21"/>
    <n v="0"/>
    <n v="6.21"/>
    <n v="103.2"/>
    <n v="2474.48"/>
    <n v="202.77"/>
    <x v="2"/>
    <x v="0"/>
    <x v="1"/>
    <n v="1849"/>
    <n v="192"/>
    <x v="3"/>
    <x v="1"/>
  </r>
  <r>
    <x v="162"/>
    <x v="14"/>
    <x v="167"/>
    <n v="131.57"/>
    <n v="6346.55"/>
    <n v="48.24"/>
    <n v="6.58"/>
    <n v="28.17"/>
    <n v="0"/>
    <n v="28.17"/>
    <n v="11"/>
    <n v="2"/>
    <n v="846"/>
    <n v="900"/>
    <n v="76"/>
    <n v="64"/>
    <m/>
    <n v="148.75"/>
    <n v="5.07"/>
    <n v="0"/>
    <n v="5.07"/>
    <n v="199.74"/>
    <n v="427.64"/>
    <n v="82.9"/>
    <x v="2"/>
    <x v="0"/>
    <x v="1"/>
    <n v="1746"/>
    <n v="140"/>
    <x v="0"/>
    <x v="1"/>
  </r>
  <r>
    <x v="162"/>
    <x v="16"/>
    <x v="167"/>
    <n v="131.57"/>
    <n v="12837"/>
    <n v="97.57"/>
    <n v="8.34"/>
    <n v="824.33"/>
    <n v="181.62"/>
    <n v="1005.95"/>
    <n v="23"/>
    <n v="53"/>
    <n v="1012"/>
    <n v="1033"/>
    <n v="122"/>
    <n v="125"/>
    <m/>
    <n v="162.5"/>
    <n v="37.24"/>
    <n v="0"/>
    <n v="37.24"/>
    <n v="464.83"/>
    <n v="2912.72"/>
    <n v="171.08"/>
    <x v="2"/>
    <x v="0"/>
    <x v="1"/>
    <n v="2045"/>
    <n v="247"/>
    <x v="0"/>
    <x v="1"/>
  </r>
  <r>
    <x v="163"/>
    <x v="1"/>
    <x v="52"/>
    <n v="55.17"/>
    <n v="5177.87"/>
    <n v="94.03"/>
    <n v="7.81"/>
    <n v="125.09"/>
    <n v="33.32"/>
    <n v="158.41"/>
    <n v="2"/>
    <n v="9"/>
    <n v="370"/>
    <n v="380"/>
    <n v="44"/>
    <n v="27"/>
    <m/>
    <n v="177.42"/>
    <n v="31.47"/>
    <n v="0.75"/>
    <n v="32.22"/>
    <n v="260.36"/>
    <n v="743.65"/>
    <n v="89.63"/>
    <x v="2"/>
    <x v="0"/>
    <x v="2"/>
    <n v="750"/>
    <n v="71"/>
    <x v="0"/>
    <x v="1"/>
  </r>
  <r>
    <x v="163"/>
    <x v="2"/>
    <x v="168"/>
    <n v="18.920000000000002"/>
    <n v="2660.47"/>
    <n v="140.65"/>
    <n v="4.2699999999999996"/>
    <n v="0"/>
    <n v="0"/>
    <n v="0"/>
    <n v="0"/>
    <n v="0"/>
    <n v="12"/>
    <n v="10"/>
    <n v="1"/>
    <n v="0"/>
    <m/>
    <n v="160.16999999999999"/>
    <n v="2.0699999999999998"/>
    <n v="0"/>
    <n v="2.0699999999999998"/>
    <n v="59.2"/>
    <n v="4.4400000000000004"/>
    <n v="32.53"/>
    <x v="2"/>
    <x v="0"/>
    <x v="2"/>
    <n v="22"/>
    <n v="1"/>
    <x v="1"/>
    <x v="1"/>
  </r>
  <r>
    <x v="163"/>
    <x v="5"/>
    <x v="169"/>
    <n v="41.26"/>
    <n v="3675.23"/>
    <n v="89.08"/>
    <n v="7.44"/>
    <n v="95.41"/>
    <n v="4.2699999999999996"/>
    <n v="99.68"/>
    <n v="6"/>
    <n v="14"/>
    <n v="320"/>
    <n v="346"/>
    <n v="55"/>
    <n v="43"/>
    <m/>
    <n v="173.94"/>
    <n v="16.850000000000001"/>
    <n v="0"/>
    <n v="16.850000000000001"/>
    <n v="157.21"/>
    <n v="622.28"/>
    <n v="55.27"/>
    <x v="0"/>
    <x v="1"/>
    <x v="7"/>
    <n v="666"/>
    <n v="98"/>
    <x v="0"/>
    <x v="1"/>
  </r>
  <r>
    <x v="163"/>
    <x v="6"/>
    <x v="26"/>
    <n v="72.12"/>
    <n v="4304.9799999999996"/>
    <n v="64.150000000000006"/>
    <n v="6.91"/>
    <n v="66.430000000000007"/>
    <n v="0"/>
    <n v="66.430000000000007"/>
    <n v="6"/>
    <n v="8"/>
    <n v="598"/>
    <n v="600"/>
    <n v="75"/>
    <n v="72"/>
    <m/>
    <n v="178.24"/>
    <n v="38.83"/>
    <n v="0.16"/>
    <n v="38.99"/>
    <n v="318.42"/>
    <n v="792.83"/>
    <n v="76.84"/>
    <x v="0"/>
    <x v="1"/>
    <x v="7"/>
    <n v="1198"/>
    <n v="147"/>
    <x v="0"/>
    <x v="1"/>
  </r>
  <r>
    <x v="163"/>
    <x v="8"/>
    <x v="26"/>
    <n v="72.12"/>
    <n v="5050.34"/>
    <n v="70.03"/>
    <n v="6.84"/>
    <n v="81.58"/>
    <n v="0"/>
    <n v="81.58"/>
    <n v="9"/>
    <n v="8"/>
    <n v="601"/>
    <n v="628"/>
    <n v="86"/>
    <n v="57"/>
    <m/>
    <n v="170.87"/>
    <n v="30.79"/>
    <n v="6.02"/>
    <n v="36.799999999999997"/>
    <n v="329.86"/>
    <n v="969.43"/>
    <n v="90.71"/>
    <x v="0"/>
    <x v="1"/>
    <x v="7"/>
    <n v="1229"/>
    <n v="143"/>
    <x v="4"/>
    <x v="1"/>
  </r>
  <r>
    <x v="163"/>
    <x v="18"/>
    <x v="26"/>
    <n v="72.12"/>
    <n v="4240.46"/>
    <n v="58.8"/>
    <n v="7.15"/>
    <n v="56.22"/>
    <n v="0.72"/>
    <n v="56.94"/>
    <n v="11"/>
    <n v="7"/>
    <n v="551"/>
    <n v="562"/>
    <n v="69"/>
    <n v="71"/>
    <m/>
    <n v="147.63999999999999"/>
    <n v="24.76"/>
    <n v="3.27"/>
    <n v="28.03"/>
    <n v="271.58999999999997"/>
    <n v="814.41"/>
    <n v="77.08"/>
    <x v="0"/>
    <x v="1"/>
    <x v="7"/>
    <n v="1113"/>
    <n v="140"/>
    <x v="4"/>
    <x v="1"/>
  </r>
  <r>
    <x v="163"/>
    <x v="11"/>
    <x v="26"/>
    <n v="72.12"/>
    <n v="5442.54"/>
    <n v="75.47"/>
    <n v="7.08"/>
    <n v="133.85"/>
    <n v="0.71"/>
    <n v="134.56"/>
    <n v="14"/>
    <n v="16"/>
    <n v="575"/>
    <n v="611"/>
    <n v="75"/>
    <n v="81"/>
    <m/>
    <n v="145.75"/>
    <n v="11.67"/>
    <n v="4.79"/>
    <n v="16.46"/>
    <n v="198.55"/>
    <n v="1068.1400000000001"/>
    <n v="98.84"/>
    <x v="0"/>
    <x v="1"/>
    <x v="7"/>
    <n v="1186"/>
    <n v="156"/>
    <x v="4"/>
    <x v="1"/>
  </r>
  <r>
    <x v="163"/>
    <x v="12"/>
    <x v="26"/>
    <n v="72.12"/>
    <n v="4490.96"/>
    <n v="62.27"/>
    <n v="7.37"/>
    <n v="137.03"/>
    <n v="9.3800000000000008"/>
    <n v="146.41"/>
    <n v="5"/>
    <n v="12"/>
    <n v="511"/>
    <n v="500"/>
    <n v="58"/>
    <n v="63"/>
    <m/>
    <n v="151.36000000000001"/>
    <n v="24.43"/>
    <n v="6.66"/>
    <n v="31.09"/>
    <n v="270.22000000000003"/>
    <n v="814.3"/>
    <n v="72.150000000000006"/>
    <x v="0"/>
    <x v="1"/>
    <x v="7"/>
    <n v="1011"/>
    <n v="121"/>
    <x v="3"/>
    <x v="1"/>
  </r>
  <r>
    <x v="163"/>
    <x v="13"/>
    <x v="169"/>
    <n v="41.26"/>
    <n v="3186.83"/>
    <n v="77.239999999999995"/>
    <n v="6.16"/>
    <n v="27.52"/>
    <n v="0"/>
    <n v="27.52"/>
    <n v="4"/>
    <n v="3"/>
    <n v="391"/>
    <n v="385"/>
    <n v="49"/>
    <n v="35"/>
    <m/>
    <n v="174.05"/>
    <n v="21.04"/>
    <n v="0.02"/>
    <n v="21.06"/>
    <n v="186.85"/>
    <n v="580.91"/>
    <n v="56.22"/>
    <x v="0"/>
    <x v="1"/>
    <x v="7"/>
    <n v="776"/>
    <n v="84"/>
    <x v="0"/>
    <x v="1"/>
  </r>
  <r>
    <x v="163"/>
    <x v="14"/>
    <x v="41"/>
    <n v="72.12"/>
    <n v="3247.15"/>
    <n v="45.03"/>
    <n v="6.11"/>
    <n v="9.1"/>
    <n v="0"/>
    <n v="9.1"/>
    <n v="15"/>
    <n v="1"/>
    <n v="533"/>
    <n v="560"/>
    <n v="82"/>
    <n v="67"/>
    <m/>
    <n v="160.36000000000001"/>
    <n v="15.61"/>
    <n v="0"/>
    <n v="15.61"/>
    <n v="216.21"/>
    <n v="430.9"/>
    <n v="70.45"/>
    <x v="0"/>
    <x v="1"/>
    <x v="7"/>
    <n v="1093"/>
    <n v="149"/>
    <x v="0"/>
    <x v="1"/>
  </r>
  <r>
    <x v="163"/>
    <x v="15"/>
    <x v="168"/>
    <n v="18.920000000000002"/>
    <n v="2690.92"/>
    <n v="142.26"/>
    <n v="4.2699999999999996"/>
    <n v="0"/>
    <n v="0"/>
    <n v="0"/>
    <n v="0"/>
    <n v="0"/>
    <n v="13"/>
    <n v="10"/>
    <n v="0"/>
    <n v="0"/>
    <m/>
    <n v="145.99"/>
    <n v="0"/>
    <n v="0"/>
    <n v="0"/>
    <n v="36.29"/>
    <n v="0.73"/>
    <n v="30.79"/>
    <x v="2"/>
    <x v="0"/>
    <x v="2"/>
    <n v="23"/>
    <n v="0"/>
    <x v="0"/>
    <x v="1"/>
  </r>
  <r>
    <x v="163"/>
    <x v="16"/>
    <x v="169"/>
    <n v="41.26"/>
    <n v="2998.37"/>
    <n v="72.67"/>
    <n v="6.97"/>
    <n v="46.45"/>
    <n v="0"/>
    <n v="46.45"/>
    <n v="3"/>
    <n v="6"/>
    <n v="414"/>
    <n v="420"/>
    <n v="44"/>
    <n v="40"/>
    <m/>
    <n v="149.01"/>
    <n v="6.04"/>
    <n v="0"/>
    <n v="6.04"/>
    <n v="105.17"/>
    <n v="525.61"/>
    <n v="47.7"/>
    <x v="0"/>
    <x v="1"/>
    <x v="7"/>
    <n v="834"/>
    <n v="84"/>
    <x v="0"/>
    <x v="1"/>
  </r>
  <r>
    <x v="164"/>
    <x v="0"/>
    <x v="124"/>
    <n v="87.46"/>
    <n v="5143.1400000000003"/>
    <n v="58.81"/>
    <n v="8.0399999999999991"/>
    <n v="117.06"/>
    <n v="36.479999999999997"/>
    <n v="153.54"/>
    <n v="5"/>
    <n v="11"/>
    <n v="608"/>
    <n v="640"/>
    <n v="56"/>
    <n v="24"/>
    <m/>
    <n v="143.79"/>
    <n v="18.190000000000001"/>
    <n v="0"/>
    <n v="18.190000000000001"/>
    <n v="227.53"/>
    <n v="653.27"/>
    <n v="83.51"/>
    <x v="6"/>
    <x v="5"/>
    <x v="7"/>
    <n v="1248"/>
    <n v="80"/>
    <x v="0"/>
    <x v="1"/>
  </r>
  <r>
    <x v="164"/>
    <x v="25"/>
    <x v="124"/>
    <n v="87.46"/>
    <n v="5337.58"/>
    <n v="61.03"/>
    <n v="7.82"/>
    <n v="166.99"/>
    <n v="47.13"/>
    <n v="214.12"/>
    <n v="7"/>
    <n v="11"/>
    <n v="522"/>
    <n v="590"/>
    <n v="64"/>
    <n v="47"/>
    <m/>
    <n v="86.22"/>
    <n v="0"/>
    <n v="0"/>
    <n v="0"/>
    <n v="3.57"/>
    <n v="868.03"/>
    <n v="97.28"/>
    <x v="6"/>
    <x v="5"/>
    <x v="7"/>
    <n v="1112"/>
    <n v="111"/>
    <x v="3"/>
    <x v="1"/>
  </r>
  <r>
    <x v="164"/>
    <x v="4"/>
    <x v="124"/>
    <n v="87.46"/>
    <n v="5354.06"/>
    <n v="61.22"/>
    <n v="7.58"/>
    <n v="142.77000000000001"/>
    <n v="15.92"/>
    <n v="158.69"/>
    <n v="10"/>
    <n v="16"/>
    <n v="586"/>
    <n v="651"/>
    <n v="86"/>
    <n v="54"/>
    <m/>
    <n v="154.57"/>
    <n v="9.42"/>
    <n v="0"/>
    <n v="9.42"/>
    <n v="169.4"/>
    <n v="839.06"/>
    <n v="105.78"/>
    <x v="6"/>
    <x v="5"/>
    <x v="7"/>
    <n v="1237"/>
    <n v="140"/>
    <x v="3"/>
    <x v="1"/>
  </r>
  <r>
    <x v="164"/>
    <x v="7"/>
    <x v="124"/>
    <n v="87.46"/>
    <n v="5741.88"/>
    <n v="65.66"/>
    <n v="7.79"/>
    <n v="255.48"/>
    <n v="24.96"/>
    <n v="280.44"/>
    <n v="13"/>
    <n v="24"/>
    <n v="615"/>
    <n v="690"/>
    <n v="105"/>
    <n v="48"/>
    <m/>
    <n v="148.11000000000001"/>
    <n v="9.36"/>
    <n v="0.01"/>
    <n v="9.36"/>
    <n v="213.44"/>
    <n v="1116.69"/>
    <n v="98.61"/>
    <x v="6"/>
    <x v="5"/>
    <x v="7"/>
    <n v="1305"/>
    <n v="153"/>
    <x v="3"/>
    <x v="1"/>
  </r>
  <r>
    <x v="164"/>
    <x v="8"/>
    <x v="124"/>
    <n v="87.46"/>
    <n v="5318.91"/>
    <n v="60.82"/>
    <n v="7.54"/>
    <n v="275.68"/>
    <n v="24.32"/>
    <n v="300"/>
    <n v="7"/>
    <n v="18"/>
    <n v="590"/>
    <n v="642"/>
    <n v="67"/>
    <n v="37"/>
    <m/>
    <n v="158.47999999999999"/>
    <n v="17.8"/>
    <n v="1.6"/>
    <n v="19.399999999999999"/>
    <n v="264.37"/>
    <n v="958.42"/>
    <n v="87.41"/>
    <x v="6"/>
    <x v="5"/>
    <x v="7"/>
    <n v="1232"/>
    <n v="104"/>
    <x v="4"/>
    <x v="1"/>
  </r>
  <r>
    <x v="164"/>
    <x v="9"/>
    <x v="3"/>
    <n v="111.38"/>
    <n v="6763.8"/>
    <n v="61.43"/>
    <n v="8.51"/>
    <n v="165.85"/>
    <n v="85.3"/>
    <n v="251.15"/>
    <n v="28"/>
    <n v="16"/>
    <n v="746"/>
    <n v="765"/>
    <n v="110"/>
    <n v="105"/>
    <m/>
    <n v="157.55000000000001"/>
    <n v="16.12"/>
    <n v="0.02"/>
    <n v="16.13"/>
    <n v="270.02999999999997"/>
    <n v="1151.8699999999999"/>
    <n v="117.68"/>
    <x v="0"/>
    <x v="2"/>
    <x v="7"/>
    <n v="1511"/>
    <n v="215"/>
    <x v="0"/>
    <x v="1"/>
  </r>
  <r>
    <x v="164"/>
    <x v="18"/>
    <x v="124"/>
    <n v="87.46"/>
    <n v="4974.57"/>
    <n v="56.88"/>
    <n v="6.84"/>
    <n v="73.59"/>
    <n v="0"/>
    <n v="73.59"/>
    <n v="6"/>
    <n v="6"/>
    <n v="561"/>
    <n v="636"/>
    <n v="73"/>
    <n v="53"/>
    <m/>
    <n v="137.76"/>
    <n v="5.32"/>
    <n v="0"/>
    <n v="5.32"/>
    <n v="198.02"/>
    <n v="740.98"/>
    <n v="89.43"/>
    <x v="6"/>
    <x v="5"/>
    <x v="7"/>
    <n v="1197"/>
    <n v="126"/>
    <x v="4"/>
    <x v="1"/>
  </r>
  <r>
    <x v="164"/>
    <x v="22"/>
    <x v="124"/>
    <n v="87.46"/>
    <n v="4729.71"/>
    <n v="54.08"/>
    <n v="7.06"/>
    <n v="149.62"/>
    <n v="2.11"/>
    <n v="151.72999999999999"/>
    <n v="0"/>
    <n v="12"/>
    <n v="510"/>
    <n v="563"/>
    <n v="46"/>
    <n v="43"/>
    <m/>
    <n v="144.91"/>
    <n v="6.9"/>
    <n v="0"/>
    <n v="6.9"/>
    <n v="162"/>
    <n v="719.27"/>
    <n v="81.05"/>
    <x v="6"/>
    <x v="5"/>
    <x v="7"/>
    <n v="1073"/>
    <n v="89"/>
    <x v="3"/>
    <x v="1"/>
  </r>
  <r>
    <x v="164"/>
    <x v="11"/>
    <x v="124"/>
    <n v="87.46"/>
    <n v="5732.12"/>
    <n v="65.540000000000006"/>
    <n v="7.71"/>
    <n v="228.28"/>
    <n v="13.17"/>
    <n v="241.45"/>
    <n v="14"/>
    <n v="17"/>
    <n v="608"/>
    <n v="679"/>
    <n v="89"/>
    <n v="62"/>
    <m/>
    <n v="126.92"/>
    <n v="2.5099999999999998"/>
    <n v="0"/>
    <n v="2.5099999999999998"/>
    <n v="104.44"/>
    <n v="1099.7"/>
    <n v="100.02"/>
    <x v="6"/>
    <x v="5"/>
    <x v="7"/>
    <n v="1287"/>
    <n v="151"/>
    <x v="4"/>
    <x v="1"/>
  </r>
  <r>
    <x v="164"/>
    <x v="12"/>
    <x v="124"/>
    <n v="87.46"/>
    <n v="4995.13"/>
    <n v="57.12"/>
    <n v="7.68"/>
    <n v="106.25"/>
    <n v="9.44"/>
    <n v="115.69"/>
    <n v="1"/>
    <n v="12"/>
    <n v="545"/>
    <n v="575"/>
    <n v="52"/>
    <n v="37"/>
    <m/>
    <n v="157.27000000000001"/>
    <n v="8.9499999999999993"/>
    <n v="0.02"/>
    <n v="8.9600000000000009"/>
    <n v="191.66"/>
    <n v="583.05999999999995"/>
    <n v="75.17"/>
    <x v="6"/>
    <x v="5"/>
    <x v="7"/>
    <n v="1120"/>
    <n v="89"/>
    <x v="3"/>
    <x v="1"/>
  </r>
  <r>
    <x v="164"/>
    <x v="13"/>
    <x v="170"/>
    <n v="94.32"/>
    <n v="6039.17"/>
    <n v="64.03"/>
    <n v="7.2"/>
    <n v="139.15"/>
    <n v="3.55"/>
    <n v="142.69999999999999"/>
    <n v="12"/>
    <n v="15"/>
    <n v="560"/>
    <n v="614"/>
    <n v="82"/>
    <n v="65"/>
    <m/>
    <n v="161"/>
    <n v="24.62"/>
    <n v="0"/>
    <n v="24.62"/>
    <n v="293.70999999999998"/>
    <n v="867.72"/>
    <n v="107.11"/>
    <x v="0"/>
    <x v="2"/>
    <x v="7"/>
    <n v="1174"/>
    <n v="147"/>
    <x v="0"/>
    <x v="1"/>
  </r>
  <r>
    <x v="164"/>
    <x v="14"/>
    <x v="41"/>
    <n v="111.38"/>
    <n v="5148.28"/>
    <n v="46.22"/>
    <n v="7.18"/>
    <n v="39.94"/>
    <n v="2.13"/>
    <n v="42.07"/>
    <n v="7"/>
    <n v="3"/>
    <n v="805"/>
    <n v="866"/>
    <n v="67"/>
    <n v="41"/>
    <m/>
    <n v="140.11000000000001"/>
    <n v="2.12"/>
    <n v="0"/>
    <n v="2.12"/>
    <n v="165.5"/>
    <n v="357.84"/>
    <n v="79.83"/>
    <x v="0"/>
    <x v="2"/>
    <x v="7"/>
    <n v="1671"/>
    <n v="108"/>
    <x v="0"/>
    <x v="1"/>
  </r>
  <r>
    <x v="164"/>
    <x v="32"/>
    <x v="3"/>
    <n v="111.38"/>
    <n v="6239.41"/>
    <n v="56.89"/>
    <n v="6.33"/>
    <n v="45.79"/>
    <n v="0"/>
    <n v="45.79"/>
    <n v="1"/>
    <n v="4"/>
    <n v="649"/>
    <n v="714"/>
    <n v="74"/>
    <n v="54"/>
    <m/>
    <n v="115.16"/>
    <n v="0"/>
    <n v="0"/>
    <n v="0"/>
    <n v="65.81"/>
    <n v="815.33"/>
    <n v="101.94"/>
    <x v="0"/>
    <x v="2"/>
    <x v="7"/>
    <n v="1363"/>
    <n v="128"/>
    <x v="1"/>
    <x v="1"/>
  </r>
  <r>
    <x v="164"/>
    <x v="29"/>
    <x v="124"/>
    <n v="87.46"/>
    <n v="5793.97"/>
    <n v="66.25"/>
    <n v="7.33"/>
    <n v="85.06"/>
    <n v="1.45"/>
    <n v="86.51"/>
    <n v="2"/>
    <n v="9"/>
    <n v="614"/>
    <n v="667"/>
    <n v="66"/>
    <n v="32"/>
    <m/>
    <n v="176.01"/>
    <n v="32.049999999999997"/>
    <n v="11.56"/>
    <n v="43.61"/>
    <n v="419.33"/>
    <n v="723.72"/>
    <n v="86.09"/>
    <x v="6"/>
    <x v="5"/>
    <x v="7"/>
    <n v="1281"/>
    <n v="98"/>
    <x v="4"/>
    <x v="1"/>
  </r>
  <r>
    <x v="164"/>
    <x v="16"/>
    <x v="3"/>
    <n v="111.38"/>
    <n v="6509.32"/>
    <n v="58.44"/>
    <n v="8.2899999999999991"/>
    <n v="150.51"/>
    <n v="35.67"/>
    <n v="186.18"/>
    <n v="11"/>
    <n v="14"/>
    <n v="730"/>
    <n v="818"/>
    <n v="100"/>
    <n v="83"/>
    <m/>
    <n v="139.62"/>
    <n v="6.42"/>
    <n v="0"/>
    <n v="6.42"/>
    <n v="212.39"/>
    <n v="998.37"/>
    <n v="102.83"/>
    <x v="0"/>
    <x v="2"/>
    <x v="7"/>
    <n v="1548"/>
    <n v="183"/>
    <x v="0"/>
    <x v="1"/>
  </r>
  <r>
    <x v="165"/>
    <x v="0"/>
    <x v="161"/>
    <n v="122.49"/>
    <n v="3363.81"/>
    <n v="27.46"/>
    <n v="6.35"/>
    <n v="16.13"/>
    <n v="0"/>
    <n v="16.13"/>
    <n v="1"/>
    <n v="2"/>
    <n v="670"/>
    <n v="707"/>
    <n v="17"/>
    <n v="8"/>
    <m/>
    <n v="110.04"/>
    <n v="0"/>
    <n v="0"/>
    <n v="0"/>
    <n v="97.72"/>
    <n v="124.81"/>
    <n v="55.57"/>
    <x v="6"/>
    <x v="0"/>
    <x v="4"/>
    <n v="1377"/>
    <n v="25"/>
    <x v="0"/>
    <x v="1"/>
  </r>
  <r>
    <x v="165"/>
    <x v="1"/>
    <x v="52"/>
    <n v="70.3"/>
    <n v="5511.2"/>
    <n v="78.400000000000006"/>
    <n v="7.89"/>
    <n v="116.28"/>
    <n v="51.66"/>
    <n v="167.94"/>
    <n v="4"/>
    <n v="11"/>
    <n v="600"/>
    <n v="634"/>
    <n v="67"/>
    <n v="47"/>
    <m/>
    <n v="162.05000000000001"/>
    <n v="26.16"/>
    <n v="0"/>
    <n v="26.16"/>
    <n v="226.51"/>
    <n v="921.4"/>
    <n v="90.43"/>
    <x v="2"/>
    <x v="0"/>
    <x v="2"/>
    <n v="1234"/>
    <n v="114"/>
    <x v="0"/>
    <x v="1"/>
  </r>
  <r>
    <x v="165"/>
    <x v="24"/>
    <x v="161"/>
    <n v="122.49"/>
    <n v="6517.23"/>
    <n v="53.21"/>
    <n v="8.15"/>
    <n v="209.43"/>
    <n v="54.31"/>
    <n v="263.74"/>
    <n v="3"/>
    <n v="22"/>
    <n v="649"/>
    <n v="695"/>
    <n v="62"/>
    <n v="34"/>
    <m/>
    <n v="139.81"/>
    <n v="15.45"/>
    <n v="1.41"/>
    <n v="16.86"/>
    <n v="247.7"/>
    <n v="1057.23"/>
    <n v="109.03"/>
    <x v="6"/>
    <x v="0"/>
    <x v="4"/>
    <n v="1344"/>
    <n v="96"/>
    <x v="3"/>
    <x v="1"/>
  </r>
  <r>
    <x v="165"/>
    <x v="3"/>
    <x v="161"/>
    <n v="122.49"/>
    <n v="6458.46"/>
    <n v="60.51"/>
    <n v="5.91"/>
    <n v="2.2599999999999998"/>
    <n v="0"/>
    <n v="2.2599999999999998"/>
    <n v="2"/>
    <n v="0"/>
    <n v="660"/>
    <n v="643"/>
    <n v="21"/>
    <n v="16"/>
    <m/>
    <n v="157.22"/>
    <n v="3.54"/>
    <n v="0"/>
    <n v="3.54"/>
    <n v="273.2"/>
    <n v="297.27999999999997"/>
    <n v="68.12"/>
    <x v="6"/>
    <x v="0"/>
    <x v="4"/>
    <n v="1303"/>
    <n v="37"/>
    <x v="2"/>
    <x v="1"/>
  </r>
  <r>
    <x v="165"/>
    <x v="25"/>
    <x v="161"/>
    <n v="122.49"/>
    <n v="12371.73"/>
    <n v="101"/>
    <n v="9.09"/>
    <n v="737.11"/>
    <n v="316.18"/>
    <n v="1053.29"/>
    <n v="18"/>
    <n v="58"/>
    <n v="799"/>
    <n v="809"/>
    <n v="82"/>
    <n v="73"/>
    <m/>
    <n v="155.06"/>
    <n v="24.62"/>
    <n v="0.04"/>
    <n v="24.66"/>
    <n v="345.5"/>
    <n v="2606.84"/>
    <n v="188.81"/>
    <x v="6"/>
    <x v="0"/>
    <x v="4"/>
    <n v="1608"/>
    <n v="155"/>
    <x v="3"/>
    <x v="1"/>
  </r>
  <r>
    <x v="165"/>
    <x v="28"/>
    <x v="161"/>
    <n v="122.49"/>
    <n v="8965.4500000000007"/>
    <n v="84.89"/>
    <n v="7.43"/>
    <n v="674.78"/>
    <n v="18.559999999999999"/>
    <n v="693.34"/>
    <n v="15"/>
    <n v="49"/>
    <n v="666"/>
    <n v="662"/>
    <n v="72"/>
    <n v="79"/>
    <m/>
    <n v="158.49"/>
    <n v="40.5"/>
    <n v="1.07"/>
    <n v="41.57"/>
    <n v="372.32"/>
    <n v="1947.36"/>
    <n v="137.77000000000001"/>
    <x v="6"/>
    <x v="0"/>
    <x v="4"/>
    <n v="1328"/>
    <n v="151"/>
    <x v="1"/>
    <x v="1"/>
  </r>
  <r>
    <x v="165"/>
    <x v="4"/>
    <x v="161"/>
    <n v="122.49"/>
    <n v="11266.09"/>
    <n v="91.98"/>
    <n v="8.1999999999999993"/>
    <n v="538.67999999999995"/>
    <n v="89"/>
    <n v="627.67999999999995"/>
    <n v="41"/>
    <n v="37"/>
    <n v="819"/>
    <n v="822"/>
    <n v="61"/>
    <n v="122"/>
    <m/>
    <n v="166.22"/>
    <n v="36.18"/>
    <n v="0.01"/>
    <n v="36.18"/>
    <n v="416.58"/>
    <n v="1964.46"/>
    <n v="192.63"/>
    <x v="6"/>
    <x v="0"/>
    <x v="4"/>
    <n v="1641"/>
    <n v="183"/>
    <x v="3"/>
    <x v="1"/>
  </r>
  <r>
    <x v="165"/>
    <x v="5"/>
    <x v="57"/>
    <n v="92.97"/>
    <n v="6555.74"/>
    <n v="70.66"/>
    <n v="7.66"/>
    <n v="296.66000000000003"/>
    <n v="48.47"/>
    <n v="345.13"/>
    <n v="14"/>
    <n v="26"/>
    <n v="549"/>
    <n v="623"/>
    <n v="101"/>
    <n v="44"/>
    <m/>
    <n v="146.66"/>
    <n v="13.19"/>
    <n v="0.11"/>
    <n v="13.19"/>
    <n v="195.79"/>
    <n v="1196.9000000000001"/>
    <n v="94.69"/>
    <x v="9"/>
    <x v="0"/>
    <x v="7"/>
    <n v="1172"/>
    <n v="145"/>
    <x v="0"/>
    <x v="1"/>
  </r>
  <r>
    <x v="165"/>
    <x v="6"/>
    <x v="57"/>
    <n v="92.97"/>
    <n v="4941.9399999999996"/>
    <n v="55.27"/>
    <n v="7.78"/>
    <n v="181.93"/>
    <n v="23.74"/>
    <n v="205.67"/>
    <n v="5"/>
    <n v="14"/>
    <n v="570"/>
    <n v="617"/>
    <n v="83"/>
    <n v="50"/>
    <m/>
    <n v="156.53"/>
    <n v="24.69"/>
    <n v="0.06"/>
    <n v="24.92"/>
    <n v="274.33"/>
    <n v="813.3"/>
    <n v="75.400000000000006"/>
    <x v="9"/>
    <x v="0"/>
    <x v="7"/>
    <n v="1187"/>
    <n v="133"/>
    <x v="0"/>
    <x v="1"/>
  </r>
  <r>
    <x v="165"/>
    <x v="7"/>
    <x v="161"/>
    <n v="122.49"/>
    <n v="11894.84"/>
    <n v="97.11"/>
    <n v="8.59"/>
    <n v="912.74"/>
    <n v="209.7"/>
    <n v="1122.44"/>
    <n v="30"/>
    <n v="65"/>
    <n v="925"/>
    <n v="913"/>
    <n v="102"/>
    <n v="102"/>
    <m/>
    <n v="119.11"/>
    <n v="4.62"/>
    <n v="0.02"/>
    <n v="4.6399999999999997"/>
    <n v="112.35"/>
    <n v="2698.32"/>
    <n v="169.67"/>
    <x v="6"/>
    <x v="0"/>
    <x v="4"/>
    <n v="1838"/>
    <n v="204"/>
    <x v="3"/>
    <x v="1"/>
  </r>
  <r>
    <x v="165"/>
    <x v="8"/>
    <x v="161"/>
    <n v="122.49"/>
    <n v="6573.11"/>
    <n v="53.66"/>
    <n v="7.15"/>
    <n v="237.54"/>
    <n v="6.37"/>
    <n v="243.91"/>
    <n v="8"/>
    <n v="18"/>
    <n v="738"/>
    <n v="782"/>
    <n v="53"/>
    <n v="35"/>
    <m/>
    <n v="144.85"/>
    <n v="19.12"/>
    <n v="0.56000000000000005"/>
    <n v="19.68"/>
    <n v="270.39"/>
    <n v="969.05"/>
    <n v="115.51"/>
    <x v="6"/>
    <x v="0"/>
    <x v="4"/>
    <n v="1520"/>
    <n v="88"/>
    <x v="4"/>
    <x v="1"/>
  </r>
  <r>
    <x v="165"/>
    <x v="18"/>
    <x v="161"/>
    <n v="122.49"/>
    <n v="10693.15"/>
    <n v="87.3"/>
    <n v="7.95"/>
    <n v="445.7"/>
    <n v="52.08"/>
    <n v="497.78"/>
    <n v="18"/>
    <n v="35"/>
    <n v="853"/>
    <n v="868"/>
    <n v="77"/>
    <n v="89"/>
    <m/>
    <n v="152.6"/>
    <n v="44.52"/>
    <n v="0.19"/>
    <n v="44.71"/>
    <n v="459.2"/>
    <n v="1824.02"/>
    <n v="163.09"/>
    <x v="6"/>
    <x v="0"/>
    <x v="4"/>
    <n v="1721"/>
    <n v="166"/>
    <x v="4"/>
    <x v="1"/>
  </r>
  <r>
    <x v="165"/>
    <x v="10"/>
    <x v="52"/>
    <n v="60.02"/>
    <n v="5623.23"/>
    <n v="93.7"/>
    <n v="7.95"/>
    <n v="116.82"/>
    <n v="22.01"/>
    <n v="138.83000000000001"/>
    <n v="6"/>
    <n v="11"/>
    <n v="373"/>
    <n v="387"/>
    <n v="43"/>
    <n v="11"/>
    <m/>
    <n v="156.16"/>
    <n v="17.12"/>
    <n v="0"/>
    <n v="17.12"/>
    <n v="210.52"/>
    <n v="706.26"/>
    <n v="98.48"/>
    <x v="2"/>
    <x v="0"/>
    <x v="2"/>
    <n v="760"/>
    <n v="54"/>
    <x v="0"/>
    <x v="1"/>
  </r>
  <r>
    <x v="165"/>
    <x v="22"/>
    <x v="161"/>
    <n v="122.49"/>
    <n v="12420.91"/>
    <n v="101.41"/>
    <n v="7.29"/>
    <n v="487.53"/>
    <n v="18.55"/>
    <n v="506.08"/>
    <n v="8"/>
    <n v="36"/>
    <n v="797"/>
    <n v="800"/>
    <n v="65"/>
    <n v="98"/>
    <m/>
    <n v="170.82"/>
    <n v="48.99"/>
    <n v="0"/>
    <n v="48.99"/>
    <n v="467.17"/>
    <n v="2299.7199999999998"/>
    <n v="197.11"/>
    <x v="6"/>
    <x v="0"/>
    <x v="4"/>
    <n v="1597"/>
    <n v="163"/>
    <x v="3"/>
    <x v="1"/>
  </r>
  <r>
    <x v="165"/>
    <x v="11"/>
    <x v="161"/>
    <n v="122.49"/>
    <n v="12023.5"/>
    <n v="98.16"/>
    <n v="8.4600000000000009"/>
    <n v="748.79"/>
    <n v="89.82"/>
    <n v="838.61"/>
    <n v="29"/>
    <n v="52"/>
    <n v="924"/>
    <n v="962"/>
    <n v="92"/>
    <n v="94"/>
    <m/>
    <n v="133.47"/>
    <n v="3.7"/>
    <n v="0"/>
    <n v="3.7"/>
    <n v="79.37"/>
    <n v="2423.8000000000002"/>
    <n v="200.36"/>
    <x v="6"/>
    <x v="0"/>
    <x v="4"/>
    <n v="1886"/>
    <n v="186"/>
    <x v="4"/>
    <x v="1"/>
  </r>
  <r>
    <x v="165"/>
    <x v="12"/>
    <x v="161"/>
    <n v="122.49"/>
    <n v="9004.91"/>
    <n v="73.52"/>
    <n v="8.58"/>
    <n v="490.44"/>
    <n v="228.86"/>
    <n v="719.3"/>
    <n v="16"/>
    <n v="43"/>
    <n v="668"/>
    <n v="644"/>
    <n v="58"/>
    <n v="68"/>
    <m/>
    <n v="166.87"/>
    <n v="44.52"/>
    <n v="6.48"/>
    <n v="50.99"/>
    <n v="473.77"/>
    <n v="1669.97"/>
    <n v="139.05000000000001"/>
    <x v="6"/>
    <x v="0"/>
    <x v="4"/>
    <n v="1312"/>
    <n v="126"/>
    <x v="3"/>
    <x v="1"/>
  </r>
  <r>
    <x v="165"/>
    <x v="30"/>
    <x v="161"/>
    <n v="122.49"/>
    <n v="4296.25"/>
    <n v="35.08"/>
    <n v="6.14"/>
    <n v="19.23"/>
    <n v="0"/>
    <n v="19.23"/>
    <n v="1"/>
    <n v="2"/>
    <n v="712"/>
    <n v="737"/>
    <n v="27"/>
    <n v="25"/>
    <m/>
    <n v="139.03"/>
    <n v="3.47"/>
    <n v="0"/>
    <n v="3.47"/>
    <n v="198.46"/>
    <n v="271.49"/>
    <n v="70.36"/>
    <x v="6"/>
    <x v="0"/>
    <x v="4"/>
    <n v="1449"/>
    <n v="52"/>
    <x v="0"/>
    <x v="1"/>
  </r>
  <r>
    <x v="165"/>
    <x v="21"/>
    <x v="161"/>
    <n v="122.49"/>
    <n v="11304.69"/>
    <n v="92.29"/>
    <n v="8.69"/>
    <n v="541.85"/>
    <n v="155.94999999999999"/>
    <n v="697.8"/>
    <n v="32"/>
    <n v="39"/>
    <n v="829"/>
    <n v="831"/>
    <n v="62"/>
    <n v="75"/>
    <m/>
    <n v="181.4"/>
    <n v="63.71"/>
    <n v="4.57"/>
    <n v="68.28"/>
    <n v="577.96"/>
    <n v="1881.75"/>
    <n v="190.23"/>
    <x v="6"/>
    <x v="0"/>
    <x v="4"/>
    <n v="1660"/>
    <n v="137"/>
    <x v="3"/>
    <x v="1"/>
  </r>
  <r>
    <x v="165"/>
    <x v="15"/>
    <x v="171"/>
    <n v="15.57"/>
    <n v="2879.09"/>
    <n v="184.99"/>
    <n v="5.23"/>
    <n v="0"/>
    <n v="0"/>
    <n v="0"/>
    <n v="0"/>
    <n v="0"/>
    <n v="8"/>
    <n v="12"/>
    <n v="0"/>
    <n v="0"/>
    <m/>
    <n v="176.03"/>
    <n v="9.93"/>
    <n v="0"/>
    <n v="9.93"/>
    <n v="74.83"/>
    <n v="27.61"/>
    <n v="30.6"/>
    <x v="2"/>
    <x v="0"/>
    <x v="2"/>
    <n v="20"/>
    <n v="0"/>
    <x v="0"/>
    <x v="1"/>
  </r>
  <r>
    <x v="165"/>
    <x v="29"/>
    <x v="161"/>
    <n v="122.49"/>
    <n v="10666.94"/>
    <n v="87.09"/>
    <n v="8.26"/>
    <n v="394.7"/>
    <n v="98.4"/>
    <n v="493.1"/>
    <n v="11"/>
    <n v="33"/>
    <n v="778"/>
    <n v="800"/>
    <n v="77"/>
    <n v="91"/>
    <m/>
    <n v="176.74"/>
    <n v="50.45"/>
    <n v="21.28"/>
    <n v="71.73"/>
    <n v="640.35"/>
    <n v="1595.37"/>
    <n v="133.21"/>
    <x v="6"/>
    <x v="0"/>
    <x v="4"/>
    <n v="1578"/>
    <n v="168"/>
    <x v="4"/>
    <x v="1"/>
  </r>
  <r>
    <x v="165"/>
    <x v="16"/>
    <x v="57"/>
    <n v="92.97"/>
    <n v="6214.43"/>
    <n v="69.63"/>
    <n v="7.7"/>
    <n v="303.44"/>
    <n v="26.25"/>
    <n v="329.69"/>
    <n v="16"/>
    <n v="29"/>
    <n v="578"/>
    <n v="633"/>
    <n v="119"/>
    <n v="92"/>
    <m/>
    <n v="145.69999999999999"/>
    <n v="7.2"/>
    <n v="0.06"/>
    <n v="7.2"/>
    <n v="189.55"/>
    <n v="1285.94"/>
    <n v="93.22"/>
    <x v="9"/>
    <x v="0"/>
    <x v="7"/>
    <n v="1211"/>
    <n v="211"/>
    <x v="0"/>
    <x v="1"/>
  </r>
  <r>
    <x v="166"/>
    <x v="2"/>
    <x v="168"/>
    <n v="15.31"/>
    <n v="2137.5100000000002"/>
    <n v="139.65"/>
    <n v="4.53"/>
    <n v="0"/>
    <n v="0"/>
    <n v="0"/>
    <n v="0"/>
    <n v="0"/>
    <n v="6"/>
    <n v="9"/>
    <n v="0"/>
    <n v="0"/>
    <m/>
    <n v="161.91999999999999"/>
    <n v="0.37"/>
    <n v="0"/>
    <n v="0.37"/>
    <n v="47.37"/>
    <n v="3.66"/>
    <n v="24.57"/>
    <x v="2"/>
    <x v="0"/>
    <x v="2"/>
    <n v="15"/>
    <n v="0"/>
    <x v="1"/>
    <x v="1"/>
  </r>
  <r>
    <x v="166"/>
    <x v="3"/>
    <x v="91"/>
    <n v="89.62"/>
    <n v="3880.64"/>
    <n v="43.3"/>
    <n v="6.28"/>
    <n v="4.1500000000000004"/>
    <n v="0"/>
    <n v="4.1500000000000004"/>
    <n v="16"/>
    <n v="0"/>
    <n v="803"/>
    <n v="862"/>
    <n v="98"/>
    <n v="80"/>
    <m/>
    <n v="154.63999999999999"/>
    <n v="5.46"/>
    <n v="0"/>
    <n v="5.46"/>
    <n v="218.2"/>
    <n v="379.97"/>
    <n v="79.55"/>
    <x v="0"/>
    <x v="5"/>
    <x v="7"/>
    <n v="1665"/>
    <n v="178"/>
    <x v="2"/>
    <x v="1"/>
  </r>
  <r>
    <x v="166"/>
    <x v="4"/>
    <x v="37"/>
    <n v="82.54"/>
    <n v="4466.1099999999997"/>
    <n v="57.27"/>
    <n v="6.43"/>
    <n v="22.7"/>
    <n v="0"/>
    <n v="22.7"/>
    <n v="14"/>
    <n v="4"/>
    <n v="612"/>
    <n v="626"/>
    <n v="71"/>
    <n v="46"/>
    <m/>
    <n v="153.76"/>
    <n v="13.17"/>
    <n v="0"/>
    <s v="POOR TRACE"/>
    <n v="170.95"/>
    <n v="515.6"/>
    <n v="99.11"/>
    <x v="0"/>
    <x v="5"/>
    <x v="7"/>
    <n v="1238"/>
    <n v="117"/>
    <x v="3"/>
    <x v="1"/>
  </r>
  <r>
    <x v="166"/>
    <x v="5"/>
    <x v="37"/>
    <n v="82.54"/>
    <n v="5447.78"/>
    <n v="66"/>
    <n v="6.69"/>
    <n v="46.18"/>
    <n v="0"/>
    <n v="46.18"/>
    <n v="2"/>
    <n v="5"/>
    <n v="622"/>
    <n v="703"/>
    <n v="89"/>
    <n v="35"/>
    <m/>
    <n v="157.19"/>
    <n v="20.38"/>
    <n v="0.28000000000000003"/>
    <n v="20.66"/>
    <n v="231.25"/>
    <n v="710.9"/>
    <n v="86.46"/>
    <x v="0"/>
    <x v="5"/>
    <x v="7"/>
    <n v="1325"/>
    <n v="124"/>
    <x v="0"/>
    <x v="1"/>
  </r>
  <r>
    <x v="166"/>
    <x v="6"/>
    <x v="37"/>
    <n v="82.54"/>
    <n v="3560.97"/>
    <n v="46.76"/>
    <n v="7.76"/>
    <n v="43"/>
    <n v="2.1800000000000002"/>
    <n v="45.18"/>
    <n v="4"/>
    <n v="4"/>
    <n v="495"/>
    <n v="535"/>
    <n v="80"/>
    <n v="30"/>
    <m/>
    <n v="160.91999999999999"/>
    <n v="20.74"/>
    <n v="7.0000000000000007E-2"/>
    <s v="POOR TRACE"/>
    <n v="187.87"/>
    <n v="411.5"/>
    <n v="65.989999999999995"/>
    <x v="0"/>
    <x v="5"/>
    <x v="7"/>
    <n v="1030"/>
    <n v="110"/>
    <x v="0"/>
    <x v="1"/>
  </r>
  <r>
    <x v="166"/>
    <x v="7"/>
    <x v="37"/>
    <n v="82.54"/>
    <n v="5120.24"/>
    <n v="62.04"/>
    <n v="7.27"/>
    <n v="48.83"/>
    <n v="2.16"/>
    <n v="50.99"/>
    <n v="6"/>
    <n v="6"/>
    <n v="633"/>
    <n v="725"/>
    <n v="89"/>
    <n v="46"/>
    <m/>
    <n v="140.04"/>
    <n v="2.2799999999999998"/>
    <n v="0"/>
    <s v="POOR TRACE"/>
    <n v="116.76"/>
    <n v="717.84"/>
    <n v="87.75"/>
    <x v="0"/>
    <x v="5"/>
    <x v="7"/>
    <n v="1358"/>
    <n v="135"/>
    <x v="3"/>
    <x v="1"/>
  </r>
  <r>
    <x v="166"/>
    <x v="8"/>
    <x v="37"/>
    <n v="82.54"/>
    <n v="4541.3999999999996"/>
    <n v="59.25"/>
    <n v="6.09"/>
    <n v="12.01"/>
    <n v="0"/>
    <n v="12.01"/>
    <n v="3"/>
    <n v="3"/>
    <n v="567"/>
    <n v="597"/>
    <n v="79"/>
    <n v="52"/>
    <m/>
    <n v="162.69999999999999"/>
    <n v="22.36"/>
    <n v="2.56"/>
    <n v="24.92"/>
    <n v="266.24"/>
    <n v="662.92"/>
    <n v="83.73"/>
    <x v="0"/>
    <x v="5"/>
    <x v="7"/>
    <n v="1164"/>
    <n v="131"/>
    <x v="4"/>
    <x v="1"/>
  </r>
  <r>
    <x v="166"/>
    <x v="9"/>
    <x v="37"/>
    <n v="82.54"/>
    <n v="4558.13"/>
    <n v="55.22"/>
    <n v="7.07"/>
    <n v="21.81"/>
    <n v="1.41"/>
    <n v="23.22"/>
    <n v="8"/>
    <n v="2"/>
    <n v="610"/>
    <n v="663"/>
    <n v="67"/>
    <n v="26"/>
    <m/>
    <n v="148.47999999999999"/>
    <n v="8.81"/>
    <n v="0.64"/>
    <n v="9.4499999999999993"/>
    <n v="156.68"/>
    <n v="441.42"/>
    <n v="82.24"/>
    <x v="0"/>
    <x v="5"/>
    <x v="7"/>
    <n v="1273"/>
    <n v="93"/>
    <x v="0"/>
    <x v="1"/>
  </r>
  <r>
    <x v="166"/>
    <x v="10"/>
    <x v="136"/>
    <n v="66.760000000000005"/>
    <n v="6591.57"/>
    <n v="98.74"/>
    <n v="8.1199999999999992"/>
    <n v="231.84"/>
    <n v="40.020000000000003"/>
    <n v="271.86"/>
    <n v="6"/>
    <n v="21"/>
    <n v="544"/>
    <n v="550"/>
    <n v="8"/>
    <n v="18"/>
    <m/>
    <n v="164.17"/>
    <n v="35.6"/>
    <n v="0"/>
    <n v="35.6"/>
    <n v="290.64999999999998"/>
    <n v="857.45"/>
    <n v="111.57"/>
    <x v="2"/>
    <x v="0"/>
    <x v="2"/>
    <n v="1094"/>
    <n v="26"/>
    <x v="0"/>
    <x v="1"/>
  </r>
  <r>
    <x v="166"/>
    <x v="22"/>
    <x v="37"/>
    <n v="82.54"/>
    <n v="4071.54"/>
    <n v="53.04"/>
    <n v="6.98"/>
    <n v="25.61"/>
    <n v="0"/>
    <n v="25.61"/>
    <n v="2"/>
    <n v="3"/>
    <n v="466"/>
    <n v="505"/>
    <n v="60"/>
    <n v="35"/>
    <m/>
    <n v="144.94"/>
    <n v="3.78"/>
    <n v="0"/>
    <n v="3.78"/>
    <n v="138.01"/>
    <n v="476.15"/>
    <n v="67.56"/>
    <x v="0"/>
    <x v="5"/>
    <x v="7"/>
    <n v="971"/>
    <n v="95"/>
    <x v="3"/>
    <x v="1"/>
  </r>
  <r>
    <x v="166"/>
    <x v="12"/>
    <x v="37"/>
    <n v="82.54"/>
    <n v="4465.93"/>
    <n v="54.11"/>
    <n v="6.88"/>
    <n v="40.72"/>
    <n v="0"/>
    <n v="40.72"/>
    <n v="2"/>
    <n v="4"/>
    <n v="574"/>
    <n v="611"/>
    <n v="63"/>
    <n v="40"/>
    <m/>
    <n v="163.5"/>
    <n v="19.46"/>
    <n v="3.85"/>
    <n v="23.31"/>
    <n v="270.45999999999998"/>
    <n v="509.69"/>
    <n v="71.67"/>
    <x v="0"/>
    <x v="5"/>
    <x v="7"/>
    <n v="1185"/>
    <n v="103"/>
    <x v="3"/>
    <x v="1"/>
  </r>
  <r>
    <x v="166"/>
    <x v="13"/>
    <x v="37"/>
    <n v="82.54"/>
    <n v="4764.4799999999996"/>
    <n v="57.73"/>
    <n v="6.58"/>
    <n v="26.9"/>
    <n v="0"/>
    <n v="26.9"/>
    <n v="2"/>
    <n v="4"/>
    <n v="616"/>
    <n v="675"/>
    <n v="89"/>
    <n v="52"/>
    <m/>
    <n v="166.42"/>
    <n v="26.85"/>
    <n v="1.4"/>
    <n v="28.24"/>
    <n v="297.95"/>
    <n v="617.64"/>
    <n v="79.739999999999995"/>
    <x v="0"/>
    <x v="5"/>
    <x v="7"/>
    <n v="1291"/>
    <n v="141"/>
    <x v="0"/>
    <x v="1"/>
  </r>
  <r>
    <x v="166"/>
    <x v="21"/>
    <x v="37"/>
    <n v="82.54"/>
    <n v="4241.67"/>
    <n v="54.9"/>
    <n v="6.22"/>
    <n v="16.34"/>
    <n v="0"/>
    <n v="16.34"/>
    <n v="2"/>
    <n v="2"/>
    <n v="608"/>
    <n v="655"/>
    <n v="60"/>
    <n v="24"/>
    <m/>
    <n v="160.22"/>
    <n v="14.73"/>
    <n v="2.97"/>
    <n v="17.7"/>
    <n v="222.95"/>
    <n v="410.48"/>
    <n v="80"/>
    <x v="0"/>
    <x v="5"/>
    <x v="7"/>
    <n v="1263"/>
    <n v="84"/>
    <x v="3"/>
    <x v="1"/>
  </r>
  <r>
    <x v="166"/>
    <x v="14"/>
    <x v="91"/>
    <n v="89.62"/>
    <n v="3880.64"/>
    <n v="43.3"/>
    <n v="6.28"/>
    <n v="4.1500000000000004"/>
    <n v="0"/>
    <n v="4.1500000000000004"/>
    <n v="16"/>
    <n v="0"/>
    <n v="803"/>
    <n v="862"/>
    <n v="98"/>
    <n v="80"/>
    <m/>
    <n v="154.63999999999999"/>
    <n v="5.46"/>
    <n v="0"/>
    <n v="5.46"/>
    <n v="218.2"/>
    <n v="379.97"/>
    <n v="79.55"/>
    <x v="2"/>
    <x v="0"/>
    <x v="1"/>
    <n v="1665"/>
    <n v="178"/>
    <x v="0"/>
    <x v="1"/>
  </r>
  <r>
    <x v="166"/>
    <x v="15"/>
    <x v="172"/>
    <n v="17.510000000000002"/>
    <n v="2908.65"/>
    <n v="166.13"/>
    <n v="6.47"/>
    <n v="14.37"/>
    <n v="0"/>
    <n v="14.37"/>
    <n v="0"/>
    <n v="1"/>
    <n v="14"/>
    <n v="17"/>
    <n v="0"/>
    <n v="0"/>
    <m/>
    <n v="173.98"/>
    <n v="9.8800000000000008"/>
    <n v="0"/>
    <n v="9.8800000000000008"/>
    <n v="73.510000000000005"/>
    <n v="27.64"/>
    <n v="32.200000000000003"/>
    <x v="2"/>
    <x v="0"/>
    <x v="2"/>
    <n v="31"/>
    <n v="0"/>
    <x v="0"/>
    <x v="1"/>
  </r>
  <r>
    <x v="166"/>
    <x v="16"/>
    <x v="37"/>
    <n v="82.54"/>
    <n v="5238.04"/>
    <n v="63.46"/>
    <n v="7.14"/>
    <n v="25.94"/>
    <n v="0.71"/>
    <n v="26.65"/>
    <n v="7"/>
    <n v="3"/>
    <n v="723"/>
    <n v="749"/>
    <n v="85"/>
    <n v="49"/>
    <m/>
    <n v="148.29"/>
    <n v="14.41"/>
    <n v="0"/>
    <n v="14.41"/>
    <n v="210.59"/>
    <n v="591.33000000000004"/>
    <n v="88.06"/>
    <x v="0"/>
    <x v="5"/>
    <x v="7"/>
    <n v="1472"/>
    <n v="134"/>
    <x v="0"/>
    <x v="1"/>
  </r>
  <r>
    <x v="167"/>
    <x v="3"/>
    <x v="173"/>
    <n v="189.22"/>
    <n v="5951.39"/>
    <n v="31.45"/>
    <n v="7.87"/>
    <n v="375.31"/>
    <n v="44.5"/>
    <n v="419.81"/>
    <n v="11"/>
    <n v="14"/>
    <n v="844"/>
    <n v="930"/>
    <n v="121"/>
    <n v="59"/>
    <m/>
    <n v="123.54"/>
    <n v="3.79"/>
    <n v="0"/>
    <n v="3.79"/>
    <n v="229.52"/>
    <n v="932.23"/>
    <n v="106.08"/>
    <x v="6"/>
    <x v="0"/>
    <x v="7"/>
    <n v="1774"/>
    <n v="180"/>
    <x v="2"/>
    <x v="1"/>
  </r>
  <r>
    <x v="167"/>
    <x v="4"/>
    <x v="174"/>
    <n v="111.51"/>
    <n v="10684.59"/>
    <n v="95.82"/>
    <n v="8.3000000000000007"/>
    <n v="418.84"/>
    <n v="46.91"/>
    <n v="465.75"/>
    <n v="38"/>
    <n v="39"/>
    <n v="797"/>
    <n v="818"/>
    <n v="64"/>
    <n v="130"/>
    <m/>
    <n v="174.63"/>
    <n v="45.67"/>
    <n v="0"/>
    <n v="45.67"/>
    <n v="398.12"/>
    <n v="1803.06"/>
    <n v="193.16"/>
    <x v="0"/>
    <x v="0"/>
    <x v="4"/>
    <n v="1615"/>
    <n v="194"/>
    <x v="3"/>
    <x v="1"/>
  </r>
  <r>
    <x v="167"/>
    <x v="5"/>
    <x v="174"/>
    <n v="111.51"/>
    <n v="10977.21"/>
    <n v="98.44"/>
    <n v="8.33"/>
    <n v="481.86"/>
    <n v="80.510000000000005"/>
    <n v="562.37"/>
    <n v="27"/>
    <n v="35"/>
    <n v="833"/>
    <n v="869"/>
    <n v="72"/>
    <n v="82"/>
    <m/>
    <n v="182.21"/>
    <n v="61.87"/>
    <n v="8.48"/>
    <n v="70.349999999999994"/>
    <n v="584.85"/>
    <n v="1980.75"/>
    <n v="178.03"/>
    <x v="0"/>
    <x v="0"/>
    <x v="4"/>
    <n v="1702"/>
    <n v="154"/>
    <x v="0"/>
    <x v="1"/>
  </r>
  <r>
    <x v="167"/>
    <x v="6"/>
    <x v="174"/>
    <n v="111.51"/>
    <n v="9984.18"/>
    <n v="89.54"/>
    <n v="7.89"/>
    <n v="357"/>
    <n v="28.64"/>
    <n v="385.64"/>
    <n v="16"/>
    <n v="32"/>
    <n v="883"/>
    <n v="910"/>
    <n v="89"/>
    <n v="86"/>
    <m/>
    <n v="174.52"/>
    <n v="55.46"/>
    <n v="0"/>
    <n v="55.46"/>
    <n v="437.24"/>
    <n v="1747.75"/>
    <n v="164.65"/>
    <x v="0"/>
    <x v="0"/>
    <x v="4"/>
    <n v="1793"/>
    <n v="175"/>
    <x v="0"/>
    <x v="1"/>
  </r>
  <r>
    <x v="167"/>
    <x v="7"/>
    <x v="174"/>
    <n v="111.51"/>
    <n v="10962.95"/>
    <n v="98.32"/>
    <n v="8.36"/>
    <n v="669.67"/>
    <n v="82.28"/>
    <n v="751.95"/>
    <n v="23"/>
    <n v="53"/>
    <n v="844"/>
    <n v="872"/>
    <n v="93"/>
    <n v="105"/>
    <m/>
    <n v="160.22"/>
    <n v="39.65"/>
    <n v="0"/>
    <n v="39.65"/>
    <n v="398.73"/>
    <n v="2552.25"/>
    <n v="163.13"/>
    <x v="0"/>
    <x v="0"/>
    <x v="4"/>
    <n v="1716"/>
    <n v="198"/>
    <x v="3"/>
    <x v="1"/>
  </r>
  <r>
    <x v="167"/>
    <x v="8"/>
    <x v="173"/>
    <n v="189.22"/>
    <n v="6389.2"/>
    <n v="34.94"/>
    <n v="7.41"/>
    <n v="282.62"/>
    <n v="7.18"/>
    <n v="289.8"/>
    <n v="4"/>
    <n v="18"/>
    <n v="740"/>
    <n v="826"/>
    <n v="71"/>
    <n v="16"/>
    <m/>
    <n v="131.6"/>
    <n v="7.39"/>
    <n v="0"/>
    <n v="7.39"/>
    <n v="269.42"/>
    <n v="925.1"/>
    <n v="112.79"/>
    <x v="6"/>
    <x v="0"/>
    <x v="7"/>
    <n v="1566"/>
    <n v="87"/>
    <x v="4"/>
    <x v="1"/>
  </r>
  <r>
    <x v="167"/>
    <x v="9"/>
    <x v="174"/>
    <n v="111.51"/>
    <n v="9415.1"/>
    <n v="84.43"/>
    <n v="9.6"/>
    <n v="609.65"/>
    <n v="226.38"/>
    <n v="836.03"/>
    <n v="30"/>
    <n v="51"/>
    <n v="653"/>
    <n v="703"/>
    <n v="88"/>
    <n v="87"/>
    <m/>
    <n v="163.66999999999999"/>
    <n v="20.97"/>
    <n v="0.36"/>
    <n v="21.33"/>
    <n v="295.64999999999998"/>
    <n v="1868.92"/>
    <n v="143.88"/>
    <x v="0"/>
    <x v="0"/>
    <x v="4"/>
    <n v="1356"/>
    <n v="175"/>
    <x v="0"/>
    <x v="1"/>
  </r>
  <r>
    <x v="167"/>
    <x v="18"/>
    <x v="174"/>
    <n v="111.51"/>
    <n v="9677.49"/>
    <n v="86.79"/>
    <n v="8.01"/>
    <n v="192.05"/>
    <n v="20.45"/>
    <n v="212.5"/>
    <n v="19"/>
    <n v="19"/>
    <n v="819"/>
    <n v="848"/>
    <n v="71"/>
    <n v="90"/>
    <m/>
    <n v="154.81"/>
    <n v="45.39"/>
    <n v="0.89"/>
    <n v="46.29"/>
    <n v="450.41"/>
    <n v="1590.59"/>
    <n v="158.18"/>
    <x v="0"/>
    <x v="0"/>
    <x v="4"/>
    <n v="1667"/>
    <n v="161"/>
    <x v="4"/>
    <x v="1"/>
  </r>
  <r>
    <x v="167"/>
    <x v="22"/>
    <x v="173"/>
    <n v="189.22"/>
    <n v="8431.56"/>
    <n v="46.06"/>
    <n v="8.8000000000000007"/>
    <n v="267.64999999999998"/>
    <n v="84.75"/>
    <n v="352.4"/>
    <n v="9"/>
    <n v="20"/>
    <n v="893"/>
    <n v="945"/>
    <n v="91"/>
    <n v="70"/>
    <m/>
    <n v="139.06"/>
    <n v="12.84"/>
    <n v="0"/>
    <n v="12.84"/>
    <n v="304.99"/>
    <n v="1218.92"/>
    <n v="142.16"/>
    <x v="6"/>
    <x v="0"/>
    <x v="7"/>
    <n v="1838"/>
    <n v="161"/>
    <x v="3"/>
    <x v="1"/>
  </r>
  <r>
    <x v="167"/>
    <x v="12"/>
    <x v="173"/>
    <n v="189.22"/>
    <n v="6029.57"/>
    <n v="32.909999999999997"/>
    <n v="8.49"/>
    <n v="306.07"/>
    <n v="48.47"/>
    <n v="354.54"/>
    <n v="7"/>
    <n v="17"/>
    <n v="761"/>
    <n v="817"/>
    <n v="72"/>
    <n v="29"/>
    <m/>
    <n v="134.22999999999999"/>
    <n v="12.82"/>
    <n v="0.7"/>
    <n v="13.52"/>
    <n v="290.89"/>
    <n v="854.03"/>
    <n v="100.13"/>
    <x v="6"/>
    <x v="0"/>
    <x v="7"/>
    <n v="1578"/>
    <n v="101"/>
    <x v="3"/>
    <x v="1"/>
  </r>
  <r>
    <x v="167"/>
    <x v="13"/>
    <x v="174"/>
    <n v="111.51"/>
    <n v="11637.7"/>
    <n v="104.37"/>
    <n v="7.7"/>
    <n v="223.05"/>
    <n v="15.97"/>
    <n v="239.02"/>
    <n v="7"/>
    <n v="24"/>
    <n v="826"/>
    <n v="854"/>
    <n v="78"/>
    <n v="72"/>
    <m/>
    <n v="175.72"/>
    <n v="57.29"/>
    <n v="0.15"/>
    <n v="57.45"/>
    <n v="475.14"/>
    <n v="1866.31"/>
    <n v="184.49"/>
    <x v="0"/>
    <x v="0"/>
    <x v="4"/>
    <n v="1680"/>
    <n v="150"/>
    <x v="0"/>
    <x v="1"/>
  </r>
  <r>
    <x v="167"/>
    <x v="21"/>
    <x v="174"/>
    <n v="111.51"/>
    <n v="8297.1299999999992"/>
    <n v="91.86"/>
    <n v="7.92"/>
    <n v="350.1"/>
    <n v="14.68"/>
    <n v="364.78"/>
    <n v="7"/>
    <n v="20"/>
    <n v="568"/>
    <n v="568"/>
    <n v="54"/>
    <n v="63"/>
    <m/>
    <n v="177.03"/>
    <n v="46.39"/>
    <n v="0.43"/>
    <n v="46.82"/>
    <n v="395.22"/>
    <n v="1325.2"/>
    <n v="140.05000000000001"/>
    <x v="0"/>
    <x v="0"/>
    <x v="4"/>
    <n v="1136"/>
    <n v="117"/>
    <x v="3"/>
    <x v="1"/>
  </r>
  <r>
    <x v="167"/>
    <x v="14"/>
    <x v="174"/>
    <n v="111.51"/>
    <n v="5845.21"/>
    <n v="52.42"/>
    <n v="6.69"/>
    <n v="11.28"/>
    <n v="0"/>
    <n v="11.28"/>
    <n v="6"/>
    <n v="1"/>
    <n v="695"/>
    <n v="741"/>
    <n v="46"/>
    <n v="39"/>
    <m/>
    <n v="170.99"/>
    <n v="2.2999999999999998"/>
    <n v="0"/>
    <n v="2.2999999999999998"/>
    <n v="67.180000000000007"/>
    <n v="439.93"/>
    <n v="78.2"/>
    <x v="0"/>
    <x v="0"/>
    <x v="4"/>
    <n v="1436"/>
    <n v="85"/>
    <x v="0"/>
    <x v="1"/>
  </r>
  <r>
    <x v="167"/>
    <x v="16"/>
    <x v="174"/>
    <n v="111.51"/>
    <n v="12018.65"/>
    <n v="107.78"/>
    <n v="8.39"/>
    <n v="565.66999999999996"/>
    <n v="76.930000000000007"/>
    <n v="642.6"/>
    <n v="12"/>
    <n v="46"/>
    <n v="847"/>
    <n v="862"/>
    <n v="97"/>
    <n v="123"/>
    <m/>
    <n v="163.53"/>
    <n v="41.61"/>
    <n v="0.1"/>
    <n v="41.7"/>
    <n v="423.89"/>
    <n v="2528.7399999999998"/>
    <n v="161.04"/>
    <x v="0"/>
    <x v="0"/>
    <x v="4"/>
    <n v="1709"/>
    <n v="220"/>
    <x v="0"/>
    <x v="1"/>
  </r>
  <r>
    <x v="168"/>
    <x v="21"/>
    <x v="75"/>
    <n v="72"/>
    <n v="6125"/>
    <n v="85.069444444444443"/>
    <n v="7.9"/>
    <n v="284"/>
    <n v="52"/>
    <n v="336"/>
    <m/>
    <m/>
    <m/>
    <m/>
    <n v="68"/>
    <n v="74"/>
    <m/>
    <m/>
    <m/>
    <m/>
    <m/>
    <m/>
    <m/>
    <m/>
    <x v="16"/>
    <x v="0"/>
    <x v="7"/>
    <n v="0"/>
    <n v="142"/>
    <x v="3"/>
    <x v="1"/>
  </r>
  <r>
    <x v="169"/>
    <x v="0"/>
    <x v="56"/>
    <n v="59.94"/>
    <n v="2811.41"/>
    <n v="46.91"/>
    <n v="6.16"/>
    <n v="26.46"/>
    <n v="0"/>
    <n v="26.46"/>
    <n v="1"/>
    <n v="3"/>
    <n v="445"/>
    <n v="501"/>
    <n v="38"/>
    <n v="27"/>
    <m/>
    <n v="138.31"/>
    <n v="10.76"/>
    <n v="0"/>
    <n v="10.76"/>
    <n v="142.62"/>
    <n v="353.99"/>
    <n v="49.07"/>
    <x v="0"/>
    <x v="1"/>
    <x v="7"/>
    <n v="946"/>
    <n v="65"/>
    <x v="0"/>
    <x v="1"/>
  </r>
  <r>
    <x v="169"/>
    <x v="1"/>
    <x v="52"/>
    <n v="73.61"/>
    <n v="5238.96"/>
    <n v="71.17"/>
    <n v="8.06"/>
    <n v="393.5"/>
    <n v="58.06"/>
    <n v="451.56"/>
    <n v="6"/>
    <n v="26"/>
    <n v="581"/>
    <n v="619"/>
    <n v="42"/>
    <n v="17"/>
    <m/>
    <n v="153.83000000000001"/>
    <n v="18.07"/>
    <n v="0"/>
    <n v="18.07"/>
    <n v="198.64"/>
    <n v="1177.55"/>
    <n v="87.43"/>
    <x v="2"/>
    <x v="0"/>
    <x v="2"/>
    <n v="1200"/>
    <n v="59"/>
    <x v="0"/>
    <x v="1"/>
  </r>
  <r>
    <x v="169"/>
    <x v="2"/>
    <x v="134"/>
    <n v="39.340000000000003"/>
    <n v="3435.77"/>
    <n v="87.34"/>
    <n v="5.92"/>
    <n v="21.45"/>
    <n v="0"/>
    <n v="21.45"/>
    <n v="0"/>
    <n v="2"/>
    <n v="289"/>
    <n v="283"/>
    <n v="2"/>
    <n v="0"/>
    <m/>
    <n v="160.08000000000001"/>
    <n v="5.35"/>
    <n v="0"/>
    <n v="5.35"/>
    <n v="122.68"/>
    <n v="117.84"/>
    <n v="46.83"/>
    <x v="2"/>
    <x v="0"/>
    <x v="2"/>
    <n v="572"/>
    <n v="2"/>
    <x v="1"/>
    <x v="1"/>
  </r>
  <r>
    <x v="169"/>
    <x v="3"/>
    <x v="56"/>
    <n v="59.94"/>
    <n v="2198.86"/>
    <n v="36.69"/>
    <n v="4.8"/>
    <n v="0"/>
    <n v="0"/>
    <n v="0"/>
    <n v="9"/>
    <n v="0"/>
    <n v="566"/>
    <n v="599"/>
    <n v="62"/>
    <n v="48"/>
    <m/>
    <n v="150.31"/>
    <n v="1.43"/>
    <n v="0"/>
    <n v="1.43"/>
    <n v="127.45"/>
    <n v="150.06"/>
    <n v="45.85"/>
    <x v="0"/>
    <x v="1"/>
    <x v="7"/>
    <n v="1165"/>
    <n v="110"/>
    <x v="2"/>
    <x v="1"/>
  </r>
  <r>
    <x v="169"/>
    <x v="28"/>
    <x v="52"/>
    <n v="73.61"/>
    <n v="5789.44"/>
    <n v="78.650000000000006"/>
    <n v="7.68"/>
    <n v="456.84"/>
    <n v="49.5"/>
    <n v="506.34"/>
    <n v="8"/>
    <n v="29"/>
    <n v="596"/>
    <n v="604"/>
    <n v="55"/>
    <n v="40"/>
    <m/>
    <n v="166.18"/>
    <n v="33.29"/>
    <n v="0"/>
    <n v="33.29"/>
    <n v="284.44"/>
    <n v="1385.75"/>
    <n v="97.82"/>
    <x v="2"/>
    <x v="0"/>
    <x v="2"/>
    <n v="1200"/>
    <n v="95"/>
    <x v="1"/>
    <x v="1"/>
  </r>
  <r>
    <x v="169"/>
    <x v="4"/>
    <x v="56"/>
    <n v="59.94"/>
    <n v="2855.84"/>
    <n v="47.65"/>
    <n v="5.73"/>
    <n v="2.82"/>
    <n v="0"/>
    <n v="2.82"/>
    <n v="2"/>
    <n v="0"/>
    <n v="426"/>
    <n v="438"/>
    <n v="34"/>
    <n v="32"/>
    <m/>
    <n v="136.19"/>
    <n v="2.7"/>
    <n v="0"/>
    <n v="2.7"/>
    <n v="90.3"/>
    <n v="394.49"/>
    <n v="62.87"/>
    <x v="0"/>
    <x v="1"/>
    <x v="7"/>
    <n v="864"/>
    <n v="66"/>
    <x v="3"/>
    <x v="1"/>
  </r>
  <r>
    <x v="169"/>
    <x v="5"/>
    <x v="56"/>
    <n v="59.94"/>
    <n v="3358.57"/>
    <n v="56.04"/>
    <n v="7.53"/>
    <n v="19.95"/>
    <n v="5.81"/>
    <n v="25.76"/>
    <n v="2"/>
    <n v="4"/>
    <n v="416"/>
    <n v="431"/>
    <n v="39"/>
    <n v="31"/>
    <m/>
    <n v="80.510000000000005"/>
    <n v="0"/>
    <n v="0"/>
    <n v="0"/>
    <n v="5.73"/>
    <n v="431.61"/>
    <n v="52.98"/>
    <x v="0"/>
    <x v="1"/>
    <x v="7"/>
    <n v="847"/>
    <n v="70"/>
    <x v="0"/>
    <x v="1"/>
  </r>
  <r>
    <x v="169"/>
    <x v="6"/>
    <x v="56"/>
    <n v="59.94"/>
    <n v="2562.77"/>
    <n v="42.76"/>
    <n v="5.52"/>
    <n v="1.1000000000000001"/>
    <n v="0"/>
    <n v="1.1000000000000001"/>
    <n v="1"/>
    <n v="0"/>
    <n v="399"/>
    <n v="463"/>
    <n v="29"/>
    <n v="29"/>
    <m/>
    <n v="157.41"/>
    <n v="12.68"/>
    <n v="0"/>
    <n v="12.68"/>
    <n v="164.06"/>
    <n v="243.96"/>
    <n v="49.12"/>
    <x v="0"/>
    <x v="1"/>
    <x v="7"/>
    <n v="862"/>
    <n v="58"/>
    <x v="0"/>
    <x v="1"/>
  </r>
  <r>
    <x v="169"/>
    <x v="7"/>
    <x v="56"/>
    <n v="59.94"/>
    <n v="3157.41"/>
    <n v="52.68"/>
    <n v="6.88"/>
    <n v="42.57"/>
    <n v="0"/>
    <n v="42.57"/>
    <n v="6"/>
    <n v="4"/>
    <n v="427"/>
    <n v="480"/>
    <n v="51"/>
    <n v="36"/>
    <m/>
    <n v="143.24"/>
    <n v="8.5399999999999991"/>
    <n v="0.19"/>
    <n v="8.73"/>
    <n v="141.19"/>
    <n v="500.84"/>
    <n v="63.23"/>
    <x v="0"/>
    <x v="1"/>
    <x v="7"/>
    <n v="907"/>
    <n v="87"/>
    <x v="3"/>
    <x v="1"/>
  </r>
  <r>
    <x v="169"/>
    <x v="8"/>
    <x v="56"/>
    <n v="59.94"/>
    <n v="2836"/>
    <n v="47.32"/>
    <n v="5.91"/>
    <n v="4.51"/>
    <n v="0"/>
    <n v="4.51"/>
    <n v="1"/>
    <n v="0"/>
    <n v="408"/>
    <n v="442"/>
    <n v="39"/>
    <n v="35"/>
    <m/>
    <n v="147.49"/>
    <n v="9.44"/>
    <n v="0.17"/>
    <n v="9.61"/>
    <n v="137.30000000000001"/>
    <n v="386.77"/>
    <n v="52.26"/>
    <x v="0"/>
    <x v="1"/>
    <x v="7"/>
    <n v="850"/>
    <n v="74"/>
    <x v="4"/>
    <x v="1"/>
  </r>
  <r>
    <x v="169"/>
    <x v="9"/>
    <x v="56"/>
    <n v="59.94"/>
    <n v="2793.47"/>
    <n v="46.61"/>
    <n v="6.09"/>
    <n v="10.76"/>
    <n v="0"/>
    <n v="10.76"/>
    <n v="2"/>
    <n v="2"/>
    <n v="372"/>
    <n v="380"/>
    <n v="28"/>
    <n v="16"/>
    <m/>
    <n v="127.62"/>
    <n v="0"/>
    <n v="0"/>
    <n v="0"/>
    <n v="62.15"/>
    <n v="252.72"/>
    <n v="48.69"/>
    <x v="0"/>
    <x v="1"/>
    <x v="7"/>
    <n v="752"/>
    <n v="44"/>
    <x v="0"/>
    <x v="1"/>
  </r>
  <r>
    <x v="169"/>
    <x v="18"/>
    <x v="56"/>
    <n v="59.94"/>
    <n v="2011.82"/>
    <n v="33.57"/>
    <n v="6.62"/>
    <n v="15.06"/>
    <n v="0"/>
    <n v="15.06"/>
    <n v="4"/>
    <n v="1"/>
    <n v="325"/>
    <n v="342"/>
    <n v="34"/>
    <n v="34"/>
    <m/>
    <n v="127.51"/>
    <n v="4.18"/>
    <n v="0"/>
    <n v="4.18"/>
    <n v="104.29"/>
    <n v="257.27999999999997"/>
    <n v="39.82"/>
    <x v="0"/>
    <x v="1"/>
    <x v="7"/>
    <n v="667"/>
    <n v="68"/>
    <x v="4"/>
    <x v="1"/>
  </r>
  <r>
    <x v="169"/>
    <x v="22"/>
    <x v="56"/>
    <n v="59.94"/>
    <n v="2363.0700000000002"/>
    <n v="39.43"/>
    <n v="5.36"/>
    <n v="0"/>
    <n v="0"/>
    <n v="0"/>
    <n v="0"/>
    <n v="0"/>
    <n v="350"/>
    <n v="387"/>
    <n v="36"/>
    <n v="25"/>
    <m/>
    <n v="141.43"/>
    <n v="2.87"/>
    <n v="0"/>
    <n v="2.87"/>
    <n v="98.78"/>
    <n v="288.58999999999997"/>
    <n v="48.03"/>
    <x v="0"/>
    <x v="1"/>
    <x v="7"/>
    <n v="737"/>
    <n v="61"/>
    <x v="3"/>
    <x v="1"/>
  </r>
  <r>
    <x v="169"/>
    <x v="11"/>
    <x v="56"/>
    <n v="59.94"/>
    <n v="2552.35"/>
    <n v="42.58"/>
    <n v="6.68"/>
    <n v="21.8"/>
    <n v="0"/>
    <n v="21.8"/>
    <n v="4"/>
    <n v="3"/>
    <n v="385"/>
    <n v="418"/>
    <n v="49"/>
    <n v="32"/>
    <m/>
    <n v="131.79"/>
    <n v="7.84"/>
    <n v="0"/>
    <n v="7.84"/>
    <n v="104.19"/>
    <n v="366.58"/>
    <n v="53.46"/>
    <x v="0"/>
    <x v="1"/>
    <x v="7"/>
    <n v="803"/>
    <n v="81"/>
    <x v="4"/>
    <x v="1"/>
  </r>
  <r>
    <x v="169"/>
    <x v="12"/>
    <x v="56"/>
    <n v="59.94"/>
    <n v="2632.89"/>
    <n v="43.93"/>
    <n v="6.72"/>
    <n v="35.29"/>
    <n v="0"/>
    <n v="35.29"/>
    <n v="3"/>
    <n v="4"/>
    <n v="347"/>
    <n v="382"/>
    <n v="29"/>
    <n v="21"/>
    <m/>
    <n v="146.44999999999999"/>
    <n v="3.16"/>
    <n v="0"/>
    <n v="3.16"/>
    <n v="107.41"/>
    <n v="313.37"/>
    <n v="40.04"/>
    <x v="0"/>
    <x v="1"/>
    <x v="7"/>
    <n v="729"/>
    <n v="50"/>
    <x v="3"/>
    <x v="1"/>
  </r>
  <r>
    <x v="169"/>
    <x v="13"/>
    <x v="56"/>
    <n v="59.94"/>
    <n v="2925.68"/>
    <n v="48.81"/>
    <n v="6.07"/>
    <n v="25.08"/>
    <n v="0"/>
    <n v="25.08"/>
    <n v="0"/>
    <n v="3"/>
    <n v="444"/>
    <n v="439"/>
    <n v="40"/>
    <n v="30"/>
    <m/>
    <n v="151.85"/>
    <n v="8.3800000000000008"/>
    <n v="0"/>
    <n v="8.3800000000000008"/>
    <n v="146.30000000000001"/>
    <n v="423.99"/>
    <n v="50.38"/>
    <x v="0"/>
    <x v="1"/>
    <x v="7"/>
    <n v="883"/>
    <n v="70"/>
    <x v="0"/>
    <x v="1"/>
  </r>
  <r>
    <x v="169"/>
    <x v="14"/>
    <x v="56"/>
    <n v="59.94"/>
    <n v="2424.39"/>
    <n v="40.450000000000003"/>
    <n v="4.9400000000000004"/>
    <n v="0"/>
    <n v="0"/>
    <n v="0"/>
    <n v="12"/>
    <n v="0"/>
    <n v="499"/>
    <n v="511"/>
    <n v="63"/>
    <n v="47"/>
    <m/>
    <n v="138.29"/>
    <n v="1.1499999999999999"/>
    <n v="0"/>
    <n v="1.1499999999999999"/>
    <n v="91.33"/>
    <n v="181.76"/>
    <n v="47.71"/>
    <x v="0"/>
    <x v="1"/>
    <x v="7"/>
    <n v="1010"/>
    <n v="110"/>
    <x v="0"/>
    <x v="1"/>
  </r>
  <r>
    <x v="169"/>
    <x v="15"/>
    <x v="175"/>
    <n v="41.49"/>
    <n v="3919.09"/>
    <n v="94.48"/>
    <n v="6.85"/>
    <n v="195.26"/>
    <n v="0"/>
    <n v="195.26"/>
    <n v="1"/>
    <n v="4"/>
    <n v="191"/>
    <n v="203"/>
    <n v="4"/>
    <n v="4"/>
    <m/>
    <n v="150.21"/>
    <n v="5.38"/>
    <n v="3"/>
    <n v="8.3800000000000008"/>
    <n v="115.5"/>
    <n v="279.02999999999997"/>
    <n v="46.45"/>
    <x v="2"/>
    <x v="0"/>
    <x v="2"/>
    <n v="394"/>
    <n v="8"/>
    <x v="0"/>
    <x v="1"/>
  </r>
  <r>
    <x v="169"/>
    <x v="16"/>
    <x v="56"/>
    <n v="59.94"/>
    <n v="2813.74"/>
    <n v="46.95"/>
    <n v="6.74"/>
    <n v="17.399999999999999"/>
    <n v="0"/>
    <n v="17.399999999999999"/>
    <n v="1"/>
    <n v="2"/>
    <n v="398"/>
    <n v="413"/>
    <n v="49"/>
    <n v="38"/>
    <m/>
    <n v="127.34"/>
    <n v="2.5099999999999998"/>
    <n v="0"/>
    <n v="2.5099999999999998"/>
    <n v="83.69"/>
    <n v="419.72"/>
    <n v="45.62"/>
    <x v="0"/>
    <x v="1"/>
    <x v="7"/>
    <n v="811"/>
    <n v="87"/>
    <x v="0"/>
    <x v="1"/>
  </r>
  <r>
    <x v="170"/>
    <x v="0"/>
    <x v="26"/>
    <n v="110.54"/>
    <n v="5560.45"/>
    <n v="50.3"/>
    <n v="7.33"/>
    <n v="108.36"/>
    <n v="5"/>
    <n v="113.36"/>
    <n v="6"/>
    <n v="9"/>
    <n v="685"/>
    <n v="737"/>
    <n v="82"/>
    <n v="27"/>
    <m/>
    <n v="143.38999999999999"/>
    <n v="19.579999999999998"/>
    <n v="0.36"/>
    <n v="19.940000000000001"/>
    <n v="301.26"/>
    <n v="784.41"/>
    <n v="89.84"/>
    <x v="0"/>
    <x v="2"/>
    <x v="7"/>
    <n v="1422"/>
    <n v="109"/>
    <x v="0"/>
    <x v="1"/>
  </r>
  <r>
    <x v="170"/>
    <x v="3"/>
    <x v="41"/>
    <n v="110.54"/>
    <n v="3967.91"/>
    <n v="35.9"/>
    <n v="5.98"/>
    <n v="9.64"/>
    <n v="0"/>
    <n v="9.64"/>
    <n v="19"/>
    <n v="1"/>
    <n v="852"/>
    <n v="861"/>
    <n v="124"/>
    <n v="99"/>
    <m/>
    <n v="142.38"/>
    <n v="0.91"/>
    <n v="0"/>
    <n v="0.91"/>
    <n v="200.14"/>
    <n v="461.92"/>
    <n v="83.3"/>
    <x v="0"/>
    <x v="2"/>
    <x v="7"/>
    <n v="1713"/>
    <n v="223"/>
    <x v="2"/>
    <x v="1"/>
  </r>
  <r>
    <x v="170"/>
    <x v="4"/>
    <x v="26"/>
    <n v="110.54"/>
    <n v="6079.11"/>
    <n v="55.67"/>
    <n v="7.3"/>
    <n v="173.18"/>
    <n v="2.84"/>
    <n v="176.02"/>
    <n v="30"/>
    <n v="18"/>
    <n v="662"/>
    <n v="701"/>
    <n v="112"/>
    <n v="82"/>
    <m/>
    <n v="154.08000000000001"/>
    <n v="12.5"/>
    <n v="0"/>
    <n v="12.5"/>
    <n v="218.95"/>
    <n v="1134.0899999999999"/>
    <n v="121.44"/>
    <x v="0"/>
    <x v="2"/>
    <x v="7"/>
    <n v="1363"/>
    <n v="194"/>
    <x v="3"/>
    <x v="1"/>
  </r>
  <r>
    <x v="170"/>
    <x v="5"/>
    <x v="26"/>
    <n v="110.54"/>
    <n v="6381.38"/>
    <n v="57.83"/>
    <n v="7.84"/>
    <n v="213.94"/>
    <n v="38.450000000000003"/>
    <n v="252.39"/>
    <n v="18"/>
    <n v="18"/>
    <n v="672"/>
    <n v="728"/>
    <n v="94"/>
    <n v="45"/>
    <m/>
    <n v="151.81"/>
    <n v="15.34"/>
    <n v="0"/>
    <n v="15.34"/>
    <n v="224.01"/>
    <n v="976.57"/>
    <n v="105.76"/>
    <x v="0"/>
    <x v="2"/>
    <x v="7"/>
    <n v="1400"/>
    <n v="139"/>
    <x v="0"/>
    <x v="1"/>
  </r>
  <r>
    <x v="170"/>
    <x v="7"/>
    <x v="26"/>
    <n v="110.54"/>
    <n v="5652.54"/>
    <n v="51.29"/>
    <n v="7.49"/>
    <n v="223.83"/>
    <n v="15.74"/>
    <n v="239.57"/>
    <n v="10"/>
    <n v="24"/>
    <n v="650"/>
    <n v="701"/>
    <n v="86"/>
    <n v="48"/>
    <m/>
    <n v="138.72999999999999"/>
    <n v="13.45"/>
    <n v="0"/>
    <n v="13.45"/>
    <n v="220.77"/>
    <n v="970.96"/>
    <n v="93.02"/>
    <x v="0"/>
    <x v="2"/>
    <x v="7"/>
    <n v="1351"/>
    <n v="134"/>
    <x v="3"/>
    <x v="1"/>
  </r>
  <r>
    <x v="170"/>
    <x v="8"/>
    <x v="26"/>
    <n v="110.54"/>
    <n v="5313.81"/>
    <n v="50.33"/>
    <n v="7.25"/>
    <n v="146.94999999999999"/>
    <n v="0.73"/>
    <n v="147.68"/>
    <n v="3"/>
    <n v="14"/>
    <n v="574"/>
    <n v="622"/>
    <n v="63"/>
    <n v="39"/>
    <m/>
    <n v="150.81"/>
    <n v="17.3"/>
    <n v="1.51"/>
    <n v="18.809999999999999"/>
    <n v="277.64"/>
    <n v="838.43"/>
    <n v="92.68"/>
    <x v="0"/>
    <x v="2"/>
    <x v="7"/>
    <n v="1196"/>
    <n v="102"/>
    <x v="4"/>
    <x v="1"/>
  </r>
  <r>
    <x v="170"/>
    <x v="9"/>
    <x v="26"/>
    <n v="110.54"/>
    <n v="5204.8999999999996"/>
    <n v="47.09"/>
    <n v="7.86"/>
    <n v="211.37"/>
    <n v="12.67"/>
    <n v="224.04"/>
    <n v="10"/>
    <n v="22"/>
    <n v="563"/>
    <n v="577"/>
    <n v="88"/>
    <n v="44"/>
    <m/>
    <n v="127.26"/>
    <n v="5.89"/>
    <n v="0"/>
    <n v="5.89"/>
    <n v="132.74"/>
    <n v="989.25"/>
    <n v="84.69"/>
    <x v="0"/>
    <x v="2"/>
    <x v="7"/>
    <n v="1140"/>
    <n v="132"/>
    <x v="0"/>
    <x v="1"/>
  </r>
  <r>
    <x v="170"/>
    <x v="18"/>
    <x v="26"/>
    <n v="110.54"/>
    <n v="5060.38"/>
    <n v="45.78"/>
    <n v="6.89"/>
    <n v="71.72"/>
    <n v="0"/>
    <n v="71.72"/>
    <n v="8"/>
    <n v="7"/>
    <n v="650"/>
    <n v="703"/>
    <n v="77"/>
    <n v="57"/>
    <m/>
    <n v="131.46"/>
    <n v="13.07"/>
    <n v="0"/>
    <n v="13.07"/>
    <n v="235.54"/>
    <n v="709.31"/>
    <n v="94.55"/>
    <x v="0"/>
    <x v="2"/>
    <x v="7"/>
    <n v="1353"/>
    <n v="134"/>
    <x v="4"/>
    <x v="1"/>
  </r>
  <r>
    <x v="170"/>
    <x v="22"/>
    <x v="26"/>
    <n v="110.54"/>
    <n v="5211.7"/>
    <n v="49.01"/>
    <n v="7.46"/>
    <n v="99.62"/>
    <n v="10.08"/>
    <n v="109.7"/>
    <n v="8"/>
    <n v="12"/>
    <n v="536"/>
    <n v="560"/>
    <n v="82"/>
    <n v="53"/>
    <m/>
    <n v="140.13"/>
    <n v="4.21"/>
    <n v="0"/>
    <n v="4.21"/>
    <n v="167.54"/>
    <n v="933.22"/>
    <n v="80.400000000000006"/>
    <x v="0"/>
    <x v="2"/>
    <x v="7"/>
    <n v="1096"/>
    <n v="135"/>
    <x v="3"/>
    <x v="1"/>
  </r>
  <r>
    <x v="170"/>
    <x v="11"/>
    <x v="26"/>
    <n v="110.54"/>
    <n v="5403.77"/>
    <n v="48.89"/>
    <n v="7.04"/>
    <n v="134.29"/>
    <n v="0.7"/>
    <n v="134.99"/>
    <n v="11"/>
    <n v="14"/>
    <n v="699"/>
    <n v="754"/>
    <n v="90"/>
    <n v="72"/>
    <m/>
    <n v="136.74"/>
    <n v="11.06"/>
    <n v="0"/>
    <n v="11.06"/>
    <n v="222.87"/>
    <n v="902.4"/>
    <n v="107.46"/>
    <x v="0"/>
    <x v="2"/>
    <x v="7"/>
    <n v="1453"/>
    <n v="162"/>
    <x v="4"/>
    <x v="1"/>
  </r>
  <r>
    <x v="170"/>
    <x v="12"/>
    <x v="26"/>
    <n v="110.54"/>
    <n v="5526.54"/>
    <n v="51.66"/>
    <n v="7.75"/>
    <n v="239.47"/>
    <n v="29.68"/>
    <n v="269.14999999999998"/>
    <n v="10"/>
    <n v="21"/>
    <n v="535"/>
    <n v="576"/>
    <n v="76"/>
    <n v="51"/>
    <m/>
    <n v="154.63"/>
    <n v="17.600000000000001"/>
    <n v="3.77"/>
    <n v="21.37"/>
    <n v="298.62"/>
    <n v="923.76"/>
    <n v="84.17"/>
    <x v="0"/>
    <x v="2"/>
    <x v="7"/>
    <n v="1111"/>
    <n v="127"/>
    <x v="3"/>
    <x v="1"/>
  </r>
  <r>
    <x v="170"/>
    <x v="13"/>
    <x v="26"/>
    <n v="110.54"/>
    <n v="6116.85"/>
    <n v="55.36"/>
    <n v="7.01"/>
    <n v="109.55"/>
    <n v="0.7"/>
    <n v="110.25"/>
    <n v="7"/>
    <n v="15"/>
    <n v="643"/>
    <n v="703"/>
    <n v="92"/>
    <n v="50"/>
    <m/>
    <n v="149.74"/>
    <n v="10.71"/>
    <n v="0.08"/>
    <n v="10.79"/>
    <n v="247.17"/>
    <n v="956.26"/>
    <n v="102.74"/>
    <x v="0"/>
    <x v="2"/>
    <x v="7"/>
    <n v="1346"/>
    <n v="142"/>
    <x v="0"/>
    <x v="1"/>
  </r>
  <r>
    <x v="170"/>
    <x v="21"/>
    <x v="75"/>
    <n v="51"/>
    <n v="3074"/>
    <n v="60.274509803921568"/>
    <n v="6.7"/>
    <n v="22"/>
    <n v="0"/>
    <n v="22"/>
    <m/>
    <m/>
    <m/>
    <m/>
    <n v="31"/>
    <n v="34"/>
    <m/>
    <m/>
    <m/>
    <m/>
    <m/>
    <m/>
    <m/>
    <m/>
    <x v="16"/>
    <x v="0"/>
    <x v="7"/>
    <n v="0"/>
    <n v="65"/>
    <x v="3"/>
    <x v="1"/>
  </r>
  <r>
    <x v="170"/>
    <x v="16"/>
    <x v="26"/>
    <n v="110.54"/>
    <n v="6229.08"/>
    <n v="56.35"/>
    <n v="7.95"/>
    <n v="236.03"/>
    <n v="26.9"/>
    <n v="262.93"/>
    <n v="15"/>
    <n v="24"/>
    <n v="732"/>
    <n v="801"/>
    <n v="108"/>
    <n v="73"/>
    <m/>
    <n v="135.71"/>
    <n v="13.57"/>
    <n v="0"/>
    <n v="13.57"/>
    <n v="210.99"/>
    <n v="1230.05"/>
    <n v="101.5"/>
    <x v="0"/>
    <x v="2"/>
    <x v="7"/>
    <n v="1533"/>
    <n v="181"/>
    <x v="0"/>
    <x v="1"/>
  </r>
  <r>
    <x v="171"/>
    <x v="1"/>
    <x v="56"/>
    <n v="79.349999999999994"/>
    <n v="4398.43"/>
    <n v="55.43"/>
    <n v="7.75"/>
    <n v="149.12"/>
    <n v="30.71"/>
    <n v="179.83"/>
    <n v="7"/>
    <n v="10"/>
    <n v="549"/>
    <n v="631"/>
    <n v="69"/>
    <n v="43"/>
    <m/>
    <n v="162.46"/>
    <n v="18.93"/>
    <n v="0.36"/>
    <n v="19.28"/>
    <n v="245.95"/>
    <n v="693.53"/>
    <n v="70.73"/>
    <x v="0"/>
    <x v="3"/>
    <x v="7"/>
    <n v="1180"/>
    <n v="112"/>
    <x v="0"/>
    <x v="1"/>
  </r>
  <r>
    <x v="171"/>
    <x v="3"/>
    <x v="41"/>
    <n v="94.83"/>
    <n v="4022.98"/>
    <n v="42.42"/>
    <n v="6.82"/>
    <n v="16.73"/>
    <n v="0"/>
    <n v="16.73"/>
    <n v="22"/>
    <n v="0"/>
    <n v="876"/>
    <n v="912"/>
    <n v="119"/>
    <n v="104"/>
    <m/>
    <n v="149.58000000000001"/>
    <n v="0.33"/>
    <n v="0"/>
    <n v="0.33"/>
    <n v="193.38"/>
    <n v="402.79"/>
    <n v="80.48"/>
    <x v="0"/>
    <x v="3"/>
    <x v="7"/>
    <n v="1788"/>
    <n v="223"/>
    <x v="2"/>
    <x v="1"/>
  </r>
  <r>
    <x v="171"/>
    <x v="4"/>
    <x v="56"/>
    <n v="79.349999999999994"/>
    <n v="4517.88"/>
    <n v="56.93"/>
    <n v="8.58"/>
    <n v="153.43"/>
    <n v="123.4"/>
    <n v="276.83"/>
    <n v="26"/>
    <n v="15"/>
    <n v="577"/>
    <n v="630"/>
    <n v="65"/>
    <n v="66"/>
    <m/>
    <n v="153.05000000000001"/>
    <n v="3.04"/>
    <n v="0"/>
    <n v="3.04"/>
    <n v="127.62"/>
    <n v="816.48"/>
    <n v="91.59"/>
    <x v="0"/>
    <x v="3"/>
    <x v="7"/>
    <n v="1207"/>
    <n v="131"/>
    <x v="3"/>
    <x v="1"/>
  </r>
  <r>
    <x v="171"/>
    <x v="9"/>
    <x v="56"/>
    <n v="79.349999999999994"/>
    <n v="4525.3900000000003"/>
    <n v="57.03"/>
    <n v="8.65"/>
    <n v="146.57"/>
    <n v="81.2"/>
    <n v="227.77"/>
    <n v="17"/>
    <n v="13"/>
    <n v="509"/>
    <n v="526"/>
    <n v="87"/>
    <n v="63"/>
    <m/>
    <n v="138.72999999999999"/>
    <n v="8.77"/>
    <n v="0"/>
    <n v="8.77"/>
    <n v="130.08000000000001"/>
    <n v="799.67"/>
    <n v="73.61"/>
    <x v="0"/>
    <x v="3"/>
    <x v="7"/>
    <n v="1035"/>
    <n v="150"/>
    <x v="0"/>
    <x v="1"/>
  </r>
  <r>
    <x v="171"/>
    <x v="22"/>
    <x v="56"/>
    <n v="79.349999999999994"/>
    <n v="4027.5"/>
    <n v="50.75"/>
    <n v="8.15"/>
    <n v="148.58000000000001"/>
    <n v="95.74"/>
    <n v="244.32"/>
    <n v="1"/>
    <n v="12"/>
    <n v="427"/>
    <n v="461"/>
    <n v="60"/>
    <n v="38"/>
    <m/>
    <n v="146.4"/>
    <n v="4.29"/>
    <n v="0"/>
    <n v="4.29"/>
    <n v="148.47"/>
    <n v="701.42"/>
    <n v="65.41"/>
    <x v="0"/>
    <x v="3"/>
    <x v="7"/>
    <n v="888"/>
    <n v="98"/>
    <x v="3"/>
    <x v="1"/>
  </r>
  <r>
    <x v="171"/>
    <x v="12"/>
    <x v="56"/>
    <n v="79.349999999999994"/>
    <n v="3014.6"/>
    <n v="37.99"/>
    <n v="7.92"/>
    <n v="152.24"/>
    <n v="63.74"/>
    <n v="215.98"/>
    <n v="4"/>
    <n v="9"/>
    <n v="354"/>
    <n v="379"/>
    <n v="47"/>
    <n v="38"/>
    <m/>
    <n v="154.16999999999999"/>
    <n v="14.07"/>
    <n v="3.87"/>
    <n v="17.940000000000001"/>
    <n v="232.56"/>
    <n v="483.56"/>
    <n v="48.42"/>
    <x v="0"/>
    <x v="3"/>
    <x v="7"/>
    <n v="733"/>
    <n v="85"/>
    <x v="3"/>
    <x v="1"/>
  </r>
  <r>
    <x v="171"/>
    <x v="13"/>
    <x v="56"/>
    <n v="79.349999999999994"/>
    <n v="4908.7700000000004"/>
    <n v="61.86"/>
    <n v="8.17"/>
    <n v="209.89"/>
    <n v="72.06"/>
    <n v="281.95"/>
    <n v="9"/>
    <n v="16"/>
    <n v="541"/>
    <n v="572"/>
    <n v="68"/>
    <n v="57"/>
    <m/>
    <n v="161.49"/>
    <n v="17.63"/>
    <n v="0"/>
    <n v="17.63"/>
    <n v="244.47"/>
    <n v="872.34"/>
    <n v="80.69"/>
    <x v="0"/>
    <x v="3"/>
    <x v="7"/>
    <n v="1113"/>
    <n v="125"/>
    <x v="0"/>
    <x v="1"/>
  </r>
  <r>
    <x v="171"/>
    <x v="21"/>
    <x v="82"/>
    <n v="75"/>
    <n v="7802"/>
    <n v="104.02666666666667"/>
    <n v="7.9"/>
    <n v="427"/>
    <n v="65"/>
    <n v="492"/>
    <m/>
    <m/>
    <m/>
    <m/>
    <n v="65"/>
    <n v="67"/>
    <m/>
    <m/>
    <m/>
    <m/>
    <m/>
    <m/>
    <m/>
    <m/>
    <x v="16"/>
    <x v="0"/>
    <x v="4"/>
    <n v="0"/>
    <n v="132"/>
    <x v="3"/>
    <x v="1"/>
  </r>
  <r>
    <x v="171"/>
    <x v="15"/>
    <x v="52"/>
    <n v="47.77"/>
    <n v="4612.79"/>
    <n v="96.77"/>
    <n v="6.97"/>
    <n v="164.52"/>
    <n v="0"/>
    <n v="164.52"/>
    <n v="1"/>
    <n v="10"/>
    <n v="347"/>
    <n v="366"/>
    <n v="22"/>
    <n v="4"/>
    <m/>
    <n v="155.88"/>
    <n v="7.1"/>
    <n v="0"/>
    <n v="7.1"/>
    <n v="127.95"/>
    <n v="521.73"/>
    <n v="59.89"/>
    <x v="2"/>
    <x v="0"/>
    <x v="2"/>
    <n v="713"/>
    <n v="26"/>
    <x v="0"/>
    <x v="1"/>
  </r>
  <r>
    <x v="171"/>
    <x v="16"/>
    <x v="56"/>
    <n v="79.349999999999994"/>
    <n v="4878.6899999999996"/>
    <n v="61.48"/>
    <n v="8.33"/>
    <n v="233.12"/>
    <n v="75.94"/>
    <n v="309.06"/>
    <n v="14"/>
    <n v="22"/>
    <n v="587"/>
    <n v="614"/>
    <n v="95"/>
    <n v="67"/>
    <m/>
    <n v="139.82"/>
    <n v="4.16"/>
    <n v="0"/>
    <n v="4.16"/>
    <n v="148.96"/>
    <n v="944.01"/>
    <n v="76.09"/>
    <x v="0"/>
    <x v="3"/>
    <x v="7"/>
    <n v="1201"/>
    <n v="162"/>
    <x v="0"/>
    <x v="1"/>
  </r>
  <r>
    <x v="172"/>
    <x v="5"/>
    <x v="78"/>
    <n v="51"/>
    <n v="4104"/>
    <n v="80.470588235294116"/>
    <n v="7.6"/>
    <n v="122"/>
    <n v="20"/>
    <n v="142"/>
    <m/>
    <m/>
    <m/>
    <m/>
    <n v="16"/>
    <n v="12"/>
    <m/>
    <m/>
    <m/>
    <m/>
    <m/>
    <m/>
    <m/>
    <m/>
    <x v="2"/>
    <x v="0"/>
    <x v="3"/>
    <n v="0"/>
    <n v="28"/>
    <x v="0"/>
    <x v="1"/>
  </r>
  <r>
    <x v="172"/>
    <x v="6"/>
    <x v="78"/>
    <n v="48"/>
    <n v="3572"/>
    <n v="74.416666666666671"/>
    <n v="7.5"/>
    <n v="68"/>
    <n v="10"/>
    <n v="78"/>
    <m/>
    <m/>
    <m/>
    <m/>
    <n v="13"/>
    <n v="16"/>
    <m/>
    <m/>
    <m/>
    <m/>
    <m/>
    <m/>
    <m/>
    <m/>
    <x v="2"/>
    <x v="0"/>
    <x v="3"/>
    <n v="0"/>
    <n v="29"/>
    <x v="0"/>
    <x v="1"/>
  </r>
  <r>
    <x v="173"/>
    <x v="2"/>
    <x v="52"/>
    <n v="43.58"/>
    <n v="3961.06"/>
    <n v="90.91"/>
    <n v="6.49"/>
    <n v="64.239999999999995"/>
    <n v="0"/>
    <n v="64.239999999999995"/>
    <n v="1"/>
    <n v="4"/>
    <n v="243"/>
    <n v="253"/>
    <n v="4"/>
    <n v="0"/>
    <m/>
    <n v="165.41"/>
    <n v="13.75"/>
    <n v="0"/>
    <n v="13.75"/>
    <n v="159.47999999999999"/>
    <n v="183.74"/>
    <n v="59.8"/>
    <x v="2"/>
    <x v="0"/>
    <x v="2"/>
    <n v="496"/>
    <n v="4"/>
    <x v="1"/>
    <x v="1"/>
  </r>
  <r>
    <x v="173"/>
    <x v="5"/>
    <x v="79"/>
    <n v="77"/>
    <n v="6998"/>
    <n v="90.883116883116884"/>
    <n v="8.1"/>
    <n v="535"/>
    <n v="115"/>
    <n v="650"/>
    <m/>
    <m/>
    <m/>
    <m/>
    <n v="93"/>
    <n v="56"/>
    <m/>
    <m/>
    <m/>
    <m/>
    <m/>
    <m/>
    <m/>
    <m/>
    <x v="2"/>
    <x v="0"/>
    <x v="3"/>
    <n v="0"/>
    <n v="149"/>
    <x v="0"/>
    <x v="1"/>
  </r>
  <r>
    <x v="173"/>
    <x v="15"/>
    <x v="52"/>
    <n v="59.99"/>
    <n v="5694.41"/>
    <n v="94.93"/>
    <n v="7.45"/>
    <n v="142.80000000000001"/>
    <n v="7.24"/>
    <n v="150.04"/>
    <n v="1"/>
    <n v="11"/>
    <n v="394"/>
    <n v="396"/>
    <n v="27"/>
    <n v="10"/>
    <m/>
    <n v="158.21"/>
    <n v="19.149999999999999"/>
    <n v="0"/>
    <n v="19.149999999999999"/>
    <n v="190.17"/>
    <n v="682.69"/>
    <n v="77.400000000000006"/>
    <x v="2"/>
    <x v="0"/>
    <x v="2"/>
    <n v="790"/>
    <n v="37"/>
    <x v="0"/>
    <x v="1"/>
  </r>
  <r>
    <x v="174"/>
    <x v="1"/>
    <x v="176"/>
    <n v="110.92"/>
    <n v="8956.66"/>
    <n v="80.75"/>
    <n v="7.67"/>
    <n v="144.69"/>
    <n v="26.81"/>
    <n v="171.5"/>
    <n v="6"/>
    <n v="10"/>
    <n v="804"/>
    <n v="794"/>
    <n v="45"/>
    <n v="63"/>
    <m/>
    <n v="177.35"/>
    <n v="42.13"/>
    <n v="9.64"/>
    <n v="51.77"/>
    <n v="435.73"/>
    <n v="1090.69"/>
    <n v="138.04"/>
    <x v="0"/>
    <x v="0"/>
    <x v="4"/>
    <n v="1598"/>
    <n v="108"/>
    <x v="0"/>
    <x v="1"/>
  </r>
  <r>
    <x v="174"/>
    <x v="4"/>
    <x v="176"/>
    <n v="110.92"/>
    <n v="10773.44"/>
    <n v="97.13"/>
    <n v="8.5399999999999991"/>
    <n v="426.52"/>
    <n v="105.66"/>
    <n v="532.17999999999995"/>
    <n v="30"/>
    <n v="37"/>
    <n v="800"/>
    <n v="806"/>
    <n v="55"/>
    <n v="95"/>
    <m/>
    <n v="160.88"/>
    <n v="13.29"/>
    <n v="0"/>
    <n v="13.29"/>
    <n v="233.2"/>
    <n v="1909.16"/>
    <n v="178.2"/>
    <x v="0"/>
    <x v="0"/>
    <x v="4"/>
    <n v="1606"/>
    <n v="150"/>
    <x v="3"/>
    <x v="1"/>
  </r>
  <r>
    <x v="174"/>
    <x v="5"/>
    <x v="81"/>
    <n v="66"/>
    <n v="3076"/>
    <n v="46.606060606060609"/>
    <n v="7.8"/>
    <n v="206"/>
    <n v="29"/>
    <n v="235"/>
    <m/>
    <m/>
    <m/>
    <m/>
    <n v="32"/>
    <n v="24"/>
    <m/>
    <m/>
    <m/>
    <m/>
    <m/>
    <m/>
    <m/>
    <m/>
    <x v="2"/>
    <x v="0"/>
    <x v="3"/>
    <n v="0"/>
    <n v="56"/>
    <x v="0"/>
    <x v="1"/>
  </r>
  <r>
    <x v="174"/>
    <x v="7"/>
    <x v="176"/>
    <n v="110.92"/>
    <n v="5087.76"/>
    <n v="45.87"/>
    <n v="8.2899999999999991"/>
    <n v="234.74"/>
    <n v="57.62"/>
    <n v="292.36"/>
    <n v="6"/>
    <n v="18"/>
    <n v="376"/>
    <n v="400"/>
    <n v="32"/>
    <n v="18"/>
    <m/>
    <n v="126.8"/>
    <n v="9.77"/>
    <n v="0"/>
    <n v="9.77"/>
    <n v="171.42"/>
    <n v="769.82"/>
    <n v="77.959999999999994"/>
    <x v="0"/>
    <x v="0"/>
    <x v="4"/>
    <n v="776"/>
    <n v="50"/>
    <x v="3"/>
    <x v="1"/>
  </r>
  <r>
    <x v="174"/>
    <x v="8"/>
    <x v="176"/>
    <n v="110.92"/>
    <n v="10534.68"/>
    <n v="94.98"/>
    <n v="7.21"/>
    <n v="334.82"/>
    <n v="4.97"/>
    <n v="339.79"/>
    <n v="4"/>
    <n v="23"/>
    <n v="872"/>
    <n v="862"/>
    <n v="42"/>
    <n v="55"/>
    <m/>
    <n v="177.86"/>
    <n v="64.510000000000005"/>
    <n v="3.75"/>
    <n v="68.260000000000005"/>
    <n v="550.16999999999996"/>
    <n v="1705.18"/>
    <n v="166.65"/>
    <x v="0"/>
    <x v="0"/>
    <x v="4"/>
    <n v="1734"/>
    <n v="97"/>
    <x v="4"/>
    <x v="1"/>
  </r>
  <r>
    <x v="174"/>
    <x v="9"/>
    <x v="176"/>
    <n v="110.92"/>
    <n v="9434.31"/>
    <n v="85.06"/>
    <n v="8.8800000000000008"/>
    <n v="563.66"/>
    <n v="259.44"/>
    <n v="823.1"/>
    <n v="33"/>
    <n v="50"/>
    <n v="625"/>
    <n v="686"/>
    <n v="79"/>
    <n v="85"/>
    <m/>
    <n v="162.43"/>
    <n v="26.67"/>
    <n v="1.33"/>
    <n v="28"/>
    <n v="327.51"/>
    <n v="1793.94"/>
    <n v="130.16"/>
    <x v="0"/>
    <x v="0"/>
    <x v="4"/>
    <n v="1311"/>
    <n v="164"/>
    <x v="0"/>
    <x v="1"/>
  </r>
  <r>
    <x v="174"/>
    <x v="18"/>
    <x v="176"/>
    <n v="110.92"/>
    <n v="9898.15"/>
    <n v="89.24"/>
    <n v="7.73"/>
    <n v="380.49"/>
    <n v="24.09"/>
    <n v="404.58"/>
    <n v="16"/>
    <n v="26"/>
    <n v="811"/>
    <n v="780"/>
    <n v="71"/>
    <n v="95"/>
    <m/>
    <n v="152.22999999999999"/>
    <n v="36.83"/>
    <n v="0.59"/>
    <n v="37.43"/>
    <n v="414.17"/>
    <n v="1611.34"/>
    <n v="159.41"/>
    <x v="0"/>
    <x v="0"/>
    <x v="4"/>
    <n v="1591"/>
    <n v="166"/>
    <x v="4"/>
    <x v="1"/>
  </r>
  <r>
    <x v="174"/>
    <x v="22"/>
    <x v="176"/>
    <n v="110.92"/>
    <n v="10887.1"/>
    <n v="98.15"/>
    <n v="8.01"/>
    <n v="426.11"/>
    <n v="17.71"/>
    <n v="443.82"/>
    <n v="11"/>
    <n v="38"/>
    <n v="789"/>
    <n v="774"/>
    <n v="49"/>
    <n v="84"/>
    <m/>
    <n v="170.92"/>
    <n v="41.42"/>
    <n v="0"/>
    <n v="41.42"/>
    <n v="385.29"/>
    <n v="2003.7"/>
    <n v="177.89"/>
    <x v="0"/>
    <x v="0"/>
    <x v="4"/>
    <n v="1563"/>
    <n v="133"/>
    <x v="3"/>
    <x v="1"/>
  </r>
  <r>
    <x v="174"/>
    <x v="11"/>
    <x v="176"/>
    <n v="110.92"/>
    <n v="10411.91"/>
    <n v="93.87"/>
    <n v="7.49"/>
    <n v="437.73"/>
    <n v="40.159999999999997"/>
    <n v="477.89"/>
    <n v="24"/>
    <n v="41"/>
    <n v="871"/>
    <n v="885"/>
    <n v="71"/>
    <n v="97"/>
    <m/>
    <n v="153.72999999999999"/>
    <n v="20.7"/>
    <n v="6.07"/>
    <n v="26.77"/>
    <n v="348.05"/>
    <n v="1961.3"/>
    <n v="176.71"/>
    <x v="0"/>
    <x v="0"/>
    <x v="4"/>
    <n v="1756"/>
    <n v="168"/>
    <x v="4"/>
    <x v="1"/>
  </r>
  <r>
    <x v="174"/>
    <x v="12"/>
    <x v="176"/>
    <n v="110.92"/>
    <n v="3677.69"/>
    <n v="47.45"/>
    <n v="6.64"/>
    <n v="17.3"/>
    <n v="0"/>
    <n v="17.3"/>
    <n v="0"/>
    <n v="2"/>
    <n v="203"/>
    <n v="216"/>
    <n v="11"/>
    <n v="7"/>
    <m/>
    <n v="136.04"/>
    <n v="3.94"/>
    <n v="0"/>
    <n v="3.94"/>
    <n v="113.69"/>
    <n v="86.9"/>
    <n v="46.51"/>
    <x v="0"/>
    <x v="0"/>
    <x v="4"/>
    <n v="419"/>
    <n v="18"/>
    <x v="3"/>
    <x v="1"/>
  </r>
  <r>
    <x v="174"/>
    <x v="13"/>
    <x v="176"/>
    <n v="110.92"/>
    <n v="11558.12"/>
    <n v="104.2"/>
    <n v="7.89"/>
    <n v="273.06"/>
    <n v="53.18"/>
    <n v="326.24"/>
    <n v="6"/>
    <n v="21"/>
    <n v="840"/>
    <n v="864"/>
    <n v="59"/>
    <n v="72"/>
    <m/>
    <n v="177.07"/>
    <n v="67.52"/>
    <n v="0.24"/>
    <n v="67.75"/>
    <n v="524.16"/>
    <n v="1793.57"/>
    <n v="175.2"/>
    <x v="0"/>
    <x v="0"/>
    <x v="4"/>
    <n v="1704"/>
    <n v="131"/>
    <x v="0"/>
    <x v="1"/>
  </r>
  <r>
    <x v="174"/>
    <x v="21"/>
    <x v="176"/>
    <n v="110.92"/>
    <n v="7719"/>
    <n v="69.59"/>
    <n v="8.0399999999999991"/>
    <n v="188.65"/>
    <n v="61.5"/>
    <n v="250.15"/>
    <n v="17"/>
    <n v="17"/>
    <n v="547"/>
    <n v="588"/>
    <n v="53"/>
    <n v="55"/>
    <m/>
    <n v="161.72"/>
    <n v="40.299999999999997"/>
    <n v="0.62"/>
    <n v="40.92"/>
    <n v="378.58"/>
    <n v="1152.4100000000001"/>
    <n v="128.06"/>
    <x v="0"/>
    <x v="0"/>
    <x v="4"/>
    <n v="1135"/>
    <n v="108"/>
    <x v="3"/>
    <x v="1"/>
  </r>
  <r>
    <x v="174"/>
    <x v="16"/>
    <x v="176"/>
    <n v="110.92"/>
    <n v="10624.05"/>
    <n v="95.78"/>
    <n v="8.94"/>
    <n v="207.38"/>
    <n v="63.2"/>
    <n v="270.58"/>
    <n v="9"/>
    <n v="21"/>
    <n v="946"/>
    <n v="985"/>
    <n v="74"/>
    <n v="69"/>
    <m/>
    <n v="162.82"/>
    <n v="26.91"/>
    <n v="0"/>
    <n v="26.91"/>
    <n v="393.25"/>
    <n v="1595.52"/>
    <n v="141.33000000000001"/>
    <x v="0"/>
    <x v="0"/>
    <x v="4"/>
    <n v="1931"/>
    <n v="143"/>
    <x v="0"/>
    <x v="1"/>
  </r>
  <r>
    <x v="175"/>
    <x v="5"/>
    <x v="15"/>
    <n v="41"/>
    <n v="5312"/>
    <n v="129.5609756097561"/>
    <n v="8"/>
    <n v="370"/>
    <n v="51"/>
    <n v="421"/>
    <m/>
    <m/>
    <m/>
    <m/>
    <n v="8"/>
    <n v="17"/>
    <m/>
    <m/>
    <m/>
    <m/>
    <m/>
    <m/>
    <m/>
    <m/>
    <x v="2"/>
    <x v="0"/>
    <x v="3"/>
    <n v="0"/>
    <n v="25"/>
    <x v="0"/>
    <x v="1"/>
  </r>
  <r>
    <x v="175"/>
    <x v="6"/>
    <x v="15"/>
    <n v="84"/>
    <n v="8962"/>
    <n v="106.69047619047619"/>
    <n v="7.6"/>
    <n v="449"/>
    <n v="38"/>
    <n v="487"/>
    <m/>
    <m/>
    <m/>
    <m/>
    <n v="60"/>
    <n v="76"/>
    <m/>
    <m/>
    <m/>
    <m/>
    <m/>
    <m/>
    <m/>
    <m/>
    <x v="2"/>
    <x v="0"/>
    <x v="3"/>
    <n v="0"/>
    <n v="136"/>
    <x v="0"/>
    <x v="1"/>
  </r>
  <r>
    <x v="176"/>
    <x v="2"/>
    <x v="52"/>
    <n v="42.12"/>
    <n v="3858.31"/>
    <n v="91.61"/>
    <n v="7.1"/>
    <n v="112.23"/>
    <n v="0.71"/>
    <n v="112.94"/>
    <n v="2"/>
    <n v="7"/>
    <n v="313"/>
    <n v="324"/>
    <n v="28"/>
    <n v="9"/>
    <m/>
    <n v="161.5"/>
    <n v="11.43"/>
    <n v="0"/>
    <n v="11.43"/>
    <n v="132.86000000000001"/>
    <n v="321.26"/>
    <n v="51.64"/>
    <x v="2"/>
    <x v="0"/>
    <x v="2"/>
    <n v="637"/>
    <n v="37"/>
    <x v="1"/>
    <x v="1"/>
  </r>
  <r>
    <x v="176"/>
    <x v="15"/>
    <x v="177"/>
    <n v="78.81"/>
    <n v="7599"/>
    <n v="96.42"/>
    <n v="7.61"/>
    <n v="241.24"/>
    <n v="26.02"/>
    <n v="267.26"/>
    <n v="2"/>
    <n v="16"/>
    <n v="588"/>
    <n v="656"/>
    <n v="72"/>
    <n v="28"/>
    <m/>
    <n v="168.5"/>
    <n v="36.630000000000003"/>
    <n v="0.5"/>
    <n v="37.14"/>
    <n v="317.87"/>
    <n v="1039.32"/>
    <n v="105.32"/>
    <x v="2"/>
    <x v="0"/>
    <x v="2"/>
    <n v="1244"/>
    <n v="100"/>
    <x v="0"/>
    <x v="1"/>
  </r>
  <r>
    <x v="177"/>
    <x v="1"/>
    <x v="26"/>
    <n v="79.36"/>
    <n v="5448.7"/>
    <n v="68.66"/>
    <n v="7.7"/>
    <n v="165.3"/>
    <n v="7.26"/>
    <n v="172.56"/>
    <n v="10"/>
    <n v="20"/>
    <n v="670"/>
    <n v="682"/>
    <n v="76"/>
    <n v="56"/>
    <m/>
    <n v="172.51"/>
    <n v="26.51"/>
    <n v="2.02"/>
    <n v="28.53"/>
    <n v="303.77999999999997"/>
    <n v="828.88"/>
    <n v="90.96"/>
    <x v="0"/>
    <x v="2"/>
    <x v="7"/>
    <n v="1352"/>
    <n v="132"/>
    <x v="0"/>
    <x v="1"/>
  </r>
  <r>
    <x v="177"/>
    <x v="3"/>
    <x v="41"/>
    <n v="79.36"/>
    <n v="3377.78"/>
    <n v="42.56"/>
    <n v="6.54"/>
    <n v="4.08"/>
    <n v="0"/>
    <n v="4.08"/>
    <n v="12"/>
    <n v="0"/>
    <n v="706"/>
    <n v="750"/>
    <n v="65"/>
    <n v="62"/>
    <m/>
    <n v="154.59"/>
    <n v="1.53"/>
    <n v="0"/>
    <n v="1.53"/>
    <n v="189.88"/>
    <n v="242.65"/>
    <n v="65.56"/>
    <x v="0"/>
    <x v="2"/>
    <x v="7"/>
    <n v="1456"/>
    <n v="127"/>
    <x v="2"/>
    <x v="1"/>
  </r>
  <r>
    <x v="177"/>
    <x v="5"/>
    <x v="15"/>
    <n v="65"/>
    <n v="7528"/>
    <n v="115.81538461538462"/>
    <n v="8.4"/>
    <n v="697"/>
    <n v="115"/>
    <n v="812"/>
    <m/>
    <m/>
    <m/>
    <m/>
    <n v="52"/>
    <n v="50"/>
    <m/>
    <m/>
    <m/>
    <m/>
    <m/>
    <m/>
    <m/>
    <m/>
    <x v="2"/>
    <x v="0"/>
    <x v="3"/>
    <n v="0"/>
    <n v="102"/>
    <x v="0"/>
    <x v="1"/>
  </r>
  <r>
    <x v="177"/>
    <x v="7"/>
    <x v="26"/>
    <n v="79.36"/>
    <n v="5154.92"/>
    <n v="64.959999999999994"/>
    <n v="6.58"/>
    <n v="38.57"/>
    <n v="0"/>
    <n v="38.57"/>
    <n v="10"/>
    <n v="3"/>
    <n v="667"/>
    <n v="673"/>
    <n v="75"/>
    <n v="58"/>
    <m/>
    <n v="150.84"/>
    <n v="17.399999999999999"/>
    <n v="0.03"/>
    <n v="17.43"/>
    <n v="216.26"/>
    <n v="765.04"/>
    <n v="95.55"/>
    <x v="0"/>
    <x v="2"/>
    <x v="7"/>
    <n v="1340"/>
    <n v="133"/>
    <x v="3"/>
    <x v="1"/>
  </r>
  <r>
    <x v="177"/>
    <x v="8"/>
    <x v="26"/>
    <n v="79.36"/>
    <n v="4807.66"/>
    <n v="60.58"/>
    <n v="6.28"/>
    <n v="23.16"/>
    <n v="0"/>
    <n v="23.16"/>
    <n v="5"/>
    <n v="5"/>
    <n v="625"/>
    <n v="641"/>
    <n v="46"/>
    <n v="52"/>
    <m/>
    <n v="162.22"/>
    <n v="18.96"/>
    <n v="0.3"/>
    <n v="19.27"/>
    <n v="258.23"/>
    <n v="560.59"/>
    <n v="85.04"/>
    <x v="0"/>
    <x v="2"/>
    <x v="7"/>
    <n v="1266"/>
    <n v="98"/>
    <x v="4"/>
    <x v="1"/>
  </r>
  <r>
    <x v="177"/>
    <x v="18"/>
    <x v="26"/>
    <n v="79.36"/>
    <n v="4772.84"/>
    <n v="60.67"/>
    <n v="6.88"/>
    <n v="49.12"/>
    <n v="0"/>
    <n v="49.12"/>
    <n v="8"/>
    <n v="6"/>
    <n v="595"/>
    <n v="605"/>
    <n v="53"/>
    <n v="68"/>
    <m/>
    <n v="148.4"/>
    <n v="20.84"/>
    <n v="0"/>
    <n v="20.84"/>
    <n v="255.82"/>
    <n v="594.71"/>
    <n v="87.13"/>
    <x v="0"/>
    <x v="2"/>
    <x v="7"/>
    <n v="1200"/>
    <n v="121"/>
    <x v="4"/>
    <x v="1"/>
  </r>
  <r>
    <x v="177"/>
    <x v="22"/>
    <x v="26"/>
    <n v="79.36"/>
    <n v="4925.2"/>
    <n v="62.06"/>
    <n v="7.56"/>
    <n v="95.67"/>
    <n v="6.6"/>
    <n v="102.27"/>
    <n v="4"/>
    <n v="11"/>
    <n v="543"/>
    <n v="582"/>
    <n v="70"/>
    <n v="56"/>
    <m/>
    <n v="156.09"/>
    <n v="3.27"/>
    <n v="0"/>
    <n v="3.27"/>
    <n v="180.95"/>
    <n v="833.46"/>
    <n v="90.51"/>
    <x v="0"/>
    <x v="2"/>
    <x v="7"/>
    <n v="1125"/>
    <n v="126"/>
    <x v="3"/>
    <x v="1"/>
  </r>
  <r>
    <x v="177"/>
    <x v="11"/>
    <x v="26"/>
    <n v="79.36"/>
    <n v="4950.03"/>
    <n v="62.38"/>
    <n v="6.25"/>
    <n v="21.28"/>
    <n v="0"/>
    <n v="21.28"/>
    <n v="10"/>
    <n v="2"/>
    <n v="692"/>
    <n v="712"/>
    <n v="55"/>
    <n v="83"/>
    <m/>
    <n v="152.77000000000001"/>
    <n v="16.68"/>
    <n v="1.1100000000000001"/>
    <n v="17.79"/>
    <n v="237.33"/>
    <n v="625.01"/>
    <n v="98.37"/>
    <x v="0"/>
    <x v="2"/>
    <x v="7"/>
    <n v="1404"/>
    <n v="138"/>
    <x v="4"/>
    <x v="1"/>
  </r>
  <r>
    <x v="177"/>
    <x v="12"/>
    <x v="26"/>
    <n v="79.36"/>
    <n v="4699.12"/>
    <n v="59.22"/>
    <n v="7.4"/>
    <n v="20.55"/>
    <n v="3.6"/>
    <n v="24.15"/>
    <n v="4"/>
    <n v="3"/>
    <n v="557"/>
    <n v="555"/>
    <n v="68"/>
    <n v="52"/>
    <m/>
    <n v="179.6"/>
    <n v="30.9"/>
    <n v="7.01"/>
    <n v="37.909999999999997"/>
    <n v="365.62"/>
    <n v="579.86"/>
    <n v="76.599999999999994"/>
    <x v="0"/>
    <x v="2"/>
    <x v="7"/>
    <n v="1112"/>
    <n v="120"/>
    <x v="3"/>
    <x v="1"/>
  </r>
  <r>
    <x v="177"/>
    <x v="13"/>
    <x v="26"/>
    <n v="79.36"/>
    <n v="5768.2"/>
    <n v="72.69"/>
    <n v="7.8"/>
    <n v="131.36000000000001"/>
    <n v="9.4600000000000009"/>
    <n v="140.82"/>
    <n v="5"/>
    <n v="14"/>
    <n v="608"/>
    <n v="637"/>
    <n v="59"/>
    <n v="58"/>
    <m/>
    <n v="168.63"/>
    <n v="23.89"/>
    <n v="0.01"/>
    <n v="23.9"/>
    <n v="295.54000000000002"/>
    <n v="937.79"/>
    <n v="101.01"/>
    <x v="0"/>
    <x v="2"/>
    <x v="7"/>
    <n v="1245"/>
    <n v="117"/>
    <x v="0"/>
    <x v="1"/>
  </r>
  <r>
    <x v="177"/>
    <x v="21"/>
    <x v="26"/>
    <n v="79.36"/>
    <n v="3815.26"/>
    <n v="48.08"/>
    <n v="6.56"/>
    <n v="8.67"/>
    <n v="0"/>
    <n v="8.67"/>
    <n v="0"/>
    <n v="1"/>
    <n v="595"/>
    <n v="657"/>
    <n v="28"/>
    <n v="16"/>
    <m/>
    <n v="154.30000000000001"/>
    <n v="1.45"/>
    <n v="0"/>
    <n v="1.45"/>
    <n v="143.16"/>
    <n v="162.85"/>
    <n v="60.79"/>
    <x v="0"/>
    <x v="2"/>
    <x v="7"/>
    <n v="1252"/>
    <n v="44"/>
    <x v="3"/>
    <x v="1"/>
  </r>
  <r>
    <x v="177"/>
    <x v="14"/>
    <x v="41"/>
    <n v="79.36"/>
    <n v="3487.15"/>
    <n v="43.94"/>
    <n v="6.31"/>
    <n v="5.72"/>
    <n v="0"/>
    <n v="5.72"/>
    <n v="14"/>
    <n v="0"/>
    <n v="646"/>
    <n v="673"/>
    <n v="68"/>
    <n v="69"/>
    <m/>
    <n v="161.07"/>
    <n v="15.6"/>
    <n v="0"/>
    <n v="15.6"/>
    <n v="236.71"/>
    <n v="308.92"/>
    <n v="63.39"/>
    <x v="0"/>
    <x v="2"/>
    <x v="7"/>
    <n v="1319"/>
    <n v="137"/>
    <x v="0"/>
    <x v="1"/>
  </r>
  <r>
    <x v="177"/>
    <x v="16"/>
    <x v="26"/>
    <n v="79.36"/>
    <n v="5796.16"/>
    <n v="73.040000000000006"/>
    <n v="6.83"/>
    <n v="66.400000000000006"/>
    <n v="0"/>
    <n v="66.400000000000006"/>
    <n v="11"/>
    <n v="8"/>
    <n v="738"/>
    <n v="734"/>
    <n v="82"/>
    <n v="76"/>
    <m/>
    <n v="150.18"/>
    <n v="14.68"/>
    <n v="0"/>
    <n v="14.68"/>
    <n v="209.62"/>
    <n v="928.03"/>
    <n v="92.8"/>
    <x v="0"/>
    <x v="2"/>
    <x v="7"/>
    <n v="1472"/>
    <n v="158"/>
    <x v="0"/>
    <x v="1"/>
  </r>
  <r>
    <x v="178"/>
    <x v="23"/>
    <x v="26"/>
    <n v="89.45"/>
    <n v="6224.28"/>
    <n v="69.97"/>
    <n v="8.85"/>
    <n v="232.98"/>
    <n v="114.47"/>
    <n v="347.45"/>
    <n v="5"/>
    <n v="21"/>
    <n v="506"/>
    <n v="543"/>
    <n v="75"/>
    <n v="43"/>
    <m/>
    <n v="156.96"/>
    <n v="17.14"/>
    <n v="1.68"/>
    <n v="18.809999999999999"/>
    <n v="252.85"/>
    <n v="938.38"/>
    <n v="88.12"/>
    <x v="0"/>
    <x v="3"/>
    <x v="7"/>
    <n v="1049"/>
    <n v="118"/>
    <x v="4"/>
    <x v="1"/>
  </r>
  <r>
    <x v="178"/>
    <x v="1"/>
    <x v="26"/>
    <n v="89.45"/>
    <n v="7893.3"/>
    <n v="88.24"/>
    <n v="8.76"/>
    <n v="243.07"/>
    <n v="104.1"/>
    <n v="347.17"/>
    <n v="8"/>
    <n v="18"/>
    <n v="649"/>
    <n v="705"/>
    <n v="83"/>
    <n v="49"/>
    <m/>
    <n v="179.49"/>
    <n v="51.69"/>
    <n v="1.48"/>
    <n v="53.17"/>
    <n v="416.87"/>
    <n v="1231.18"/>
    <n v="123.32"/>
    <x v="0"/>
    <x v="3"/>
    <x v="7"/>
    <n v="1354"/>
    <n v="132"/>
    <x v="0"/>
    <x v="1"/>
  </r>
  <r>
    <x v="178"/>
    <x v="3"/>
    <x v="26"/>
    <n v="89.45"/>
    <n v="4964.7700000000004"/>
    <n v="55.5"/>
    <n v="8.27"/>
    <n v="34.15"/>
    <n v="40.909999999999997"/>
    <n v="75.06"/>
    <n v="11"/>
    <n v="4"/>
    <n v="610"/>
    <n v="630"/>
    <n v="62"/>
    <n v="55"/>
    <m/>
    <n v="147.74"/>
    <n v="5.12"/>
    <n v="0"/>
    <n v="5.12"/>
    <n v="213.67"/>
    <n v="413.73"/>
    <n v="71.930000000000007"/>
    <x v="0"/>
    <x v="3"/>
    <x v="7"/>
    <n v="1240"/>
    <n v="117"/>
    <x v="2"/>
    <x v="1"/>
  </r>
  <r>
    <x v="178"/>
    <x v="25"/>
    <x v="26"/>
    <n v="89.45"/>
    <n v="7225.55"/>
    <n v="80.78"/>
    <n v="9.3000000000000007"/>
    <n v="125.79"/>
    <n v="93.48"/>
    <n v="219.27"/>
    <n v="7"/>
    <n v="11"/>
    <n v="630"/>
    <n v="657"/>
    <n v="82"/>
    <n v="58"/>
    <m/>
    <n v="140.24"/>
    <n v="1.89"/>
    <n v="0"/>
    <n v="1.89"/>
    <n v="162.25"/>
    <n v="1155.8499999999999"/>
    <n v="119.73"/>
    <x v="0"/>
    <x v="3"/>
    <x v="7"/>
    <n v="1287"/>
    <n v="140"/>
    <x v="3"/>
    <x v="1"/>
  </r>
  <r>
    <x v="178"/>
    <x v="28"/>
    <x v="26"/>
    <n v="89.45"/>
    <n v="6642.67"/>
    <n v="79.44"/>
    <n v="8.06"/>
    <n v="293.7"/>
    <n v="36.21"/>
    <n v="329.91"/>
    <n v="13"/>
    <n v="24"/>
    <n v="604"/>
    <n v="629"/>
    <n v="90"/>
    <n v="86"/>
    <m/>
    <n v="84.39"/>
    <n v="0"/>
    <n v="0"/>
    <n v="0"/>
    <n v="5.58"/>
    <n v="1358.5"/>
    <n v="103.45"/>
    <x v="0"/>
    <x v="3"/>
    <x v="7"/>
    <n v="1233"/>
    <n v="176"/>
    <x v="1"/>
    <x v="1"/>
  </r>
  <r>
    <x v="178"/>
    <x v="6"/>
    <x v="81"/>
    <n v="42"/>
    <n v="4711"/>
    <n v="112.16666666666667"/>
    <n v="8.1"/>
    <n v="824"/>
    <n v="70"/>
    <n v="894"/>
    <m/>
    <m/>
    <m/>
    <m/>
    <n v="78"/>
    <n v="40"/>
    <m/>
    <m/>
    <m/>
    <m/>
    <m/>
    <m/>
    <m/>
    <m/>
    <x v="2"/>
    <x v="0"/>
    <x v="3"/>
    <n v="0"/>
    <n v="118"/>
    <x v="0"/>
    <x v="1"/>
  </r>
  <r>
    <x v="178"/>
    <x v="7"/>
    <x v="26"/>
    <n v="89.45"/>
    <n v="7243.59"/>
    <n v="80.98"/>
    <n v="8.4700000000000006"/>
    <n v="413.57"/>
    <n v="81.7"/>
    <n v="495.27"/>
    <n v="12"/>
    <n v="32"/>
    <n v="619"/>
    <n v="658"/>
    <n v="86"/>
    <n v="60"/>
    <m/>
    <n v="157.61000000000001"/>
    <n v="24.99"/>
    <n v="0.21"/>
    <n v="25.21"/>
    <n v="297.61"/>
    <n v="1435.82"/>
    <n v="109.57"/>
    <x v="0"/>
    <x v="3"/>
    <x v="7"/>
    <n v="1277"/>
    <n v="146"/>
    <x v="3"/>
    <x v="1"/>
  </r>
  <r>
    <x v="178"/>
    <x v="9"/>
    <x v="26"/>
    <n v="89.45"/>
    <n v="6402.08"/>
    <n v="71.569999999999993"/>
    <n v="9.01"/>
    <n v="350.78"/>
    <n v="166.61"/>
    <n v="517.39"/>
    <n v="23"/>
    <n v="27"/>
    <n v="519"/>
    <n v="566"/>
    <n v="84"/>
    <n v="54"/>
    <m/>
    <n v="138.27000000000001"/>
    <n v="4.18"/>
    <n v="0"/>
    <n v="4.18"/>
    <n v="128.56"/>
    <n v="1171.72"/>
    <n v="103.73"/>
    <x v="0"/>
    <x v="3"/>
    <x v="7"/>
    <n v="1085"/>
    <n v="138"/>
    <x v="0"/>
    <x v="1"/>
  </r>
  <r>
    <x v="178"/>
    <x v="22"/>
    <x v="26"/>
    <n v="89.45"/>
    <n v="6419.14"/>
    <n v="71.760000000000005"/>
    <n v="8.65"/>
    <n v="152.91999999999999"/>
    <n v="58.49"/>
    <n v="211.41"/>
    <n v="3"/>
    <n v="13"/>
    <n v="597"/>
    <n v="625"/>
    <n v="62"/>
    <n v="37"/>
    <m/>
    <n v="154.13"/>
    <n v="3.01"/>
    <n v="0"/>
    <n v="3.01"/>
    <n v="209.76"/>
    <n v="1006.39"/>
    <n v="110.73"/>
    <x v="0"/>
    <x v="3"/>
    <x v="7"/>
    <n v="1222"/>
    <n v="99"/>
    <x v="3"/>
    <x v="1"/>
  </r>
  <r>
    <x v="178"/>
    <x v="11"/>
    <x v="26"/>
    <n v="89.45"/>
    <n v="7428.31"/>
    <n v="83.05"/>
    <n v="8.48"/>
    <n v="344.27"/>
    <n v="77.16"/>
    <n v="421.43"/>
    <n v="18"/>
    <n v="27"/>
    <n v="670"/>
    <n v="701"/>
    <n v="86"/>
    <n v="89"/>
    <m/>
    <n v="152.76"/>
    <n v="16.149999999999999"/>
    <n v="1.1399999999999999"/>
    <n v="17.29"/>
    <n v="259.49"/>
    <n v="1573.54"/>
    <n v="120.01"/>
    <x v="0"/>
    <x v="3"/>
    <x v="7"/>
    <n v="1371"/>
    <n v="175"/>
    <x v="4"/>
    <x v="1"/>
  </r>
  <r>
    <x v="178"/>
    <x v="12"/>
    <x v="52"/>
    <n v="11.43"/>
    <n v="692.2"/>
    <n v="60.56"/>
    <n v="3.68"/>
    <n v="0"/>
    <n v="0"/>
    <n v="0"/>
    <n v="0"/>
    <n v="0"/>
    <n v="48"/>
    <n v="45"/>
    <n v="0"/>
    <n v="0"/>
    <m/>
    <n v="135.91"/>
    <n v="0"/>
    <n v="0"/>
    <n v="0"/>
    <n v="14.48"/>
    <n v="1.7"/>
    <n v="8.57"/>
    <x v="2"/>
    <x v="0"/>
    <x v="2"/>
    <n v="93"/>
    <n v="0"/>
    <x v="3"/>
    <x v="1"/>
  </r>
  <r>
    <x v="178"/>
    <x v="12"/>
    <x v="26"/>
    <n v="89.45"/>
    <n v="6452.47"/>
    <n v="72.14"/>
    <n v="8.74"/>
    <n v="240.6"/>
    <n v="120.76"/>
    <n v="361.36"/>
    <n v="13"/>
    <n v="20"/>
    <n v="493"/>
    <n v="521"/>
    <n v="73"/>
    <n v="44"/>
    <m/>
    <n v="158.41999999999999"/>
    <n v="14.95"/>
    <n v="1.1499999999999999"/>
    <n v="16.11"/>
    <n v="237.35"/>
    <n v="1081.21"/>
    <n v="92.46"/>
    <x v="0"/>
    <x v="3"/>
    <x v="7"/>
    <n v="1014"/>
    <n v="117"/>
    <x v="3"/>
    <x v="1"/>
  </r>
  <r>
    <x v="178"/>
    <x v="13"/>
    <x v="26"/>
    <n v="89.45"/>
    <n v="7329.89"/>
    <n v="81.95"/>
    <n v="8.94"/>
    <n v="208.14"/>
    <n v="61.99"/>
    <n v="270.13"/>
    <n v="9"/>
    <n v="18"/>
    <n v="656"/>
    <n v="671"/>
    <n v="81"/>
    <n v="58"/>
    <m/>
    <n v="172.39"/>
    <n v="44.3"/>
    <n v="0.05"/>
    <n v="44.35"/>
    <n v="382.99"/>
    <n v="1188.72"/>
    <n v="117.46"/>
    <x v="0"/>
    <x v="3"/>
    <x v="7"/>
    <n v="1327"/>
    <n v="139"/>
    <x v="0"/>
    <x v="1"/>
  </r>
  <r>
    <x v="178"/>
    <x v="31"/>
    <x v="26"/>
    <n v="89.45"/>
    <n v="7736.87"/>
    <n v="86.5"/>
    <n v="7.3"/>
    <n v="110.39"/>
    <n v="4.97"/>
    <n v="115.36"/>
    <n v="6"/>
    <n v="6"/>
    <n v="775"/>
    <n v="771"/>
    <n v="70"/>
    <n v="77"/>
    <m/>
    <n v="166.88"/>
    <n v="21.18"/>
    <n v="32.159999999999997"/>
    <n v="53.34"/>
    <n v="504.78"/>
    <n v="1244.55"/>
    <n v="135.71"/>
    <x v="0"/>
    <x v="3"/>
    <x v="7"/>
    <n v="1546"/>
    <n v="147"/>
    <x v="3"/>
    <x v="1"/>
  </r>
  <r>
    <x v="178"/>
    <x v="30"/>
    <x v="26"/>
    <n v="89.45"/>
    <n v="6494.47"/>
    <n v="72.61"/>
    <n v="7.66"/>
    <n v="121"/>
    <n v="15.95"/>
    <n v="136.94999999999999"/>
    <n v="4"/>
    <n v="10"/>
    <n v="665"/>
    <n v="735"/>
    <n v="77"/>
    <n v="75"/>
    <m/>
    <n v="170.24"/>
    <n v="14.97"/>
    <n v="0"/>
    <n v="14.97"/>
    <n v="138.22"/>
    <n v="1007.84"/>
    <n v="103.81"/>
    <x v="0"/>
    <x v="3"/>
    <x v="7"/>
    <n v="1400"/>
    <n v="152"/>
    <x v="0"/>
    <x v="1"/>
  </r>
  <r>
    <x v="178"/>
    <x v="32"/>
    <x v="26"/>
    <n v="89.45"/>
    <n v="6751.37"/>
    <n v="75.48"/>
    <n v="7.74"/>
    <n v="111.48"/>
    <n v="19.63"/>
    <n v="131.11000000000001"/>
    <n v="32"/>
    <n v="9"/>
    <n v="609"/>
    <n v="633"/>
    <n v="68"/>
    <n v="59"/>
    <m/>
    <n v="82"/>
    <n v="0"/>
    <n v="0"/>
    <n v="0"/>
    <n v="20.02"/>
    <n v="926.97"/>
    <n v="120.13"/>
    <x v="0"/>
    <x v="3"/>
    <x v="7"/>
    <n v="1242"/>
    <n v="127"/>
    <x v="1"/>
    <x v="1"/>
  </r>
  <r>
    <x v="178"/>
    <x v="15"/>
    <x v="52"/>
    <n v="68.73"/>
    <n v="6926.13"/>
    <n v="100.78"/>
    <n v="8.08"/>
    <n v="277.58"/>
    <n v="46.56"/>
    <n v="324.14"/>
    <n v="7"/>
    <n v="20"/>
    <n v="496"/>
    <n v="546"/>
    <n v="60"/>
    <n v="52"/>
    <m/>
    <n v="177"/>
    <n v="42.72"/>
    <n v="0.67"/>
    <n v="43.39"/>
    <n v="338.94"/>
    <n v="1287"/>
    <n v="99.62"/>
    <x v="2"/>
    <x v="0"/>
    <x v="2"/>
    <n v="1042"/>
    <n v="112"/>
    <x v="0"/>
    <x v="1"/>
  </r>
  <r>
    <x v="178"/>
    <x v="29"/>
    <x v="26"/>
    <n v="89.45"/>
    <n v="6425.51"/>
    <n v="71.83"/>
    <n v="8.32"/>
    <n v="238.04"/>
    <n v="79.09"/>
    <n v="317.13"/>
    <n v="10"/>
    <n v="18"/>
    <n v="579"/>
    <n v="622"/>
    <n v="73"/>
    <n v="56"/>
    <m/>
    <n v="175.7"/>
    <n v="40.92"/>
    <n v="6.11"/>
    <n v="47.02"/>
    <n v="429.83"/>
    <n v="814.32"/>
    <n v="82.23"/>
    <x v="0"/>
    <x v="3"/>
    <x v="7"/>
    <n v="1201"/>
    <n v="129"/>
    <x v="4"/>
    <x v="1"/>
  </r>
  <r>
    <x v="178"/>
    <x v="16"/>
    <x v="26"/>
    <n v="89.45"/>
    <n v="8185.2"/>
    <n v="91.51"/>
    <n v="8.6999999999999993"/>
    <n v="388.75"/>
    <n v="140.91"/>
    <n v="529.66"/>
    <n v="15"/>
    <n v="32"/>
    <n v="660"/>
    <n v="687"/>
    <n v="112"/>
    <n v="85"/>
    <m/>
    <n v="153.93"/>
    <n v="18.61"/>
    <n v="0"/>
    <n v="18.61"/>
    <n v="262.02999999999997"/>
    <n v="1714.82"/>
    <n v="118.79"/>
    <x v="0"/>
    <x v="3"/>
    <x v="7"/>
    <n v="1347"/>
    <n v="197"/>
    <x v="0"/>
    <x v="1"/>
  </r>
  <r>
    <x v="178"/>
    <x v="27"/>
    <x v="26"/>
    <n v="89.45"/>
    <n v="7011.8"/>
    <n v="78.7"/>
    <n v="7.66"/>
    <n v="201.65"/>
    <n v="11.59"/>
    <n v="213.24"/>
    <n v="9"/>
    <n v="16"/>
    <n v="661"/>
    <n v="673"/>
    <n v="101"/>
    <n v="83"/>
    <m/>
    <n v="169.87"/>
    <n v="35.82"/>
    <n v="2.66"/>
    <n v="38.479999999999997"/>
    <n v="354.31"/>
    <n v="1384.03"/>
    <n v="122.33"/>
    <x v="0"/>
    <x v="3"/>
    <x v="7"/>
    <n v="1334"/>
    <n v="184"/>
    <x v="3"/>
    <x v="1"/>
  </r>
  <r>
    <x v="179"/>
    <x v="5"/>
    <x v="15"/>
    <n v="87"/>
    <n v="9620"/>
    <n v="110.57471264367815"/>
    <n v="8.6999999999999993"/>
    <n v="731"/>
    <n v="127"/>
    <n v="858"/>
    <m/>
    <m/>
    <m/>
    <m/>
    <n v="53"/>
    <n v="70"/>
    <m/>
    <m/>
    <m/>
    <m/>
    <m/>
    <m/>
    <m/>
    <m/>
    <x v="2"/>
    <x v="0"/>
    <x v="3"/>
    <n v="0"/>
    <n v="123"/>
    <x v="0"/>
    <x v="1"/>
  </r>
  <r>
    <x v="180"/>
    <x v="1"/>
    <x v="178"/>
    <n v="121.31"/>
    <n v="11482.83"/>
    <n v="94.66"/>
    <n v="7.16"/>
    <n v="251.34"/>
    <n v="2.13"/>
    <n v="253.47"/>
    <n v="6"/>
    <n v="19"/>
    <n v="878"/>
    <n v="927"/>
    <n v="63"/>
    <n v="73"/>
    <m/>
    <n v="172.13"/>
    <n v="50.52"/>
    <n v="0.69"/>
    <n v="51.21"/>
    <n v="484.15"/>
    <n v="1464.17"/>
    <n v="174.01"/>
    <x v="0"/>
    <x v="0"/>
    <x v="4"/>
    <n v="1805"/>
    <n v="136"/>
    <x v="0"/>
    <x v="1"/>
  </r>
  <r>
    <x v="180"/>
    <x v="3"/>
    <x v="178"/>
    <n v="121.31"/>
    <n v="5155.4399999999996"/>
    <n v="42.5"/>
    <n v="6.29"/>
    <n v="14.65"/>
    <n v="0"/>
    <n v="14.65"/>
    <n v="7"/>
    <n v="1"/>
    <n v="681"/>
    <n v="703"/>
    <n v="52"/>
    <n v="39"/>
    <m/>
    <n v="141.12"/>
    <n v="20.079999999999998"/>
    <n v="0"/>
    <n v="20.079999999999998"/>
    <n v="288.26"/>
    <n v="292.16000000000003"/>
    <n v="68.09"/>
    <x v="0"/>
    <x v="0"/>
    <x v="4"/>
    <n v="1384"/>
    <n v="91"/>
    <x v="2"/>
    <x v="1"/>
  </r>
  <r>
    <x v="180"/>
    <x v="4"/>
    <x v="178"/>
    <n v="121.31"/>
    <n v="11139.57"/>
    <n v="91.83"/>
    <n v="8.52"/>
    <n v="672.43"/>
    <n v="192.35"/>
    <n v="864.78"/>
    <n v="51"/>
    <n v="46"/>
    <n v="798"/>
    <n v="793"/>
    <n v="66"/>
    <n v="127"/>
    <m/>
    <n v="164.4"/>
    <n v="25.43"/>
    <n v="0"/>
    <n v="25.43"/>
    <n v="308.69"/>
    <n v="2142.17"/>
    <n v="195.22"/>
    <x v="0"/>
    <x v="0"/>
    <x v="4"/>
    <n v="1591"/>
    <n v="193"/>
    <x v="3"/>
    <x v="1"/>
  </r>
  <r>
    <x v="180"/>
    <x v="6"/>
    <x v="178"/>
    <n v="121.31"/>
    <n v="10460.950000000001"/>
    <n v="86.23"/>
    <n v="8.18"/>
    <n v="322"/>
    <n v="67.760000000000005"/>
    <n v="389.76"/>
    <n v="15"/>
    <n v="26"/>
    <n v="859"/>
    <n v="899"/>
    <n v="73"/>
    <n v="70"/>
    <m/>
    <n v="168.77"/>
    <n v="52.43"/>
    <n v="0.13"/>
    <n v="52.56"/>
    <n v="449.34"/>
    <n v="1751.82"/>
    <n v="164.74"/>
    <x v="0"/>
    <x v="0"/>
    <x v="4"/>
    <n v="1758"/>
    <n v="143"/>
    <x v="0"/>
    <x v="1"/>
  </r>
  <r>
    <x v="180"/>
    <x v="7"/>
    <x v="178"/>
    <n v="121.31"/>
    <n v="6621.72"/>
    <n v="54.59"/>
    <n v="7.7"/>
    <n v="358.85"/>
    <n v="36.21"/>
    <n v="395.06"/>
    <n v="13"/>
    <n v="25"/>
    <n v="502"/>
    <n v="532"/>
    <n v="55"/>
    <n v="53"/>
    <m/>
    <n v="124.84"/>
    <n v="3.31"/>
    <n v="0"/>
    <n v="3.31"/>
    <n v="128.35"/>
    <n v="1268.4000000000001"/>
    <n v="95.52"/>
    <x v="0"/>
    <x v="0"/>
    <x v="4"/>
    <n v="1034"/>
    <n v="108"/>
    <x v="3"/>
    <x v="1"/>
  </r>
  <r>
    <x v="180"/>
    <x v="8"/>
    <x v="178"/>
    <n v="121.31"/>
    <n v="7138.97"/>
    <n v="58.85"/>
    <n v="7.25"/>
    <n v="367.37"/>
    <n v="7.85"/>
    <n v="375.22"/>
    <n v="6"/>
    <n v="24"/>
    <n v="590"/>
    <n v="596"/>
    <n v="27"/>
    <n v="28"/>
    <m/>
    <n v="147.58000000000001"/>
    <n v="30.99"/>
    <n v="2.57"/>
    <n v="33.56"/>
    <n v="341.15"/>
    <n v="1239.31"/>
    <n v="113.24"/>
    <x v="0"/>
    <x v="0"/>
    <x v="4"/>
    <n v="1186"/>
    <n v="55"/>
    <x v="4"/>
    <x v="1"/>
  </r>
  <r>
    <x v="180"/>
    <x v="9"/>
    <x v="178"/>
    <n v="121.31"/>
    <n v="7596.08"/>
    <n v="76.73"/>
    <n v="8.9600000000000009"/>
    <n v="427.26"/>
    <n v="223.98"/>
    <n v="651.24"/>
    <n v="22"/>
    <n v="37"/>
    <n v="513"/>
    <n v="540"/>
    <n v="55"/>
    <n v="63"/>
    <m/>
    <n v="161.43"/>
    <n v="23.38"/>
    <n v="0.09"/>
    <n v="23.47"/>
    <n v="276.29000000000002"/>
    <n v="1453.74"/>
    <n v="108.99"/>
    <x v="0"/>
    <x v="0"/>
    <x v="4"/>
    <n v="1053"/>
    <n v="118"/>
    <x v="0"/>
    <x v="1"/>
  </r>
  <r>
    <x v="180"/>
    <x v="22"/>
    <x v="178"/>
    <n v="121.31"/>
    <n v="11461.35"/>
    <n v="94.48"/>
    <n v="8.82"/>
    <n v="469.1"/>
    <n v="127.65"/>
    <n v="596.75"/>
    <n v="13"/>
    <n v="37"/>
    <n v="799"/>
    <n v="827"/>
    <n v="63"/>
    <n v="89"/>
    <m/>
    <n v="174.39"/>
    <n v="54.15"/>
    <n v="0.03"/>
    <n v="54.18"/>
    <n v="493.8"/>
    <n v="2023.25"/>
    <n v="186.76"/>
    <x v="0"/>
    <x v="0"/>
    <x v="4"/>
    <n v="1626"/>
    <n v="152"/>
    <x v="3"/>
    <x v="1"/>
  </r>
  <r>
    <x v="180"/>
    <x v="11"/>
    <x v="178"/>
    <n v="121.31"/>
    <n v="11909.01"/>
    <n v="98.17"/>
    <n v="8.09"/>
    <n v="774.29"/>
    <n v="72.95"/>
    <n v="847.24"/>
    <n v="25"/>
    <n v="53"/>
    <n v="916"/>
    <n v="906"/>
    <n v="69"/>
    <n v="108"/>
    <m/>
    <n v="132.11000000000001"/>
    <n v="11.19"/>
    <n v="0.15"/>
    <n v="11.34"/>
    <n v="160.13"/>
    <n v="2589.7399999999998"/>
    <n v="198.79"/>
    <x v="0"/>
    <x v="0"/>
    <x v="4"/>
    <n v="1822"/>
    <n v="177"/>
    <x v="4"/>
    <x v="1"/>
  </r>
  <r>
    <x v="180"/>
    <x v="12"/>
    <x v="178"/>
    <n v="121.31"/>
    <n v="6748.55"/>
    <n v="55.63"/>
    <n v="8.41"/>
    <n v="423.87"/>
    <n v="152.1"/>
    <n v="575.97"/>
    <n v="9"/>
    <n v="30"/>
    <n v="510"/>
    <n v="534"/>
    <n v="38"/>
    <n v="41"/>
    <m/>
    <n v="141.06"/>
    <n v="19.78"/>
    <n v="1.1200000000000001"/>
    <n v="20.9"/>
    <n v="255.95"/>
    <n v="1234.73"/>
    <n v="109.68"/>
    <x v="0"/>
    <x v="0"/>
    <x v="4"/>
    <n v="1044"/>
    <n v="79"/>
    <x v="3"/>
    <x v="1"/>
  </r>
  <r>
    <x v="180"/>
    <x v="13"/>
    <x v="178"/>
    <n v="121.31"/>
    <n v="11741.19"/>
    <n v="96.79"/>
    <n v="8.6"/>
    <n v="580.27"/>
    <n v="158.19999999999999"/>
    <n v="738.47"/>
    <n v="20"/>
    <n v="46"/>
    <n v="817"/>
    <n v="815"/>
    <n v="81"/>
    <n v="82"/>
    <m/>
    <n v="171.06"/>
    <n v="58.4"/>
    <n v="0.09"/>
    <n v="58.48"/>
    <n v="497.48"/>
    <n v="2246.3200000000002"/>
    <n v="178.8"/>
    <x v="0"/>
    <x v="0"/>
    <x v="4"/>
    <n v="1632"/>
    <n v="163"/>
    <x v="0"/>
    <x v="1"/>
  </r>
  <r>
    <x v="180"/>
    <x v="21"/>
    <x v="178"/>
    <n v="121.31"/>
    <n v="6455.77"/>
    <n v="53.22"/>
    <n v="7.2"/>
    <n v="212.69"/>
    <n v="4.29"/>
    <n v="216.98"/>
    <n v="13"/>
    <n v="18"/>
    <n v="495"/>
    <n v="461"/>
    <n v="32"/>
    <n v="42"/>
    <m/>
    <n v="149.97999999999999"/>
    <n v="33.67"/>
    <n v="3.13"/>
    <n v="36.799999999999997"/>
    <n v="341.3"/>
    <n v="1028.43"/>
    <n v="104.84"/>
    <x v="0"/>
    <x v="0"/>
    <x v="4"/>
    <n v="956"/>
    <n v="74"/>
    <x v="3"/>
    <x v="1"/>
  </r>
  <r>
    <x v="180"/>
    <x v="14"/>
    <x v="178"/>
    <n v="121.31"/>
    <n v="4092.17"/>
    <n v="33.729999999999997"/>
    <n v="7.36"/>
    <n v="22.51"/>
    <n v="2.89"/>
    <n v="25.4"/>
    <n v="2"/>
    <n v="2"/>
    <n v="434"/>
    <n v="452"/>
    <n v="32"/>
    <n v="28"/>
    <m/>
    <n v="151.13"/>
    <n v="3.32"/>
    <n v="0"/>
    <n v="3.32"/>
    <n v="37"/>
    <n v="293.07"/>
    <n v="45.87"/>
    <x v="0"/>
    <x v="0"/>
    <x v="4"/>
    <n v="886"/>
    <n v="60"/>
    <x v="0"/>
    <x v="1"/>
  </r>
  <r>
    <x v="180"/>
    <x v="16"/>
    <x v="178"/>
    <n v="121.31"/>
    <n v="11458.62"/>
    <n v="94.46"/>
    <n v="8.42"/>
    <n v="507.77"/>
    <n v="169.48"/>
    <n v="677.25"/>
    <n v="15"/>
    <n v="38"/>
    <n v="931"/>
    <n v="971"/>
    <n v="95"/>
    <n v="88"/>
    <m/>
    <n v="155.68"/>
    <n v="15.15"/>
    <n v="0"/>
    <n v="15.15"/>
    <n v="353.12"/>
    <n v="2174.7199999999998"/>
    <n v="150.28"/>
    <x v="0"/>
    <x v="0"/>
    <x v="4"/>
    <n v="1902"/>
    <n v="183"/>
    <x v="0"/>
    <x v="1"/>
  </r>
  <r>
    <x v="181"/>
    <x v="1"/>
    <x v="37"/>
    <n v="70.3"/>
    <n v="4395.8599999999997"/>
    <n v="62.81"/>
    <n v="6.49"/>
    <n v="27.24"/>
    <n v="0"/>
    <n v="27.24"/>
    <n v="3"/>
    <n v="4"/>
    <n v="623"/>
    <n v="656"/>
    <n v="49"/>
    <n v="36"/>
    <m/>
    <n v="168.19"/>
    <n v="24.06"/>
    <n v="0.59"/>
    <n v="24.65"/>
    <n v="253.6"/>
    <n v="517.29"/>
    <n v="75.67"/>
    <x v="0"/>
    <x v="1"/>
    <x v="7"/>
    <n v="1279"/>
    <n v="85"/>
    <x v="0"/>
    <x v="1"/>
  </r>
  <r>
    <x v="181"/>
    <x v="2"/>
    <x v="52"/>
    <n v="24.43"/>
    <n v="1493.02"/>
    <n v="61.13"/>
    <n v="7.22"/>
    <n v="50.26"/>
    <n v="2.14"/>
    <n v="52.4"/>
    <n v="0"/>
    <n v="4"/>
    <n v="265"/>
    <n v="273"/>
    <n v="24"/>
    <n v="11"/>
    <m/>
    <n v="162.1"/>
    <n v="2.72"/>
    <n v="0"/>
    <n v="2.72"/>
    <n v="79.31"/>
    <n v="221.08"/>
    <n v="23.21"/>
    <x v="2"/>
    <x v="0"/>
    <x v="2"/>
    <n v="538"/>
    <n v="35"/>
    <x v="1"/>
    <x v="1"/>
  </r>
  <r>
    <x v="181"/>
    <x v="3"/>
    <x v="41"/>
    <n v="70.3"/>
    <n v="3030.78"/>
    <n v="43.11"/>
    <n v="5.19"/>
    <n v="0"/>
    <n v="0"/>
    <n v="0"/>
    <n v="6"/>
    <n v="0"/>
    <n v="615"/>
    <n v="633"/>
    <n v="86"/>
    <n v="52"/>
    <m/>
    <n v="147.88999999999999"/>
    <n v="8.81"/>
    <n v="0"/>
    <n v="8.81"/>
    <n v="178.94"/>
    <n v="335.82"/>
    <n v="61.19"/>
    <x v="0"/>
    <x v="1"/>
    <x v="7"/>
    <n v="1248"/>
    <n v="138"/>
    <x v="2"/>
    <x v="1"/>
  </r>
  <r>
    <x v="181"/>
    <x v="5"/>
    <x v="37"/>
    <n v="70.3"/>
    <n v="4231.3500000000004"/>
    <n v="60.19"/>
    <n v="6.47"/>
    <n v="50.3"/>
    <n v="0"/>
    <n v="50.3"/>
    <n v="4"/>
    <n v="8"/>
    <n v="482"/>
    <n v="551"/>
    <n v="40"/>
    <n v="25"/>
    <m/>
    <n v="143.94"/>
    <n v="2.44"/>
    <n v="0"/>
    <s v="POOR TRACE"/>
    <n v="112.95"/>
    <n v="528.91"/>
    <n v="60.04"/>
    <x v="0"/>
    <x v="1"/>
    <x v="7"/>
    <n v="1033"/>
    <n v="65"/>
    <x v="0"/>
    <x v="1"/>
  </r>
  <r>
    <x v="181"/>
    <x v="6"/>
    <x v="119"/>
    <n v="42.65"/>
    <n v="1632.42"/>
    <n v="38.270000000000003"/>
    <n v="5.58"/>
    <n v="0.56000000000000005"/>
    <n v="0"/>
    <n v="0.56000000000000005"/>
    <n v="0"/>
    <n v="0"/>
    <n v="344"/>
    <n v="352"/>
    <n v="16"/>
    <n v="7"/>
    <m/>
    <n v="135.65"/>
    <n v="0"/>
    <n v="0"/>
    <s v="POOR TRACE"/>
    <n v="45.93"/>
    <n v="95.84"/>
    <n v="30.07"/>
    <x v="0"/>
    <x v="3"/>
    <x v="7"/>
    <n v="696"/>
    <n v="23"/>
    <x v="0"/>
    <x v="1"/>
  </r>
  <r>
    <x v="181"/>
    <x v="7"/>
    <x v="37"/>
    <n v="70.3"/>
    <n v="3922.73"/>
    <n v="55.8"/>
    <n v="6.83"/>
    <n v="61.41"/>
    <n v="0"/>
    <n v="61.41"/>
    <n v="9"/>
    <n v="8"/>
    <n v="596"/>
    <n v="646"/>
    <n v="63"/>
    <n v="44"/>
    <m/>
    <n v="148.66999999999999"/>
    <n v="17.88"/>
    <n v="1.26"/>
    <n v="19.14"/>
    <n v="210.53"/>
    <n v="621.94000000000005"/>
    <n v="72.39"/>
    <x v="0"/>
    <x v="1"/>
    <x v="7"/>
    <n v="1242"/>
    <n v="107"/>
    <x v="3"/>
    <x v="1"/>
  </r>
  <r>
    <x v="181"/>
    <x v="8"/>
    <x v="37"/>
    <n v="70.3"/>
    <n v="3878.01"/>
    <n v="55.16"/>
    <n v="6.54"/>
    <n v="44.59"/>
    <n v="0"/>
    <n v="44.59"/>
    <n v="2"/>
    <n v="4"/>
    <n v="545"/>
    <n v="552"/>
    <n v="53"/>
    <n v="32"/>
    <m/>
    <n v="159.74"/>
    <n v="15.74"/>
    <n v="4.2"/>
    <n v="19.95"/>
    <n v="234.13"/>
    <n v="631.03"/>
    <n v="67.12"/>
    <x v="0"/>
    <x v="1"/>
    <x v="7"/>
    <n v="1097"/>
    <n v="85"/>
    <x v="4"/>
    <x v="1"/>
  </r>
  <r>
    <x v="181"/>
    <x v="9"/>
    <x v="37"/>
    <n v="70.3"/>
    <n v="3731"/>
    <n v="53.07"/>
    <n v="7.29"/>
    <n v="102.67"/>
    <n v="3.56"/>
    <n v="106.23"/>
    <n v="11"/>
    <n v="11"/>
    <n v="485"/>
    <n v="514"/>
    <n v="59"/>
    <n v="35"/>
    <m/>
    <n v="138.86000000000001"/>
    <n v="7.13"/>
    <n v="0"/>
    <n v="7.13"/>
    <n v="120.61"/>
    <n v="597.30999999999995"/>
    <n v="69.11"/>
    <x v="0"/>
    <x v="1"/>
    <x v="7"/>
    <n v="999"/>
    <n v="94"/>
    <x v="0"/>
    <x v="1"/>
  </r>
  <r>
    <x v="181"/>
    <x v="18"/>
    <x v="37"/>
    <n v="70.3"/>
    <n v="3067.81"/>
    <n v="43.64"/>
    <n v="6.12"/>
    <n v="9.67"/>
    <n v="0"/>
    <n v="9.67"/>
    <n v="6"/>
    <n v="1"/>
    <n v="478"/>
    <n v="498"/>
    <n v="31"/>
    <n v="32"/>
    <m/>
    <n v="135.55000000000001"/>
    <n v="15.32"/>
    <n v="0"/>
    <n v="15.32"/>
    <n v="174.61"/>
    <n v="456.05"/>
    <n v="60.54"/>
    <x v="0"/>
    <x v="1"/>
    <x v="7"/>
    <n v="976"/>
    <n v="63"/>
    <x v="4"/>
    <x v="1"/>
  </r>
  <r>
    <x v="181"/>
    <x v="22"/>
    <x v="37"/>
    <n v="70.3"/>
    <n v="3352.81"/>
    <n v="47.69"/>
    <n v="5.98"/>
    <n v="9.09"/>
    <n v="0"/>
    <n v="9.09"/>
    <n v="1"/>
    <n v="1"/>
    <n v="535"/>
    <n v="550"/>
    <n v="33"/>
    <n v="41"/>
    <m/>
    <n v="147.79"/>
    <n v="4.91"/>
    <n v="0"/>
    <n v="4.91"/>
    <n v="138.63999999999999"/>
    <n v="492.45"/>
    <n v="62.58"/>
    <x v="0"/>
    <x v="1"/>
    <x v="7"/>
    <n v="1085"/>
    <n v="74"/>
    <x v="3"/>
    <x v="1"/>
  </r>
  <r>
    <x v="181"/>
    <x v="11"/>
    <x v="37"/>
    <n v="70.3"/>
    <n v="3970.6"/>
    <n v="56.48"/>
    <n v="6.54"/>
    <n v="40.29"/>
    <n v="0"/>
    <n v="40.29"/>
    <n v="7"/>
    <n v="5"/>
    <n v="613"/>
    <n v="645"/>
    <n v="52"/>
    <n v="58"/>
    <m/>
    <n v="134.77000000000001"/>
    <n v="6.14"/>
    <n v="0"/>
    <s v="POOR TRACE"/>
    <n v="118.51"/>
    <n v="679.06"/>
    <n v="71.08"/>
    <x v="0"/>
    <x v="1"/>
    <x v="7"/>
    <n v="1258"/>
    <n v="110"/>
    <x v="4"/>
    <x v="1"/>
  </r>
  <r>
    <x v="181"/>
    <x v="12"/>
    <x v="37"/>
    <n v="70.3"/>
    <n v="3604.42"/>
    <n v="51.27"/>
    <n v="7.99"/>
    <n v="36.409999999999997"/>
    <n v="5.13"/>
    <n v="41.54"/>
    <n v="4"/>
    <n v="5"/>
    <n v="514"/>
    <n v="538"/>
    <n v="42"/>
    <n v="42"/>
    <m/>
    <n v="162.22"/>
    <n v="16.43"/>
    <n v="3.55"/>
    <n v="19.98"/>
    <n v="226.88"/>
    <n v="505.01"/>
    <n v="61.84"/>
    <x v="0"/>
    <x v="1"/>
    <x v="7"/>
    <n v="1052"/>
    <n v="84"/>
    <x v="3"/>
    <x v="1"/>
  </r>
  <r>
    <x v="181"/>
    <x v="13"/>
    <x v="37"/>
    <n v="70.3"/>
    <n v="3467.6"/>
    <n v="49.33"/>
    <n v="6.46"/>
    <n v="28.85"/>
    <n v="0"/>
    <n v="28.85"/>
    <n v="2"/>
    <n v="4"/>
    <n v="533"/>
    <n v="566"/>
    <n v="40"/>
    <n v="33"/>
    <m/>
    <n v="150.88999999999999"/>
    <n v="17.260000000000002"/>
    <n v="0.89"/>
    <n v="18.149999999999999"/>
    <n v="198.25"/>
    <n v="499.33"/>
    <n v="65.540000000000006"/>
    <x v="0"/>
    <x v="1"/>
    <x v="7"/>
    <n v="1099"/>
    <n v="73"/>
    <x v="0"/>
    <x v="1"/>
  </r>
  <r>
    <x v="181"/>
    <x v="14"/>
    <x v="41"/>
    <n v="70.3"/>
    <n v="3153.07"/>
    <n v="44.85"/>
    <n v="5.87"/>
    <n v="3.96"/>
    <n v="0"/>
    <n v="3.96"/>
    <n v="7"/>
    <n v="1"/>
    <n v="589"/>
    <n v="641"/>
    <n v="52"/>
    <n v="26"/>
    <m/>
    <n v="153.88999999999999"/>
    <n v="10.029999999999999"/>
    <n v="0.24"/>
    <n v="10.26"/>
    <n v="167.96"/>
    <n v="240.07"/>
    <n v="52.81"/>
    <x v="0"/>
    <x v="1"/>
    <x v="7"/>
    <n v="1230"/>
    <n v="78"/>
    <x v="0"/>
    <x v="1"/>
  </r>
  <r>
    <x v="181"/>
    <x v="15"/>
    <x v="52"/>
    <n v="62.39"/>
    <n v="5132.95"/>
    <n v="82.27"/>
    <n v="8.2899999999999991"/>
    <n v="503.36"/>
    <n v="91.75"/>
    <n v="595.11"/>
    <n v="10"/>
    <n v="30"/>
    <n v="484"/>
    <n v="541"/>
    <n v="66"/>
    <n v="50"/>
    <m/>
    <n v="155.41"/>
    <n v="18.57"/>
    <n v="0"/>
    <n v="18.57"/>
    <n v="189.76"/>
    <n v="1551.88"/>
    <n v="79.39"/>
    <x v="2"/>
    <x v="0"/>
    <x v="2"/>
    <n v="1025"/>
    <n v="116"/>
    <x v="0"/>
    <x v="1"/>
  </r>
  <r>
    <x v="181"/>
    <x v="16"/>
    <x v="37"/>
    <n v="70.3"/>
    <n v="4471.45"/>
    <n v="63.61"/>
    <n v="7.06"/>
    <n v="104.67"/>
    <n v="0.71"/>
    <n v="105.38"/>
    <n v="9"/>
    <n v="11"/>
    <n v="528"/>
    <n v="564"/>
    <n v="64"/>
    <n v="51"/>
    <m/>
    <n v="146.72"/>
    <n v="10.8"/>
    <n v="0"/>
    <n v="10.8"/>
    <n v="170.64"/>
    <n v="868.51"/>
    <n v="74.87"/>
    <x v="0"/>
    <x v="1"/>
    <x v="7"/>
    <n v="1092"/>
    <n v="115"/>
    <x v="0"/>
    <x v="1"/>
  </r>
  <r>
    <x v="182"/>
    <x v="1"/>
    <x v="58"/>
    <n v="84.11"/>
    <n v="6328"/>
    <n v="75.23"/>
    <n v="8.0500000000000007"/>
    <n v="124.03"/>
    <n v="71.86"/>
    <n v="195.89"/>
    <n v="8"/>
    <n v="11"/>
    <n v="662"/>
    <n v="682"/>
    <n v="59"/>
    <n v="63"/>
    <m/>
    <n v="166.63"/>
    <n v="27.37"/>
    <n v="2.39"/>
    <n v="29.76"/>
    <n v="304.20999999999998"/>
    <n v="966.38"/>
    <n v="106.9"/>
    <x v="0"/>
    <x v="3"/>
    <x v="7"/>
    <n v="1344"/>
    <n v="122"/>
    <x v="0"/>
    <x v="1"/>
  </r>
  <r>
    <x v="182"/>
    <x v="3"/>
    <x v="41"/>
    <n v="73.17"/>
    <n v="3722.99"/>
    <n v="50.88"/>
    <n v="7.62"/>
    <n v="58.67"/>
    <n v="24.84"/>
    <n v="83.51"/>
    <n v="10"/>
    <n v="2"/>
    <n v="547"/>
    <n v="567"/>
    <n v="69"/>
    <n v="75"/>
    <m/>
    <n v="145.16999999999999"/>
    <n v="0.72"/>
    <n v="0"/>
    <n v="0.72"/>
    <n v="160.99"/>
    <n v="438.71"/>
    <n v="63.15"/>
    <x v="0"/>
    <x v="3"/>
    <x v="7"/>
    <n v="1114"/>
    <n v="144"/>
    <x v="2"/>
    <x v="1"/>
  </r>
  <r>
    <x v="182"/>
    <x v="5"/>
    <x v="37"/>
    <n v="73.17"/>
    <n v="5054.07"/>
    <n v="69.459999999999994"/>
    <n v="7.99"/>
    <n v="202.68"/>
    <n v="58.2"/>
    <n v="260.88"/>
    <n v="11"/>
    <n v="20"/>
    <n v="589"/>
    <n v="604"/>
    <n v="62"/>
    <n v="60"/>
    <m/>
    <n v="133.47999999999999"/>
    <n v="4.6500000000000004"/>
    <n v="0"/>
    <n v="4.6500000000000004"/>
    <n v="115.93"/>
    <n v="962.56"/>
    <n v="93.51"/>
    <x v="0"/>
    <x v="3"/>
    <x v="7"/>
    <n v="1193"/>
    <n v="122"/>
    <x v="0"/>
    <x v="1"/>
  </r>
  <r>
    <x v="182"/>
    <x v="6"/>
    <x v="37"/>
    <n v="73.17"/>
    <n v="4700.75"/>
    <n v="64.25"/>
    <n v="7.9"/>
    <n v="160.61000000000001"/>
    <n v="58.87"/>
    <n v="219.48"/>
    <n v="9"/>
    <n v="18"/>
    <n v="568"/>
    <n v="561"/>
    <n v="49"/>
    <n v="43"/>
    <m/>
    <n v="167.33"/>
    <n v="25.27"/>
    <n v="0"/>
    <n v="25.27"/>
    <n v="252.29"/>
    <n v="776.54"/>
    <n v="80.819999999999993"/>
    <x v="0"/>
    <x v="3"/>
    <x v="7"/>
    <n v="1129"/>
    <n v="92"/>
    <x v="0"/>
    <x v="1"/>
  </r>
  <r>
    <x v="182"/>
    <x v="7"/>
    <x v="37"/>
    <n v="73.17"/>
    <n v="5372.03"/>
    <n v="73.42"/>
    <n v="8.15"/>
    <n v="296.19"/>
    <n v="59"/>
    <n v="355.19"/>
    <n v="22"/>
    <n v="26"/>
    <n v="601"/>
    <n v="613"/>
    <n v="73"/>
    <n v="60"/>
    <m/>
    <n v="153.84"/>
    <n v="20.260000000000002"/>
    <n v="0"/>
    <n v="20.260000000000002"/>
    <n v="220.69"/>
    <n v="1082.3599999999999"/>
    <n v="92.34"/>
    <x v="0"/>
    <x v="3"/>
    <x v="7"/>
    <n v="1214"/>
    <n v="133"/>
    <x v="3"/>
    <x v="1"/>
  </r>
  <r>
    <x v="182"/>
    <x v="8"/>
    <x v="37"/>
    <n v="73.17"/>
    <n v="5586.69"/>
    <n v="76.36"/>
    <n v="7.77"/>
    <n v="135.16999999999999"/>
    <n v="42.2"/>
    <n v="177.37"/>
    <n v="7"/>
    <n v="11"/>
    <n v="554"/>
    <n v="589"/>
    <n v="55"/>
    <n v="54"/>
    <m/>
    <n v="169.57"/>
    <n v="28.19"/>
    <n v="2.83"/>
    <n v="31.02"/>
    <n v="305.97000000000003"/>
    <n v="892.08"/>
    <n v="96.16"/>
    <x v="0"/>
    <x v="3"/>
    <x v="7"/>
    <n v="1143"/>
    <n v="109"/>
    <x v="4"/>
    <x v="1"/>
  </r>
  <r>
    <x v="182"/>
    <x v="9"/>
    <x v="37"/>
    <n v="73.17"/>
    <n v="5067.5200000000004"/>
    <n v="69.260000000000005"/>
    <n v="8.5500000000000007"/>
    <n v="244.12"/>
    <n v="121.05"/>
    <n v="365.17"/>
    <n v="16"/>
    <n v="21"/>
    <n v="505"/>
    <n v="532"/>
    <n v="60"/>
    <n v="59"/>
    <m/>
    <n v="148.41999999999999"/>
    <n v="4.05"/>
    <n v="0"/>
    <n v="4.05"/>
    <n v="138.12"/>
    <n v="934.25"/>
    <n v="85.07"/>
    <x v="0"/>
    <x v="3"/>
    <x v="7"/>
    <n v="1037"/>
    <n v="119"/>
    <x v="0"/>
    <x v="1"/>
  </r>
  <r>
    <x v="182"/>
    <x v="22"/>
    <x v="58"/>
    <n v="84.11"/>
    <n v="5189.75"/>
    <n v="61.7"/>
    <n v="8.18"/>
    <n v="168.74"/>
    <n v="62.92"/>
    <n v="231.66"/>
    <n v="6"/>
    <n v="16"/>
    <n v="544"/>
    <n v="571"/>
    <n v="63"/>
    <n v="47"/>
    <m/>
    <n v="146.82"/>
    <n v="5.25"/>
    <n v="0"/>
    <n v="5.25"/>
    <n v="156.06"/>
    <n v="889.48"/>
    <n v="93.55"/>
    <x v="0"/>
    <x v="3"/>
    <x v="7"/>
    <n v="1115"/>
    <n v="110"/>
    <x v="3"/>
    <x v="1"/>
  </r>
  <r>
    <x v="182"/>
    <x v="11"/>
    <x v="37"/>
    <n v="73.17"/>
    <n v="5054.07"/>
    <n v="69.459999999999994"/>
    <n v="7.99"/>
    <n v="202.68"/>
    <n v="58.2"/>
    <n v="260.88"/>
    <n v="11"/>
    <n v="20"/>
    <n v="589"/>
    <n v="604"/>
    <n v="62"/>
    <n v="60"/>
    <m/>
    <n v="133.47999999999999"/>
    <n v="4.6500000000000004"/>
    <n v="0"/>
    <s v="POOR TRACE"/>
    <n v="115.93"/>
    <n v="962.56"/>
    <n v="93.51"/>
    <x v="0"/>
    <x v="3"/>
    <x v="7"/>
    <n v="1193"/>
    <n v="122"/>
    <x v="4"/>
    <x v="1"/>
  </r>
  <r>
    <x v="182"/>
    <x v="13"/>
    <x v="58"/>
    <n v="84.11"/>
    <n v="5645.66"/>
    <n v="67.12"/>
    <n v="8.18"/>
    <n v="223.71"/>
    <n v="66.61"/>
    <n v="290.32"/>
    <n v="7"/>
    <n v="21"/>
    <n v="604"/>
    <n v="625"/>
    <n v="62"/>
    <n v="42"/>
    <m/>
    <n v="162.99"/>
    <n v="27.48"/>
    <n v="0.09"/>
    <n v="27.58"/>
    <n v="289.29000000000002"/>
    <n v="1020.17"/>
    <n v="95.84"/>
    <x v="0"/>
    <x v="3"/>
    <x v="7"/>
    <n v="1229"/>
    <n v="104"/>
    <x v="0"/>
    <x v="1"/>
  </r>
  <r>
    <x v="182"/>
    <x v="14"/>
    <x v="41"/>
    <n v="73.17"/>
    <n v="3722.99"/>
    <n v="50.88"/>
    <n v="7.62"/>
    <n v="58.67"/>
    <n v="24.84"/>
    <n v="83.51"/>
    <n v="10"/>
    <n v="2"/>
    <n v="547"/>
    <n v="567"/>
    <n v="69"/>
    <n v="75"/>
    <m/>
    <n v="145.16999999999999"/>
    <n v="0.72"/>
    <n v="0"/>
    <n v="0.72"/>
    <n v="160.99"/>
    <n v="438.71"/>
    <n v="63.15"/>
    <x v="2"/>
    <x v="0"/>
    <x v="1"/>
    <n v="1114"/>
    <n v="144"/>
    <x v="0"/>
    <x v="1"/>
  </r>
  <r>
    <x v="182"/>
    <x v="16"/>
    <x v="37"/>
    <n v="73.17"/>
    <n v="5661.96"/>
    <n v="77.38"/>
    <n v="8.3000000000000007"/>
    <n v="293.93"/>
    <n v="112.33"/>
    <n v="406.26"/>
    <n v="12"/>
    <n v="27"/>
    <n v="565"/>
    <n v="635"/>
    <n v="74"/>
    <n v="60"/>
    <m/>
    <n v="152.36000000000001"/>
    <n v="18.23"/>
    <n v="0"/>
    <n v="18.23"/>
    <n v="210.83"/>
    <n v="1320.63"/>
    <n v="94.3"/>
    <x v="0"/>
    <x v="3"/>
    <x v="7"/>
    <n v="1200"/>
    <n v="134"/>
    <x v="0"/>
    <x v="1"/>
  </r>
  <r>
    <x v="183"/>
    <x v="15"/>
    <x v="52"/>
    <n v="47.08"/>
    <n v="4531.79"/>
    <n v="96.26"/>
    <n v="8.3000000000000007"/>
    <n v="617.12"/>
    <n v="105.37"/>
    <n v="722.49"/>
    <n v="13"/>
    <n v="33"/>
    <n v="245"/>
    <n v="291"/>
    <n v="65"/>
    <n v="47"/>
    <m/>
    <n v="173.54"/>
    <n v="24.04"/>
    <n v="0.61"/>
    <n v="24.65"/>
    <n v="214.37"/>
    <n v="1652.24"/>
    <n v="59.06"/>
    <x v="2"/>
    <x v="0"/>
    <x v="2"/>
    <n v="536"/>
    <n v="112"/>
    <x v="0"/>
    <x v="1"/>
  </r>
  <r>
    <x v="184"/>
    <x v="1"/>
    <x v="56"/>
    <n v="93.04"/>
    <n v="7431.42"/>
    <n v="79.87"/>
    <n v="7.93"/>
    <n v="340.43"/>
    <n v="38.229999999999997"/>
    <n v="378.66"/>
    <n v="9"/>
    <n v="35"/>
    <n v="624"/>
    <n v="670"/>
    <n v="82"/>
    <n v="34"/>
    <m/>
    <n v="164.96"/>
    <n v="19.5"/>
    <n v="4.9400000000000004"/>
    <n v="24.44"/>
    <n v="309.47000000000003"/>
    <n v="1149.52"/>
    <n v="118.02"/>
    <x v="0"/>
    <x v="0"/>
    <x v="7"/>
    <n v="1294"/>
    <n v="116"/>
    <x v="0"/>
    <x v="1"/>
  </r>
  <r>
    <x v="184"/>
    <x v="3"/>
    <x v="26"/>
    <n v="78.7"/>
    <n v="4127.55"/>
    <n v="52.45"/>
    <n v="6.57"/>
    <n v="24.99"/>
    <n v="0"/>
    <n v="24.99"/>
    <n v="13"/>
    <n v="3"/>
    <n v="662"/>
    <n v="681"/>
    <n v="69"/>
    <n v="61"/>
    <m/>
    <n v="153.4"/>
    <n v="14.21"/>
    <n v="0"/>
    <n v="14.21"/>
    <n v="228.13"/>
    <n v="323.92"/>
    <n v="65.900000000000006"/>
    <x v="0"/>
    <x v="7"/>
    <x v="7"/>
    <n v="1343"/>
    <n v="130"/>
    <x v="2"/>
    <x v="1"/>
  </r>
  <r>
    <x v="184"/>
    <x v="4"/>
    <x v="56"/>
    <n v="93.04"/>
    <n v="6888.54"/>
    <n v="74.040000000000006"/>
    <n v="7.87"/>
    <n v="396.85"/>
    <n v="45.85"/>
    <n v="442.7"/>
    <n v="41"/>
    <n v="42"/>
    <n v="600"/>
    <n v="666"/>
    <n v="72"/>
    <n v="71"/>
    <m/>
    <n v="161.29"/>
    <n v="22.08"/>
    <n v="0"/>
    <n v="22.08"/>
    <n v="272.56"/>
    <n v="1280.02"/>
    <n v="131.94"/>
    <x v="0"/>
    <x v="0"/>
    <x v="7"/>
    <n v="1266"/>
    <n v="143"/>
    <x v="3"/>
    <x v="1"/>
  </r>
  <r>
    <x v="184"/>
    <x v="5"/>
    <x v="26"/>
    <n v="78.7"/>
    <n v="6218.93"/>
    <n v="79.02"/>
    <n v="8.09"/>
    <n v="425.11"/>
    <n v="63.8"/>
    <n v="488.91"/>
    <n v="13"/>
    <n v="46"/>
    <n v="405"/>
    <n v="451"/>
    <n v="67"/>
    <n v="34"/>
    <m/>
    <n v="142.59"/>
    <n v="1.96"/>
    <n v="0"/>
    <n v="1.96"/>
    <n v="122.03"/>
    <n v="1185.28"/>
    <n v="80.45"/>
    <x v="0"/>
    <x v="7"/>
    <x v="7"/>
    <n v="856"/>
    <n v="101"/>
    <x v="0"/>
    <x v="1"/>
  </r>
  <r>
    <x v="184"/>
    <x v="6"/>
    <x v="56"/>
    <n v="93.04"/>
    <n v="6393.81"/>
    <n v="68.72"/>
    <n v="7.51"/>
    <n v="318.49"/>
    <n v="15.04"/>
    <n v="333.53"/>
    <n v="20"/>
    <n v="33"/>
    <n v="589"/>
    <n v="613"/>
    <n v="76"/>
    <n v="45"/>
    <m/>
    <n v="164.23"/>
    <n v="21.85"/>
    <n v="0"/>
    <n v="21.85"/>
    <n v="291.81"/>
    <n v="1063.1099999999999"/>
    <n v="99.05"/>
    <x v="0"/>
    <x v="0"/>
    <x v="7"/>
    <n v="1202"/>
    <n v="121"/>
    <x v="0"/>
    <x v="1"/>
  </r>
  <r>
    <x v="184"/>
    <x v="7"/>
    <x v="26"/>
    <n v="78.7"/>
    <n v="5832.98"/>
    <n v="79.75"/>
    <n v="7.03"/>
    <n v="199.03"/>
    <n v="1.41"/>
    <n v="200.44"/>
    <n v="13"/>
    <n v="23"/>
    <n v="484"/>
    <n v="543"/>
    <n v="71"/>
    <n v="56"/>
    <m/>
    <n v="153.66"/>
    <n v="17.29"/>
    <n v="0"/>
    <n v="17.29"/>
    <n v="218.86"/>
    <n v="1134.56"/>
    <n v="84.19"/>
    <x v="0"/>
    <x v="7"/>
    <x v="7"/>
    <n v="1027"/>
    <n v="127"/>
    <x v="3"/>
    <x v="1"/>
  </r>
  <r>
    <x v="184"/>
    <x v="8"/>
    <x v="56"/>
    <n v="93.04"/>
    <n v="6409.44"/>
    <n v="68.89"/>
    <n v="7.55"/>
    <n v="225.74"/>
    <n v="11.53"/>
    <n v="237.27"/>
    <n v="8"/>
    <n v="24"/>
    <n v="501"/>
    <n v="572"/>
    <n v="81"/>
    <n v="53"/>
    <m/>
    <n v="165.78"/>
    <n v="25.67"/>
    <n v="3.96"/>
    <n v="29.63"/>
    <n v="342.46"/>
    <n v="1134.5999999999999"/>
    <n v="99.96"/>
    <x v="0"/>
    <x v="0"/>
    <x v="7"/>
    <n v="1073"/>
    <n v="134"/>
    <x v="4"/>
    <x v="1"/>
  </r>
  <r>
    <x v="184"/>
    <x v="18"/>
    <x v="56"/>
    <n v="93.04"/>
    <n v="5762.58"/>
    <n v="61.94"/>
    <n v="7.93"/>
    <n v="122.35"/>
    <n v="25.3"/>
    <n v="147.65"/>
    <n v="6"/>
    <n v="9"/>
    <n v="463"/>
    <n v="474"/>
    <n v="39"/>
    <n v="42"/>
    <m/>
    <n v="143.78"/>
    <n v="19.13"/>
    <n v="0.03"/>
    <n v="19.16"/>
    <n v="270.14999999999998"/>
    <n v="610.65"/>
    <n v="86.73"/>
    <x v="0"/>
    <x v="0"/>
    <x v="7"/>
    <n v="937"/>
    <n v="81"/>
    <x v="4"/>
    <x v="1"/>
  </r>
  <r>
    <x v="184"/>
    <x v="22"/>
    <x v="26"/>
    <n v="78.7"/>
    <n v="5839.23"/>
    <n v="74.19"/>
    <n v="7.1"/>
    <n v="117.98"/>
    <n v="1.42"/>
    <n v="119.4"/>
    <n v="3"/>
    <n v="13"/>
    <n v="488"/>
    <n v="524"/>
    <n v="52"/>
    <n v="56"/>
    <m/>
    <n v="156.97"/>
    <n v="13.79"/>
    <n v="0"/>
    <n v="13.79"/>
    <n v="201.98"/>
    <n v="880.06"/>
    <n v="94.36"/>
    <x v="0"/>
    <x v="7"/>
    <x v="7"/>
    <n v="1012"/>
    <n v="108"/>
    <x v="3"/>
    <x v="1"/>
  </r>
  <r>
    <x v="184"/>
    <x v="11"/>
    <x v="26"/>
    <n v="78.7"/>
    <n v="5393.69"/>
    <n v="74.05"/>
    <n v="7.63"/>
    <n v="304.14"/>
    <n v="16.690000000000001"/>
    <n v="320.83"/>
    <n v="12"/>
    <n v="26"/>
    <n v="467"/>
    <n v="509"/>
    <n v="53"/>
    <n v="56"/>
    <m/>
    <n v="148.61000000000001"/>
    <n v="6.04"/>
    <n v="2.25"/>
    <n v="8.2899999999999991"/>
    <n v="185.33"/>
    <n v="1021.39"/>
    <n v="87.15"/>
    <x v="0"/>
    <x v="7"/>
    <x v="7"/>
    <n v="976"/>
    <n v="109"/>
    <x v="4"/>
    <x v="1"/>
  </r>
  <r>
    <x v="184"/>
    <x v="12"/>
    <x v="26"/>
    <n v="78.7"/>
    <n v="5361.96"/>
    <n v="68.13"/>
    <n v="7.96"/>
    <n v="207.36"/>
    <n v="35.83"/>
    <n v="243.19"/>
    <n v="6"/>
    <n v="19"/>
    <n v="447"/>
    <n v="459"/>
    <n v="60"/>
    <n v="40"/>
    <m/>
    <n v="168.22"/>
    <n v="20.77"/>
    <n v="3.42"/>
    <n v="24.19"/>
    <n v="285.58"/>
    <n v="858.26"/>
    <n v="72.47"/>
    <x v="0"/>
    <x v="7"/>
    <x v="7"/>
    <n v="906"/>
    <n v="100"/>
    <x v="3"/>
    <x v="1"/>
  </r>
  <r>
    <x v="184"/>
    <x v="13"/>
    <x v="26"/>
    <n v="78.7"/>
    <n v="5896.56"/>
    <n v="74.92"/>
    <n v="8"/>
    <n v="244.64"/>
    <n v="59.12"/>
    <n v="303.76"/>
    <n v="6"/>
    <n v="22"/>
    <n v="508"/>
    <n v="559"/>
    <n v="63"/>
    <n v="28"/>
    <m/>
    <n v="167.77"/>
    <n v="30.37"/>
    <n v="0.08"/>
    <n v="30.45"/>
    <n v="301.04000000000002"/>
    <n v="927.13"/>
    <n v="92.29"/>
    <x v="0"/>
    <x v="7"/>
    <x v="7"/>
    <n v="1067"/>
    <n v="91"/>
    <x v="0"/>
    <x v="1"/>
  </r>
  <r>
    <x v="184"/>
    <x v="21"/>
    <x v="26"/>
    <n v="78.7"/>
    <n v="5800.84"/>
    <n v="73.709999999999994"/>
    <n v="7.89"/>
    <n v="271.79000000000002"/>
    <n v="36.4"/>
    <n v="308.19"/>
    <n v="17"/>
    <n v="28"/>
    <n v="472"/>
    <n v="531"/>
    <n v="72"/>
    <n v="41"/>
    <m/>
    <n v="177.53"/>
    <n v="32.15"/>
    <n v="3.71"/>
    <n v="35.86"/>
    <n v="340.76"/>
    <n v="935.11"/>
    <n v="102.76"/>
    <x v="0"/>
    <x v="7"/>
    <x v="7"/>
    <n v="1003"/>
    <n v="113"/>
    <x v="3"/>
    <x v="1"/>
  </r>
  <r>
    <x v="184"/>
    <x v="14"/>
    <x v="26"/>
    <n v="78.7"/>
    <n v="4035.52"/>
    <n v="51.28"/>
    <n v="6.86"/>
    <n v="24.82"/>
    <n v="0"/>
    <n v="24.82"/>
    <n v="14"/>
    <n v="2"/>
    <n v="521"/>
    <n v="579"/>
    <n v="66"/>
    <n v="49"/>
    <m/>
    <n v="152.74"/>
    <n v="11.85"/>
    <n v="0"/>
    <n v="11.85"/>
    <n v="192.51"/>
    <n v="310.11"/>
    <n v="63.81"/>
    <x v="0"/>
    <x v="7"/>
    <x v="7"/>
    <n v="1100"/>
    <n v="115"/>
    <x v="0"/>
    <x v="1"/>
  </r>
  <r>
    <x v="184"/>
    <x v="16"/>
    <x v="26"/>
    <n v="78.7"/>
    <n v="6848.41"/>
    <n v="87.02"/>
    <n v="7.74"/>
    <n v="382.92"/>
    <n v="55.02"/>
    <n v="437.94"/>
    <n v="7"/>
    <n v="35"/>
    <n v="584"/>
    <n v="607"/>
    <n v="91"/>
    <n v="55"/>
    <m/>
    <n v="156.07"/>
    <n v="21.47"/>
    <n v="0"/>
    <n v="21.47"/>
    <n v="249.19"/>
    <n v="1408.58"/>
    <n v="98.07"/>
    <x v="0"/>
    <x v="7"/>
    <x v="7"/>
    <n v="1191"/>
    <n v="146"/>
    <x v="0"/>
    <x v="1"/>
  </r>
  <r>
    <x v="185"/>
    <x v="15"/>
    <x v="52"/>
    <n v="66.98"/>
    <n v="5608.18"/>
    <n v="83.74"/>
    <n v="7.95"/>
    <n v="776.48"/>
    <n v="92.51"/>
    <n v="868.99"/>
    <n v="16"/>
    <n v="36"/>
    <n v="523"/>
    <n v="565"/>
    <n v="84"/>
    <n v="70"/>
    <m/>
    <n v="165.36"/>
    <n v="23.21"/>
    <n v="0"/>
    <n v="23.21"/>
    <n v="241.84"/>
    <n v="1771.22"/>
    <n v="83.66"/>
    <x v="2"/>
    <x v="0"/>
    <x v="2"/>
    <n v="1088"/>
    <n v="154"/>
    <x v="0"/>
    <x v="1"/>
  </r>
  <r>
    <x v="186"/>
    <x v="1"/>
    <x v="179"/>
    <n v="112.22"/>
    <n v="10642.89"/>
    <n v="94.85"/>
    <n v="8.42"/>
    <n v="483.78"/>
    <n v="69.760000000000005"/>
    <n v="553.54"/>
    <n v="17"/>
    <n v="33"/>
    <n v="819"/>
    <n v="847"/>
    <n v="63"/>
    <n v="67"/>
    <m/>
    <n v="184.52"/>
    <n v="68.23"/>
    <n v="9.14"/>
    <n v="77.37"/>
    <n v="610.6"/>
    <n v="1641.01"/>
    <n v="159.54"/>
    <x v="0"/>
    <x v="0"/>
    <x v="4"/>
    <n v="1666"/>
    <n v="130"/>
    <x v="0"/>
    <x v="1"/>
  </r>
  <r>
    <x v="186"/>
    <x v="3"/>
    <x v="179"/>
    <n v="112.22"/>
    <n v="1991.88"/>
    <n v="17.75"/>
    <n v="5.09"/>
    <n v="0"/>
    <n v="0"/>
    <n v="0"/>
    <n v="3"/>
    <n v="0"/>
    <n v="295"/>
    <n v="328"/>
    <n v="22"/>
    <n v="14"/>
    <m/>
    <n v="114.71"/>
    <n v="8.36"/>
    <n v="0"/>
    <n v="8.36"/>
    <n v="134.16"/>
    <n v="85.18"/>
    <n v="37.32"/>
    <x v="0"/>
    <x v="0"/>
    <x v="4"/>
    <n v="623"/>
    <n v="36"/>
    <x v="2"/>
    <x v="1"/>
  </r>
  <r>
    <x v="186"/>
    <x v="4"/>
    <x v="179"/>
    <n v="112.22"/>
    <n v="5452.24"/>
    <n v="69.39"/>
    <n v="8.26"/>
    <n v="307.02"/>
    <n v="66.430000000000007"/>
    <n v="373.45"/>
    <n v="26"/>
    <n v="24"/>
    <n v="686"/>
    <n v="641"/>
    <n v="7"/>
    <n v="26"/>
    <m/>
    <n v="158.27000000000001"/>
    <n v="30.76"/>
    <n v="0"/>
    <n v="30.76"/>
    <n v="261.94"/>
    <n v="751.11"/>
    <n v="94.17"/>
    <x v="0"/>
    <x v="0"/>
    <x v="4"/>
    <n v="1327"/>
    <n v="33"/>
    <x v="3"/>
    <x v="1"/>
  </r>
  <r>
    <x v="186"/>
    <x v="5"/>
    <x v="179"/>
    <n v="112.22"/>
    <n v="10931.09"/>
    <n v="97.41"/>
    <n v="8.49"/>
    <n v="517.97"/>
    <n v="73.34"/>
    <n v="591.30999999999995"/>
    <n v="20"/>
    <n v="41"/>
    <n v="739"/>
    <n v="749"/>
    <n v="75"/>
    <n v="79"/>
    <m/>
    <n v="178.23"/>
    <n v="38.28"/>
    <n v="6.31"/>
    <n v="44.59"/>
    <n v="409.91"/>
    <n v="1821.48"/>
    <n v="145.99"/>
    <x v="0"/>
    <x v="0"/>
    <x v="4"/>
    <n v="1488"/>
    <n v="154"/>
    <x v="0"/>
    <x v="1"/>
  </r>
  <r>
    <x v="186"/>
    <x v="6"/>
    <x v="179"/>
    <n v="112.22"/>
    <n v="10071.280000000001"/>
    <n v="89.75"/>
    <n v="8.44"/>
    <n v="359.23"/>
    <n v="119.53"/>
    <n v="478.76"/>
    <n v="21"/>
    <n v="26"/>
    <n v="778"/>
    <n v="807"/>
    <n v="85"/>
    <n v="69"/>
    <m/>
    <n v="181.14"/>
    <n v="73.86"/>
    <n v="0.69"/>
    <n v="74.55"/>
    <n v="551.74"/>
    <n v="1768.77"/>
    <n v="157.88999999999999"/>
    <x v="0"/>
    <x v="0"/>
    <x v="4"/>
    <n v="1585"/>
    <n v="154"/>
    <x v="0"/>
    <x v="1"/>
  </r>
  <r>
    <x v="186"/>
    <x v="8"/>
    <x v="179"/>
    <n v="112.22"/>
    <n v="7959.42"/>
    <n v="70.930000000000007"/>
    <n v="8.2799999999999994"/>
    <n v="379.68"/>
    <n v="57.24"/>
    <n v="436.92"/>
    <n v="12"/>
    <n v="26"/>
    <n v="548"/>
    <n v="534"/>
    <n v="29"/>
    <n v="29"/>
    <m/>
    <n v="158.69999999999999"/>
    <n v="44.09"/>
    <n v="1.99"/>
    <n v="46.07"/>
    <n v="402.88"/>
    <n v="1402.64"/>
    <n v="121.46"/>
    <x v="0"/>
    <x v="0"/>
    <x v="4"/>
    <n v="1082"/>
    <n v="58"/>
    <x v="4"/>
    <x v="1"/>
  </r>
  <r>
    <x v="186"/>
    <x v="9"/>
    <x v="179"/>
    <n v="112.22"/>
    <n v="5692.39"/>
    <n v="75.86"/>
    <n v="8.3800000000000008"/>
    <n v="214.14"/>
    <n v="20.99"/>
    <n v="235.13"/>
    <n v="11"/>
    <n v="20"/>
    <n v="420"/>
    <n v="427"/>
    <n v="51"/>
    <n v="38"/>
    <m/>
    <n v="168.95"/>
    <n v="7.72"/>
    <n v="0.11"/>
    <n v="7.83"/>
    <n v="125.19"/>
    <n v="929.45"/>
    <n v="98.5"/>
    <x v="0"/>
    <x v="0"/>
    <x v="4"/>
    <n v="847"/>
    <n v="89"/>
    <x v="0"/>
    <x v="1"/>
  </r>
  <r>
    <x v="186"/>
    <x v="18"/>
    <x v="179"/>
    <n v="112.22"/>
    <n v="7421.55"/>
    <n v="96.6"/>
    <n v="8.24"/>
    <n v="317.22000000000003"/>
    <n v="96.24"/>
    <n v="413.46"/>
    <n v="25"/>
    <n v="27"/>
    <n v="491"/>
    <n v="493"/>
    <n v="42"/>
    <n v="68"/>
    <m/>
    <n v="157.58000000000001"/>
    <n v="36.9"/>
    <n v="0.33"/>
    <n v="37.229999999999997"/>
    <n v="332.81"/>
    <n v="1382.2"/>
    <n v="123.49"/>
    <x v="0"/>
    <x v="0"/>
    <x v="4"/>
    <n v="984"/>
    <n v="110"/>
    <x v="4"/>
    <x v="1"/>
  </r>
  <r>
    <x v="186"/>
    <x v="22"/>
    <x v="179"/>
    <n v="112.22"/>
    <n v="6073.8"/>
    <n v="54.13"/>
    <n v="8.5399999999999991"/>
    <n v="200.56"/>
    <n v="45.92"/>
    <n v="246.48"/>
    <n v="6"/>
    <n v="15"/>
    <n v="438"/>
    <n v="444"/>
    <n v="23"/>
    <n v="45"/>
    <m/>
    <n v="143.08000000000001"/>
    <n v="13.59"/>
    <n v="0"/>
    <n v="13.59"/>
    <n v="177.96"/>
    <n v="1045.3399999999999"/>
    <n v="100.45"/>
    <x v="0"/>
    <x v="0"/>
    <x v="4"/>
    <n v="882"/>
    <n v="68"/>
    <x v="3"/>
    <x v="1"/>
  </r>
  <r>
    <x v="186"/>
    <x v="11"/>
    <x v="179"/>
    <n v="112.22"/>
    <n v="6874.89"/>
    <n v="61.27"/>
    <n v="8.18"/>
    <n v="451.15"/>
    <n v="84.82"/>
    <n v="535.97"/>
    <n v="22"/>
    <n v="33"/>
    <n v="592"/>
    <n v="619"/>
    <n v="54"/>
    <n v="60"/>
    <m/>
    <n v="112.68"/>
    <n v="3.61"/>
    <n v="0.66"/>
    <n v="4.2699999999999996"/>
    <n v="80.5"/>
    <n v="1332.69"/>
    <n v="117.74"/>
    <x v="0"/>
    <x v="0"/>
    <x v="4"/>
    <n v="1211"/>
    <n v="114"/>
    <x v="4"/>
    <x v="1"/>
  </r>
  <r>
    <x v="186"/>
    <x v="12"/>
    <x v="179"/>
    <n v="112.22"/>
    <n v="4826.6000000000004"/>
    <n v="43.01"/>
    <n v="7.94"/>
    <n v="230.18"/>
    <n v="45.79"/>
    <n v="275.97000000000003"/>
    <n v="5"/>
    <n v="19"/>
    <n v="437"/>
    <n v="434"/>
    <n v="35"/>
    <n v="31"/>
    <m/>
    <n v="137.28"/>
    <n v="9.36"/>
    <n v="9.1300000000000008"/>
    <n v="18.48"/>
    <n v="236.9"/>
    <n v="783.63"/>
    <n v="77.37"/>
    <x v="0"/>
    <x v="0"/>
    <x v="4"/>
    <n v="871"/>
    <n v="66"/>
    <x v="3"/>
    <x v="1"/>
  </r>
  <r>
    <x v="186"/>
    <x v="13"/>
    <x v="179"/>
    <n v="112.22"/>
    <n v="10922.55"/>
    <n v="97.34"/>
    <n v="8.15"/>
    <n v="368.72"/>
    <n v="88.98"/>
    <n v="457.7"/>
    <n v="13"/>
    <n v="33"/>
    <n v="769"/>
    <n v="773"/>
    <n v="58"/>
    <n v="66"/>
    <m/>
    <n v="178.02"/>
    <n v="70.760000000000005"/>
    <n v="0.96"/>
    <n v="71.72"/>
    <n v="561.63"/>
    <n v="1782.29"/>
    <n v="168.84"/>
    <x v="0"/>
    <x v="0"/>
    <x v="4"/>
    <n v="1542"/>
    <n v="124"/>
    <x v="0"/>
    <x v="1"/>
  </r>
  <r>
    <x v="186"/>
    <x v="21"/>
    <x v="179"/>
    <n v="112.22"/>
    <n v="7876.32"/>
    <n v="70.19"/>
    <n v="7.77"/>
    <n v="348.97"/>
    <n v="26.77"/>
    <n v="375.74"/>
    <n v="17"/>
    <n v="30"/>
    <n v="565"/>
    <n v="550"/>
    <n v="48"/>
    <n v="57"/>
    <m/>
    <n v="168.61"/>
    <n v="46.31"/>
    <n v="4.79"/>
    <n v="51.1"/>
    <n v="449.16"/>
    <n v="1298.67"/>
    <n v="131.26"/>
    <x v="0"/>
    <x v="0"/>
    <x v="4"/>
    <n v="1115"/>
    <n v="105"/>
    <x v="3"/>
    <x v="1"/>
  </r>
  <r>
    <x v="186"/>
    <x v="14"/>
    <x v="179"/>
    <n v="112.22"/>
    <n v="6448.76"/>
    <n v="57.47"/>
    <n v="6.66"/>
    <n v="35.880000000000003"/>
    <n v="0"/>
    <n v="35.880000000000003"/>
    <n v="4"/>
    <n v="4"/>
    <n v="641"/>
    <n v="688"/>
    <n v="43"/>
    <n v="45"/>
    <m/>
    <n v="152.46"/>
    <n v="7.62"/>
    <n v="0"/>
    <n v="7.62"/>
    <n v="188.42"/>
    <n v="533.35"/>
    <n v="74.739999999999995"/>
    <x v="0"/>
    <x v="0"/>
    <x v="4"/>
    <n v="1329"/>
    <n v="88"/>
    <x v="0"/>
    <x v="1"/>
  </r>
  <r>
    <x v="186"/>
    <x v="16"/>
    <x v="179"/>
    <n v="112.22"/>
    <n v="11794.89"/>
    <n v="105.11"/>
    <n v="8.8000000000000007"/>
    <n v="456.63"/>
    <n v="190.94"/>
    <n v="647.57000000000005"/>
    <n v="13"/>
    <n v="41"/>
    <n v="806"/>
    <n v="866"/>
    <n v="87"/>
    <n v="87"/>
    <m/>
    <n v="168.97"/>
    <n v="55.8"/>
    <n v="0.32"/>
    <n v="56.12"/>
    <n v="490"/>
    <n v="2289.54"/>
    <n v="152.83000000000001"/>
    <x v="0"/>
    <x v="0"/>
    <x v="4"/>
    <n v="1672"/>
    <n v="174"/>
    <x v="0"/>
    <x v="1"/>
  </r>
  <r>
    <x v="187"/>
    <x v="1"/>
    <x v="26"/>
    <n v="46.39"/>
    <n v="3039.87"/>
    <n v="65.53"/>
    <n v="6.08"/>
    <n v="7.47"/>
    <n v="0"/>
    <n v="7.47"/>
    <n v="1"/>
    <n v="2"/>
    <n v="444"/>
    <n v="472"/>
    <n v="46"/>
    <n v="31"/>
    <m/>
    <n v="164"/>
    <n v="8.9"/>
    <n v="0"/>
    <n v="8.9"/>
    <n v="141.56"/>
    <n v="415.68"/>
    <n v="52.58"/>
    <x v="0"/>
    <x v="1"/>
    <x v="7"/>
    <n v="916"/>
    <n v="77"/>
    <x v="0"/>
    <x v="1"/>
  </r>
  <r>
    <x v="187"/>
    <x v="24"/>
    <x v="180"/>
    <n v="11.27"/>
    <n v="1083.8900000000001"/>
    <n v="96.98"/>
    <n v="6.22"/>
    <n v="48.46"/>
    <n v="0"/>
    <n v="48.46"/>
    <n v="0"/>
    <n v="4"/>
    <n v="68"/>
    <n v="78"/>
    <n v="2"/>
    <n v="0"/>
    <m/>
    <n v="152.91"/>
    <n v="0.59"/>
    <n v="0"/>
    <n v="0.59"/>
    <n v="25.36"/>
    <n v="123.19"/>
    <n v="19.149999999999999"/>
    <x v="2"/>
    <x v="0"/>
    <x v="2"/>
    <n v="146"/>
    <n v="2"/>
    <x v="3"/>
    <x v="1"/>
  </r>
  <r>
    <x v="187"/>
    <x v="3"/>
    <x v="26"/>
    <n v="46.39"/>
    <n v="2379.17"/>
    <n v="51.28"/>
    <n v="4.92"/>
    <n v="0"/>
    <n v="0"/>
    <n v="0"/>
    <n v="4"/>
    <n v="0"/>
    <n v="474"/>
    <n v="514"/>
    <n v="88"/>
    <n v="44"/>
    <m/>
    <n v="157.19"/>
    <n v="7.5"/>
    <n v="0"/>
    <n v="7.5"/>
    <n v="149.16999999999999"/>
    <n v="300.79000000000002"/>
    <n v="44.77"/>
    <x v="0"/>
    <x v="1"/>
    <x v="7"/>
    <n v="988"/>
    <n v="132"/>
    <x v="2"/>
    <x v="1"/>
  </r>
  <r>
    <x v="187"/>
    <x v="4"/>
    <x v="26"/>
    <n v="46.39"/>
    <n v="2485.0700000000002"/>
    <n v="53.57"/>
    <n v="6.25"/>
    <n v="14.54"/>
    <n v="0"/>
    <n v="14.54"/>
    <n v="9"/>
    <n v="3"/>
    <n v="352"/>
    <n v="384"/>
    <n v="62"/>
    <n v="43"/>
    <m/>
    <n v="155.44999999999999"/>
    <n v="7.29"/>
    <n v="0"/>
    <n v="7.29"/>
    <n v="113.49"/>
    <n v="349.41"/>
    <n v="54.3"/>
    <x v="0"/>
    <x v="1"/>
    <x v="7"/>
    <n v="736"/>
    <n v="105"/>
    <x v="3"/>
    <x v="1"/>
  </r>
  <r>
    <x v="187"/>
    <x v="5"/>
    <x v="26"/>
    <n v="46.39"/>
    <n v="3170.77"/>
    <n v="68.349999999999994"/>
    <n v="6.17"/>
    <n v="10.93"/>
    <n v="0"/>
    <n v="10.93"/>
    <n v="3"/>
    <n v="3"/>
    <n v="388"/>
    <n v="441"/>
    <n v="55"/>
    <n v="25"/>
    <m/>
    <n v="154.99"/>
    <n v="5.86"/>
    <n v="0"/>
    <n v="5.86"/>
    <n v="109.27"/>
    <n v="462.88"/>
    <n v="45.18"/>
    <x v="0"/>
    <x v="1"/>
    <x v="7"/>
    <n v="829"/>
    <n v="80"/>
    <x v="0"/>
    <x v="1"/>
  </r>
  <r>
    <x v="187"/>
    <x v="6"/>
    <x v="26"/>
    <n v="46.39"/>
    <n v="1588.71"/>
    <n v="34.25"/>
    <n v="4.1900000000000004"/>
    <n v="0"/>
    <n v="0"/>
    <n v="0"/>
    <n v="0"/>
    <n v="0"/>
    <n v="329"/>
    <n v="360"/>
    <n v="29"/>
    <n v="7"/>
    <m/>
    <n v="136"/>
    <n v="0.25"/>
    <n v="0"/>
    <n v="0.25"/>
    <n v="69.349999999999994"/>
    <n v="115.77"/>
    <n v="26.38"/>
    <x v="0"/>
    <x v="1"/>
    <x v="7"/>
    <n v="689"/>
    <n v="36"/>
    <x v="0"/>
    <x v="1"/>
  </r>
  <r>
    <x v="187"/>
    <x v="8"/>
    <x v="26"/>
    <n v="46.39"/>
    <n v="3113.87"/>
    <n v="67.12"/>
    <n v="5.83"/>
    <n v="2.83"/>
    <n v="0"/>
    <n v="2.83"/>
    <n v="3"/>
    <n v="0"/>
    <n v="430"/>
    <n v="456"/>
    <n v="65"/>
    <n v="36"/>
    <m/>
    <n v="169.37"/>
    <n v="16.86"/>
    <n v="0.95"/>
    <n v="17.809999999999999"/>
    <n v="185.24"/>
    <n v="562.16"/>
    <n v="58.02"/>
    <x v="0"/>
    <x v="1"/>
    <x v="7"/>
    <n v="886"/>
    <n v="101"/>
    <x v="4"/>
    <x v="1"/>
  </r>
  <r>
    <x v="187"/>
    <x v="9"/>
    <x v="27"/>
    <n v="81.78"/>
    <n v="4559.6400000000003"/>
    <n v="55.76"/>
    <n v="6.63"/>
    <n v="34.89"/>
    <n v="0"/>
    <n v="34.89"/>
    <n v="7"/>
    <n v="3"/>
    <n v="591"/>
    <n v="624"/>
    <n v="63"/>
    <n v="40"/>
    <m/>
    <n v="150.57"/>
    <n v="7.31"/>
    <n v="0"/>
    <n v="7.31"/>
    <n v="162.08000000000001"/>
    <n v="604.73"/>
    <n v="79.66"/>
    <x v="0"/>
    <x v="0"/>
    <x v="7"/>
    <n v="1215"/>
    <n v="103"/>
    <x v="0"/>
    <x v="1"/>
  </r>
  <r>
    <x v="187"/>
    <x v="18"/>
    <x v="26"/>
    <n v="46.39"/>
    <n v="2851.78"/>
    <n v="61.47"/>
    <n v="6.14"/>
    <n v="6.27"/>
    <n v="0"/>
    <n v="6.27"/>
    <n v="6"/>
    <n v="0"/>
    <n v="379"/>
    <n v="416"/>
    <n v="79"/>
    <n v="31"/>
    <m/>
    <n v="149.97999999999999"/>
    <n v="13.34"/>
    <n v="0.14000000000000001"/>
    <n v="13.48"/>
    <n v="159.37"/>
    <n v="464.13"/>
    <n v="53.61"/>
    <x v="0"/>
    <x v="1"/>
    <x v="7"/>
    <n v="795"/>
    <n v="110"/>
    <x v="4"/>
    <x v="1"/>
  </r>
  <r>
    <x v="187"/>
    <x v="22"/>
    <x v="26"/>
    <n v="46.39"/>
    <n v="2797.76"/>
    <n v="60.31"/>
    <n v="6.41"/>
    <n v="19.05"/>
    <n v="0"/>
    <n v="19.05"/>
    <n v="2"/>
    <n v="3"/>
    <n v="377"/>
    <n v="407"/>
    <n v="52"/>
    <n v="32"/>
    <m/>
    <n v="160.19999999999999"/>
    <n v="6.87"/>
    <n v="0"/>
    <n v="6.87"/>
    <n v="129.01"/>
    <n v="478.92"/>
    <n v="53.15"/>
    <x v="0"/>
    <x v="1"/>
    <x v="7"/>
    <n v="784"/>
    <n v="84"/>
    <x v="3"/>
    <x v="1"/>
  </r>
  <r>
    <x v="187"/>
    <x v="11"/>
    <x v="26"/>
    <n v="46.39"/>
    <n v="3006.48"/>
    <n v="64.81"/>
    <n v="6.01"/>
    <n v="12.47"/>
    <n v="0"/>
    <n v="12.47"/>
    <n v="3"/>
    <n v="1"/>
    <n v="440"/>
    <n v="441"/>
    <n v="68"/>
    <n v="59"/>
    <m/>
    <n v="134.46"/>
    <n v="5.66"/>
    <n v="0"/>
    <n v="5.66"/>
    <n v="81.88"/>
    <n v="537.91999999999996"/>
    <n v="61.94"/>
    <x v="0"/>
    <x v="1"/>
    <x v="7"/>
    <n v="881"/>
    <n v="127"/>
    <x v="4"/>
    <x v="1"/>
  </r>
  <r>
    <x v="187"/>
    <x v="12"/>
    <x v="26"/>
    <n v="46.39"/>
    <n v="2962.33"/>
    <n v="63.85"/>
    <n v="6.71"/>
    <n v="44.91"/>
    <n v="0"/>
    <n v="44.91"/>
    <n v="4"/>
    <n v="7"/>
    <n v="385"/>
    <n v="402"/>
    <n v="87"/>
    <n v="53"/>
    <m/>
    <n v="180.98"/>
    <n v="17.68"/>
    <n v="6.95"/>
    <n v="24.62"/>
    <n v="232.16"/>
    <n v="546.32000000000005"/>
    <n v="52.03"/>
    <x v="0"/>
    <x v="1"/>
    <x v="7"/>
    <n v="787"/>
    <n v="140"/>
    <x v="3"/>
    <x v="1"/>
  </r>
  <r>
    <x v="187"/>
    <x v="21"/>
    <x v="26"/>
    <n v="46.39"/>
    <n v="2900.3"/>
    <n v="62.52"/>
    <n v="5.54"/>
    <n v="0.55000000000000004"/>
    <n v="0"/>
    <n v="0.55000000000000004"/>
    <n v="2"/>
    <n v="0"/>
    <n v="385"/>
    <n v="395"/>
    <n v="33"/>
    <n v="27"/>
    <m/>
    <n v="163.19"/>
    <n v="10.210000000000001"/>
    <n v="7.0000000000000007E-2"/>
    <n v="10.27"/>
    <n v="138.30000000000001"/>
    <n v="355.94"/>
    <n v="58.36"/>
    <x v="0"/>
    <x v="1"/>
    <x v="7"/>
    <n v="780"/>
    <n v="60"/>
    <x v="3"/>
    <x v="1"/>
  </r>
  <r>
    <x v="187"/>
    <x v="14"/>
    <x v="27"/>
    <n v="81.78"/>
    <n v="3742.55"/>
    <n v="45.76"/>
    <n v="5.99"/>
    <n v="2.29"/>
    <n v="0"/>
    <n v="2.29"/>
    <n v="15"/>
    <n v="0"/>
    <n v="716"/>
    <n v="794"/>
    <n v="114"/>
    <n v="78"/>
    <m/>
    <n v="152.49"/>
    <n v="5.24"/>
    <n v="0"/>
    <n v="5.24"/>
    <n v="192.5"/>
    <n v="312.5"/>
    <n v="79.430000000000007"/>
    <x v="0"/>
    <x v="0"/>
    <x v="7"/>
    <n v="1510"/>
    <n v="192"/>
    <x v="0"/>
    <x v="1"/>
  </r>
  <r>
    <x v="187"/>
    <x v="15"/>
    <x v="52"/>
    <n v="59.72"/>
    <n v="4619.1099999999997"/>
    <n v="77.349999999999994"/>
    <n v="8.34"/>
    <n v="567.02"/>
    <n v="90.25"/>
    <n v="657.27"/>
    <n v="10"/>
    <n v="31"/>
    <n v="500"/>
    <n v="549"/>
    <n v="96"/>
    <n v="75"/>
    <m/>
    <n v="165.12"/>
    <n v="21.76"/>
    <n v="0"/>
    <n v="21.76"/>
    <n v="216.91"/>
    <n v="1454.64"/>
    <n v="71.040000000000006"/>
    <x v="2"/>
    <x v="0"/>
    <x v="2"/>
    <n v="1049"/>
    <n v="171"/>
    <x v="0"/>
    <x v="1"/>
  </r>
  <r>
    <x v="187"/>
    <x v="16"/>
    <x v="26"/>
    <n v="46.39"/>
    <n v="3083.69"/>
    <n v="66.47"/>
    <n v="6.63"/>
    <n v="44.52"/>
    <n v="0"/>
    <n v="44.52"/>
    <n v="4"/>
    <n v="6"/>
    <n v="363"/>
    <n v="403"/>
    <n v="60"/>
    <n v="40"/>
    <m/>
    <n v="151.63999999999999"/>
    <n v="7.18"/>
    <n v="0"/>
    <n v="7.18"/>
    <n v="122.4"/>
    <n v="529.54999999999995"/>
    <n v="49.69"/>
    <x v="0"/>
    <x v="1"/>
    <x v="7"/>
    <n v="766"/>
    <n v="100"/>
    <x v="0"/>
    <x v="1"/>
  </r>
  <r>
    <x v="188"/>
    <x v="1"/>
    <x v="56"/>
    <n v="81.27"/>
    <n v="5310.19"/>
    <n v="65.34"/>
    <n v="7.54"/>
    <n v="156.80000000000001"/>
    <n v="5.0999999999999996"/>
    <n v="161.9"/>
    <n v="19"/>
    <n v="18"/>
    <n v="620"/>
    <n v="665"/>
    <n v="110"/>
    <n v="59"/>
    <m/>
    <n v="170.65"/>
    <n v="31.01"/>
    <n v="1.48"/>
    <n v="32.49"/>
    <n v="319.33"/>
    <n v="1074.69"/>
    <n v="98.06"/>
    <x v="0"/>
    <x v="2"/>
    <x v="7"/>
    <n v="1285"/>
    <n v="169"/>
    <x v="0"/>
    <x v="1"/>
  </r>
  <r>
    <x v="188"/>
    <x v="3"/>
    <x v="41"/>
    <n v="87.15"/>
    <n v="4299.42"/>
    <n v="49.33"/>
    <n v="5.9"/>
    <n v="2.2799999999999998"/>
    <n v="0"/>
    <n v="2.2799999999999998"/>
    <n v="5"/>
    <n v="0"/>
    <n v="749"/>
    <n v="775"/>
    <n v="77"/>
    <n v="53"/>
    <m/>
    <n v="147.69"/>
    <n v="5.47"/>
    <n v="0"/>
    <n v="5.47"/>
    <n v="207.31"/>
    <n v="321.25"/>
    <n v="75.510000000000005"/>
    <x v="6"/>
    <x v="5"/>
    <x v="7"/>
    <n v="1524"/>
    <n v="130"/>
    <x v="2"/>
    <x v="1"/>
  </r>
  <r>
    <x v="188"/>
    <x v="4"/>
    <x v="29"/>
    <n v="70.14"/>
    <n v="3976.27"/>
    <n v="61.58"/>
    <n v="6.95"/>
    <n v="57.77"/>
    <n v="0"/>
    <n v="57.77"/>
    <n v="14"/>
    <n v="5"/>
    <n v="441"/>
    <n v="456"/>
    <n v="80"/>
    <n v="54"/>
    <m/>
    <n v="155.99"/>
    <n v="9.6"/>
    <n v="0"/>
    <n v="9.6"/>
    <n v="161.38"/>
    <n v="707.05"/>
    <n v="72.430000000000007"/>
    <x v="6"/>
    <x v="5"/>
    <x v="7"/>
    <n v="897"/>
    <n v="134"/>
    <x v="3"/>
    <x v="1"/>
  </r>
  <r>
    <x v="188"/>
    <x v="5"/>
    <x v="56"/>
    <n v="81.27"/>
    <n v="5659.66"/>
    <n v="69.64"/>
    <n v="7.92"/>
    <n v="185.68"/>
    <n v="27.84"/>
    <n v="213.52"/>
    <n v="13"/>
    <n v="21"/>
    <n v="583"/>
    <n v="637"/>
    <n v="125"/>
    <n v="80"/>
    <m/>
    <n v="146.69"/>
    <n v="8.1300000000000008"/>
    <n v="0.01"/>
    <n v="8.14"/>
    <n v="161.69"/>
    <n v="1221.6500000000001"/>
    <n v="90.62"/>
    <x v="0"/>
    <x v="2"/>
    <x v="7"/>
    <n v="1220"/>
    <n v="205"/>
    <x v="0"/>
    <x v="1"/>
  </r>
  <r>
    <x v="188"/>
    <x v="6"/>
    <x v="56"/>
    <n v="81.27"/>
    <n v="4803.8599999999997"/>
    <n v="59.11"/>
    <n v="7.16"/>
    <n v="113.83"/>
    <n v="1.42"/>
    <n v="115.25"/>
    <n v="23"/>
    <n v="15"/>
    <n v="615"/>
    <n v="635"/>
    <n v="147"/>
    <n v="120"/>
    <m/>
    <n v="170.17"/>
    <n v="31.73"/>
    <n v="0"/>
    <n v="31.73"/>
    <n v="302.43"/>
    <n v="1111.23"/>
    <n v="97.11"/>
    <x v="0"/>
    <x v="2"/>
    <x v="7"/>
    <n v="1250"/>
    <n v="267"/>
    <x v="0"/>
    <x v="1"/>
  </r>
  <r>
    <x v="188"/>
    <x v="8"/>
    <x v="29"/>
    <n v="70.14"/>
    <n v="3410.64"/>
    <n v="57.01"/>
    <n v="6.94"/>
    <n v="63.9"/>
    <n v="0"/>
    <n v="63.9"/>
    <n v="9"/>
    <n v="6"/>
    <n v="371"/>
    <n v="412"/>
    <n v="70"/>
    <n v="39"/>
    <m/>
    <n v="161.85"/>
    <n v="17.170000000000002"/>
    <n v="1.46"/>
    <n v="18.63"/>
    <n v="201.12"/>
    <n v="603.38"/>
    <n v="57.96"/>
    <x v="6"/>
    <x v="5"/>
    <x v="7"/>
    <n v="783"/>
    <n v="109"/>
    <x v="4"/>
    <x v="1"/>
  </r>
  <r>
    <x v="188"/>
    <x v="9"/>
    <x v="56"/>
    <n v="81.27"/>
    <n v="5398.73"/>
    <n v="66.430000000000007"/>
    <n v="7.6"/>
    <n v="236.98"/>
    <n v="5.03"/>
    <n v="242.01"/>
    <n v="20"/>
    <n v="27"/>
    <n v="553"/>
    <n v="592"/>
    <n v="108"/>
    <n v="62"/>
    <m/>
    <n v="152.32"/>
    <n v="15.18"/>
    <n v="0.22"/>
    <n v="15.4"/>
    <n v="197.94"/>
    <n v="1109.68"/>
    <n v="95.3"/>
    <x v="0"/>
    <x v="2"/>
    <x v="7"/>
    <n v="1145"/>
    <n v="170"/>
    <x v="0"/>
    <x v="1"/>
  </r>
  <r>
    <x v="188"/>
    <x v="18"/>
    <x v="10"/>
    <n v="70.14"/>
    <n v="3895.22"/>
    <n v="55.54"/>
    <n v="7.36"/>
    <n v="71.930000000000007"/>
    <n v="4.29"/>
    <n v="76.22"/>
    <n v="10"/>
    <n v="7"/>
    <n v="479"/>
    <n v="520"/>
    <n v="76"/>
    <n v="72"/>
    <m/>
    <n v="147.93"/>
    <n v="17.55"/>
    <n v="0.02"/>
    <n v="17.57"/>
    <n v="192.96"/>
    <n v="758.66"/>
    <n v="78.650000000000006"/>
    <x v="2"/>
    <x v="0"/>
    <x v="1"/>
    <n v="999"/>
    <n v="148"/>
    <x v="4"/>
    <x v="1"/>
  </r>
  <r>
    <x v="188"/>
    <x v="22"/>
    <x v="29"/>
    <n v="70.14"/>
    <n v="3360.89"/>
    <n v="56.81"/>
    <n v="7.62"/>
    <n v="89.41"/>
    <n v="2.23"/>
    <n v="91.64"/>
    <n v="2"/>
    <n v="10"/>
    <n v="318"/>
    <n v="355"/>
    <n v="61"/>
    <n v="55"/>
    <m/>
    <n v="143.03"/>
    <n v="1.48"/>
    <n v="0"/>
    <n v="1.48"/>
    <n v="103.17"/>
    <n v="566.29999999999995"/>
    <n v="58.74"/>
    <x v="6"/>
    <x v="5"/>
    <x v="7"/>
    <n v="673"/>
    <n v="116"/>
    <x v="3"/>
    <x v="1"/>
  </r>
  <r>
    <x v="188"/>
    <x v="11"/>
    <x v="29"/>
    <n v="70.14"/>
    <n v="3895.22"/>
    <n v="55.54"/>
    <n v="7.36"/>
    <n v="71.930000000000007"/>
    <n v="4.29"/>
    <n v="76.22"/>
    <n v="10"/>
    <n v="7"/>
    <n v="479"/>
    <n v="520"/>
    <n v="76"/>
    <n v="72"/>
    <m/>
    <n v="147.93"/>
    <n v="17.55"/>
    <n v="0.02"/>
    <n v="17.57"/>
    <n v="192.96"/>
    <n v="758.66"/>
    <n v="78.650000000000006"/>
    <x v="6"/>
    <x v="5"/>
    <x v="7"/>
    <n v="999"/>
    <n v="148"/>
    <x v="4"/>
    <x v="1"/>
  </r>
  <r>
    <x v="188"/>
    <x v="12"/>
    <x v="29"/>
    <n v="70.14"/>
    <n v="3778.96"/>
    <n v="55.6"/>
    <n v="6.98"/>
    <n v="96.28"/>
    <n v="0"/>
    <n v="96.28"/>
    <n v="8"/>
    <n v="11"/>
    <n v="423"/>
    <n v="454"/>
    <n v="85"/>
    <n v="64"/>
    <m/>
    <n v="169.62"/>
    <n v="20.63"/>
    <n v="5.01"/>
    <n v="25.64"/>
    <n v="260.95999999999998"/>
    <n v="650.32000000000005"/>
    <n v="63.42"/>
    <x v="6"/>
    <x v="5"/>
    <x v="7"/>
    <n v="877"/>
    <n v="149"/>
    <x v="3"/>
    <x v="1"/>
  </r>
  <r>
    <x v="188"/>
    <x v="21"/>
    <x v="29"/>
    <n v="70.14"/>
    <n v="3583.63"/>
    <n v="56.91"/>
    <n v="7.7"/>
    <n v="102.78"/>
    <n v="11.8"/>
    <n v="114.58"/>
    <n v="9"/>
    <n v="10"/>
    <n v="395"/>
    <n v="443"/>
    <n v="54"/>
    <n v="51"/>
    <m/>
    <n v="156.22"/>
    <n v="10.55"/>
    <n v="0.87"/>
    <n v="11.42"/>
    <n v="155.22"/>
    <n v="561.17999999999995"/>
    <n v="63.24"/>
    <x v="6"/>
    <x v="5"/>
    <x v="7"/>
    <n v="838"/>
    <n v="105"/>
    <x v="3"/>
    <x v="1"/>
  </r>
  <r>
    <x v="188"/>
    <x v="14"/>
    <x v="41"/>
    <n v="87.15"/>
    <n v="2648.75"/>
    <n v="52.65"/>
    <n v="5.59"/>
    <n v="0.56000000000000005"/>
    <n v="0"/>
    <n v="0.56000000000000005"/>
    <n v="5"/>
    <n v="0"/>
    <n v="432"/>
    <n v="453"/>
    <n v="45"/>
    <n v="30"/>
    <m/>
    <n v="150.84"/>
    <n v="4.88"/>
    <n v="0"/>
    <n v="4.88"/>
    <n v="113.13"/>
    <n v="208.42"/>
    <n v="44.66"/>
    <x v="6"/>
    <x v="5"/>
    <x v="7"/>
    <n v="885"/>
    <n v="75"/>
    <x v="0"/>
    <x v="1"/>
  </r>
  <r>
    <x v="188"/>
    <x v="16"/>
    <x v="56"/>
    <n v="81.27"/>
    <n v="5452.23"/>
    <n v="67.09"/>
    <n v="7.52"/>
    <n v="166.8"/>
    <n v="19.43"/>
    <n v="186.23"/>
    <n v="19"/>
    <n v="21"/>
    <n v="613"/>
    <n v="659"/>
    <n v="122"/>
    <n v="81"/>
    <m/>
    <n v="145.41"/>
    <n v="15.74"/>
    <n v="0"/>
    <n v="15.74"/>
    <n v="198.91"/>
    <n v="1221.9100000000001"/>
    <n v="86.09"/>
    <x v="0"/>
    <x v="2"/>
    <x v="7"/>
    <n v="1272"/>
    <n v="203"/>
    <x v="0"/>
    <x v="1"/>
  </r>
  <r>
    <x v="189"/>
    <x v="24"/>
    <x v="52"/>
    <n v="7.29"/>
    <n v="1150.6099999999999"/>
    <n v="157.83000000000001"/>
    <n v="5.56"/>
    <n v="0.56000000000000005"/>
    <n v="0"/>
    <n v="0.56000000000000005"/>
    <n v="0"/>
    <n v="0"/>
    <n v="5"/>
    <n v="6"/>
    <n v="0"/>
    <n v="0"/>
    <m/>
    <n v="172.22"/>
    <n v="3.73"/>
    <n v="0"/>
    <n v="3.73"/>
    <n v="31.38"/>
    <n v="18.62"/>
    <n v="15.54"/>
    <x v="2"/>
    <x v="0"/>
    <x v="2"/>
    <n v="11"/>
    <n v="0"/>
    <x v="3"/>
    <x v="1"/>
  </r>
  <r>
    <x v="189"/>
    <x v="15"/>
    <x v="52"/>
    <n v="63.51"/>
    <n v="5065.54"/>
    <n v="79.760000000000005"/>
    <n v="8.0399999999999991"/>
    <n v="884.94"/>
    <n v="73.069999999999993"/>
    <n v="958.01"/>
    <n v="20"/>
    <n v="44"/>
    <n v="412"/>
    <n v="450"/>
    <n v="84"/>
    <n v="52"/>
    <m/>
    <n v="160.96"/>
    <n v="17.23"/>
    <n v="0"/>
    <n v="17.23"/>
    <n v="205.9"/>
    <n v="1681.26"/>
    <n v="72.569999999999993"/>
    <x v="2"/>
    <x v="0"/>
    <x v="2"/>
    <n v="862"/>
    <n v="136"/>
    <x v="0"/>
    <x v="1"/>
  </r>
  <r>
    <x v="190"/>
    <x v="1"/>
    <x v="56"/>
    <n v="82.68"/>
    <n v="7179.29"/>
    <n v="86.84"/>
    <n v="8.1999999999999993"/>
    <n v="273.57"/>
    <n v="32.64"/>
    <n v="306.20999999999998"/>
    <n v="9"/>
    <n v="28"/>
    <n v="559"/>
    <n v="577"/>
    <n v="60"/>
    <n v="46"/>
    <m/>
    <n v="168.61"/>
    <n v="28.33"/>
    <n v="2.85"/>
    <n v="31.18"/>
    <n v="305.92"/>
    <n v="1117.21"/>
    <n v="110.22"/>
    <x v="0"/>
    <x v="7"/>
    <x v="7"/>
    <n v="1136"/>
    <n v="106"/>
    <x v="0"/>
    <x v="1"/>
  </r>
  <r>
    <x v="190"/>
    <x v="3"/>
    <x v="41"/>
    <n v="82.68"/>
    <n v="4666.3900000000003"/>
    <n v="56.44"/>
    <n v="6.84"/>
    <n v="21.43"/>
    <n v="0"/>
    <n v="21.43"/>
    <n v="6"/>
    <n v="2"/>
    <n v="574"/>
    <n v="579"/>
    <n v="59"/>
    <n v="50"/>
    <m/>
    <n v="150.15"/>
    <n v="6.44"/>
    <n v="0"/>
    <n v="6.44"/>
    <n v="214.9"/>
    <n v="429.79"/>
    <n v="71.06"/>
    <x v="0"/>
    <x v="7"/>
    <x v="7"/>
    <n v="1153"/>
    <n v="109"/>
    <x v="2"/>
    <x v="1"/>
  </r>
  <r>
    <x v="190"/>
    <x v="4"/>
    <x v="56"/>
    <n v="82.68"/>
    <n v="6633.33"/>
    <n v="80.23"/>
    <n v="7.84"/>
    <n v="455.7"/>
    <n v="48.31"/>
    <n v="504.01"/>
    <n v="50"/>
    <n v="40"/>
    <n v="511"/>
    <n v="514"/>
    <n v="75"/>
    <n v="78"/>
    <m/>
    <n v="160.97999999999999"/>
    <n v="21.54"/>
    <n v="0"/>
    <n v="21.54"/>
    <n v="242.32"/>
    <n v="1390.93"/>
    <n v="128.44999999999999"/>
    <x v="0"/>
    <x v="7"/>
    <x v="7"/>
    <n v="1025"/>
    <n v="153"/>
    <x v="3"/>
    <x v="1"/>
  </r>
  <r>
    <x v="190"/>
    <x v="5"/>
    <x v="56"/>
    <n v="82.68"/>
    <n v="6832.23"/>
    <n v="82.64"/>
    <n v="7.47"/>
    <n v="407.94"/>
    <n v="45.14"/>
    <n v="453.08"/>
    <n v="9"/>
    <n v="31"/>
    <n v="522"/>
    <n v="568"/>
    <n v="80"/>
    <n v="44"/>
    <m/>
    <n v="156.53"/>
    <n v="15.23"/>
    <n v="0"/>
    <s v="POOR TRACE"/>
    <n v="206.73"/>
    <n v="1445.16"/>
    <n v="92.3"/>
    <x v="0"/>
    <x v="7"/>
    <x v="7"/>
    <n v="1090"/>
    <n v="124"/>
    <x v="0"/>
    <x v="1"/>
  </r>
  <r>
    <x v="190"/>
    <x v="6"/>
    <x v="56"/>
    <n v="82.68"/>
    <n v="6540.31"/>
    <n v="79.11"/>
    <n v="7.91"/>
    <n v="272.99"/>
    <n v="40.93"/>
    <n v="313.92"/>
    <n v="17"/>
    <n v="27"/>
    <n v="534"/>
    <n v="559"/>
    <n v="64"/>
    <n v="45"/>
    <m/>
    <n v="166.69"/>
    <n v="24.71"/>
    <n v="0"/>
    <n v="24.71"/>
    <n v="277.66000000000003"/>
    <n v="1198.1199999999999"/>
    <n v="99.34"/>
    <x v="0"/>
    <x v="7"/>
    <x v="7"/>
    <n v="1093"/>
    <n v="109"/>
    <x v="0"/>
    <x v="1"/>
  </r>
  <r>
    <x v="190"/>
    <x v="8"/>
    <x v="56"/>
    <n v="82.68"/>
    <n v="6710.85"/>
    <n v="81.17"/>
    <n v="7.29"/>
    <n v="237.06"/>
    <n v="3.58"/>
    <n v="240.64"/>
    <n v="6"/>
    <n v="27"/>
    <n v="538"/>
    <n v="559"/>
    <n v="44"/>
    <n v="33"/>
    <m/>
    <n v="169.63"/>
    <n v="34.39"/>
    <n v="2.12"/>
    <n v="36.51"/>
    <n v="339.66"/>
    <n v="1219.95"/>
    <n v="102.3"/>
    <x v="0"/>
    <x v="7"/>
    <x v="7"/>
    <n v="1097"/>
    <n v="77"/>
    <x v="4"/>
    <x v="1"/>
  </r>
  <r>
    <x v="190"/>
    <x v="9"/>
    <x v="56"/>
    <n v="82.68"/>
    <n v="5959.95"/>
    <n v="72.09"/>
    <n v="8.6300000000000008"/>
    <n v="354.43"/>
    <n v="102.39"/>
    <n v="456.82"/>
    <n v="11"/>
    <n v="35"/>
    <n v="503"/>
    <n v="548"/>
    <n v="70"/>
    <n v="53"/>
    <m/>
    <n v="149.21"/>
    <n v="7"/>
    <n v="0"/>
    <n v="7"/>
    <n v="172.06"/>
    <n v="1190.28"/>
    <n v="88.91"/>
    <x v="0"/>
    <x v="7"/>
    <x v="7"/>
    <n v="1051"/>
    <n v="123"/>
    <x v="0"/>
    <x v="1"/>
  </r>
  <r>
    <x v="190"/>
    <x v="22"/>
    <x v="56"/>
    <n v="82.68"/>
    <n v="6735.85"/>
    <n v="81.47"/>
    <n v="8.1999999999999993"/>
    <n v="196.8"/>
    <n v="24.53"/>
    <n v="221.33"/>
    <n v="4"/>
    <n v="20"/>
    <n v="491"/>
    <n v="509"/>
    <n v="46"/>
    <n v="54"/>
    <m/>
    <n v="159.41"/>
    <n v="17.25"/>
    <n v="0"/>
    <n v="17.25"/>
    <n v="231.06"/>
    <n v="1163.25"/>
    <n v="103.12"/>
    <x v="0"/>
    <x v="7"/>
    <x v="7"/>
    <n v="1000"/>
    <n v="100"/>
    <x v="3"/>
    <x v="1"/>
  </r>
  <r>
    <x v="190"/>
    <x v="11"/>
    <x v="56"/>
    <n v="82.68"/>
    <n v="7204.91"/>
    <n v="87.15"/>
    <n v="7.94"/>
    <n v="489.71"/>
    <n v="47.26"/>
    <n v="536.97"/>
    <n v="16"/>
    <n v="45"/>
    <n v="570"/>
    <n v="588"/>
    <n v="66"/>
    <n v="53"/>
    <m/>
    <n v="140.88999999999999"/>
    <n v="9.7200000000000006"/>
    <n v="0.48"/>
    <s v="POOR TRACE"/>
    <n v="171.19"/>
    <n v="1536.37"/>
    <n v="122.51"/>
    <x v="0"/>
    <x v="7"/>
    <x v="7"/>
    <n v="1158"/>
    <n v="119"/>
    <x v="4"/>
    <x v="1"/>
  </r>
  <r>
    <x v="190"/>
    <x v="12"/>
    <x v="56"/>
    <n v="82.68"/>
    <n v="6452.87"/>
    <n v="78.05"/>
    <n v="7.86"/>
    <n v="214.45"/>
    <n v="46.04"/>
    <n v="260.49"/>
    <n v="6"/>
    <n v="21"/>
    <n v="489"/>
    <n v="506"/>
    <n v="63"/>
    <n v="39"/>
    <m/>
    <n v="171.69"/>
    <n v="25.13"/>
    <n v="0.56000000000000005"/>
    <n v="25.69"/>
    <n v="311.04000000000002"/>
    <n v="1096.75"/>
    <n v="93.66"/>
    <x v="0"/>
    <x v="7"/>
    <x v="7"/>
    <n v="995"/>
    <n v="102"/>
    <x v="3"/>
    <x v="1"/>
  </r>
  <r>
    <x v="190"/>
    <x v="13"/>
    <x v="56"/>
    <n v="82.68"/>
    <n v="6811.71"/>
    <n v="82.39"/>
    <n v="7.15"/>
    <n v="151.61000000000001"/>
    <n v="2.84"/>
    <n v="154.44999999999999"/>
    <n v="3"/>
    <n v="18"/>
    <n v="515"/>
    <n v="564"/>
    <n v="45"/>
    <n v="36"/>
    <m/>
    <n v="172.1"/>
    <n v="36.020000000000003"/>
    <n v="0"/>
    <n v="36.020000000000003"/>
    <n v="330.57"/>
    <n v="1107.8399999999999"/>
    <n v="100.34"/>
    <x v="0"/>
    <x v="7"/>
    <x v="7"/>
    <n v="1079"/>
    <n v="81"/>
    <x v="0"/>
    <x v="1"/>
  </r>
  <r>
    <x v="190"/>
    <x v="21"/>
    <x v="56"/>
    <n v="82.68"/>
    <n v="7005.56"/>
    <n v="84.73"/>
    <n v="7.77"/>
    <n v="297.70999999999998"/>
    <n v="24.3"/>
    <n v="322.01"/>
    <n v="15"/>
    <n v="26"/>
    <n v="511"/>
    <n v="570"/>
    <n v="77"/>
    <n v="47"/>
    <m/>
    <n v="145.15"/>
    <n v="0"/>
    <n v="0"/>
    <s v="POOR TRACE"/>
    <n v="34.71"/>
    <n v="1308.3599999999999"/>
    <n v="113.81"/>
    <x v="0"/>
    <x v="7"/>
    <x v="7"/>
    <n v="1081"/>
    <n v="124"/>
    <x v="3"/>
    <x v="1"/>
  </r>
  <r>
    <x v="190"/>
    <x v="14"/>
    <x v="41"/>
    <n v="82.68"/>
    <n v="4245.4799999999996"/>
    <n v="51.35"/>
    <n v="6.66"/>
    <n v="15.87"/>
    <n v="0"/>
    <n v="15.87"/>
    <n v="6"/>
    <n v="2"/>
    <n v="493"/>
    <n v="511"/>
    <n v="33"/>
    <n v="36"/>
    <m/>
    <n v="140.31"/>
    <n v="1.39"/>
    <n v="0"/>
    <s v="POOR TRACE"/>
    <n v="112.54"/>
    <n v="327.06"/>
    <n v="61.97"/>
    <x v="0"/>
    <x v="7"/>
    <x v="7"/>
    <n v="1004"/>
    <n v="69"/>
    <x v="0"/>
    <x v="1"/>
  </r>
  <r>
    <x v="190"/>
    <x v="16"/>
    <x v="56"/>
    <n v="82.68"/>
    <n v="7409.43"/>
    <n v="89.62"/>
    <n v="7.9"/>
    <n v="394.23"/>
    <n v="54.58"/>
    <n v="448.81"/>
    <n v="10"/>
    <n v="34"/>
    <n v="577"/>
    <n v="615"/>
    <n v="89"/>
    <n v="62"/>
    <m/>
    <n v="154.86000000000001"/>
    <n v="23.8"/>
    <n v="0"/>
    <n v="23.8"/>
    <n v="257.68"/>
    <n v="1622.81"/>
    <n v="105.09"/>
    <x v="0"/>
    <x v="7"/>
    <x v="7"/>
    <n v="1192"/>
    <n v="151"/>
    <x v="0"/>
    <x v="1"/>
  </r>
  <r>
    <x v="191"/>
    <x v="15"/>
    <x v="52"/>
    <n v="57.03"/>
    <n v="4488.09"/>
    <n v="78.7"/>
    <n v="7.92"/>
    <n v="656.34"/>
    <n v="70.06"/>
    <n v="726.4"/>
    <n v="19"/>
    <n v="45"/>
    <n v="426"/>
    <n v="492"/>
    <n v="85"/>
    <n v="63"/>
    <m/>
    <n v="166.25"/>
    <n v="16.88"/>
    <n v="7.0000000000000007E-2"/>
    <n v="16.95"/>
    <n v="201.58"/>
    <n v="1264.92"/>
    <n v="68"/>
    <x v="2"/>
    <x v="0"/>
    <x v="2"/>
    <n v="918"/>
    <n v="148"/>
    <x v="0"/>
    <x v="1"/>
  </r>
  <r>
    <x v="192"/>
    <x v="1"/>
    <x v="181"/>
    <n v="115.5"/>
    <n v="10547.73"/>
    <n v="91.32"/>
    <n v="8.16"/>
    <n v="275.11"/>
    <n v="38.78"/>
    <n v="313.89"/>
    <n v="11"/>
    <n v="20"/>
    <n v="858"/>
    <n v="886"/>
    <n v="65"/>
    <n v="79"/>
    <m/>
    <n v="177.99"/>
    <n v="58.88"/>
    <n v="4.83"/>
    <n v="63.71"/>
    <n v="533.08000000000004"/>
    <n v="1431.21"/>
    <n v="164.04"/>
    <x v="0"/>
    <x v="0"/>
    <x v="4"/>
    <n v="1744"/>
    <n v="144"/>
    <x v="0"/>
    <x v="1"/>
  </r>
  <r>
    <x v="192"/>
    <x v="3"/>
    <x v="181"/>
    <n v="115.5"/>
    <n v="6694.48"/>
    <n v="57.96"/>
    <n v="6.23"/>
    <n v="21.28"/>
    <n v="0"/>
    <n v="21.28"/>
    <n v="4"/>
    <n v="3"/>
    <n v="746"/>
    <n v="792"/>
    <n v="32"/>
    <n v="38"/>
    <m/>
    <n v="149.51"/>
    <n v="5.76"/>
    <n v="0"/>
    <n v="5.76"/>
    <n v="288.33"/>
    <n v="419.67"/>
    <n v="88.68"/>
    <x v="0"/>
    <x v="0"/>
    <x v="4"/>
    <n v="1538"/>
    <n v="70"/>
    <x v="2"/>
    <x v="1"/>
  </r>
  <r>
    <x v="192"/>
    <x v="4"/>
    <x v="181"/>
    <n v="115.5"/>
    <n v="9935.7900000000009"/>
    <n v="86.03"/>
    <n v="8.49"/>
    <n v="547.55999999999995"/>
    <n v="137.05000000000001"/>
    <n v="684.61"/>
    <n v="44"/>
    <n v="43"/>
    <n v="800"/>
    <n v="823"/>
    <n v="85"/>
    <n v="133"/>
    <m/>
    <n v="166.29"/>
    <n v="33.93"/>
    <n v="0"/>
    <n v="33.93"/>
    <n v="385.26"/>
    <n v="1987.12"/>
    <n v="188.51"/>
    <x v="0"/>
    <x v="0"/>
    <x v="4"/>
    <n v="1623"/>
    <n v="218"/>
    <x v="3"/>
    <x v="1"/>
  </r>
  <r>
    <x v="192"/>
    <x v="5"/>
    <x v="181"/>
    <n v="115.5"/>
    <n v="7856.02"/>
    <n v="71.569999999999993"/>
    <n v="8.09"/>
    <n v="297.31"/>
    <n v="42.46"/>
    <n v="339.77"/>
    <n v="13"/>
    <n v="26"/>
    <n v="522"/>
    <n v="582"/>
    <n v="61"/>
    <n v="40"/>
    <m/>
    <n v="151.43"/>
    <n v="17.23"/>
    <n v="0"/>
    <n v="17.23"/>
    <n v="175.63"/>
    <n v="1264.55"/>
    <n v="109.31"/>
    <x v="0"/>
    <x v="0"/>
    <x v="4"/>
    <n v="1104"/>
    <n v="101"/>
    <x v="0"/>
    <x v="1"/>
  </r>
  <r>
    <x v="192"/>
    <x v="6"/>
    <x v="181"/>
    <n v="115.5"/>
    <n v="9735.36"/>
    <n v="84.29"/>
    <n v="7.77"/>
    <n v="428.45"/>
    <n v="48.78"/>
    <n v="477.23"/>
    <n v="12"/>
    <n v="27"/>
    <n v="798"/>
    <n v="851"/>
    <n v="78"/>
    <n v="68"/>
    <m/>
    <n v="173.14"/>
    <n v="52.92"/>
    <n v="0"/>
    <n v="52.92"/>
    <n v="463.13"/>
    <n v="1692.99"/>
    <n v="153.25"/>
    <x v="0"/>
    <x v="0"/>
    <x v="4"/>
    <n v="1649"/>
    <n v="146"/>
    <x v="0"/>
    <x v="1"/>
  </r>
  <r>
    <x v="192"/>
    <x v="8"/>
    <x v="181"/>
    <n v="115.5"/>
    <n v="11059.66"/>
    <n v="95.76"/>
    <n v="7.09"/>
    <n v="346.82"/>
    <n v="0.71"/>
    <n v="347.53"/>
    <n v="11"/>
    <n v="30"/>
    <n v="811"/>
    <n v="806"/>
    <n v="56"/>
    <n v="49"/>
    <m/>
    <n v="171.61"/>
    <n v="56.22"/>
    <n v="1.03"/>
    <n v="57.25"/>
    <n v="497.1"/>
    <n v="1902.27"/>
    <n v="165.49"/>
    <x v="0"/>
    <x v="0"/>
    <x v="4"/>
    <n v="1617"/>
    <n v="105"/>
    <x v="4"/>
    <x v="1"/>
  </r>
  <r>
    <x v="192"/>
    <x v="9"/>
    <x v="181"/>
    <n v="115.5"/>
    <n v="9684.73"/>
    <n v="83.85"/>
    <n v="9.25"/>
    <n v="670.15"/>
    <n v="327.08999999999997"/>
    <n v="997.24"/>
    <n v="38"/>
    <n v="55"/>
    <n v="678"/>
    <n v="719"/>
    <n v="113"/>
    <n v="91"/>
    <m/>
    <n v="173.18"/>
    <n v="39.75"/>
    <n v="0.86"/>
    <n v="40.61"/>
    <n v="419.12"/>
    <n v="1940.67"/>
    <n v="150.72"/>
    <x v="0"/>
    <x v="0"/>
    <x v="4"/>
    <n v="1397"/>
    <n v="204"/>
    <x v="0"/>
    <x v="1"/>
  </r>
  <r>
    <x v="192"/>
    <x v="18"/>
    <x v="181"/>
    <n v="115.5"/>
    <n v="9778.83"/>
    <n v="84.67"/>
    <n v="7.69"/>
    <n v="321.04000000000002"/>
    <n v="38.94"/>
    <n v="359.98"/>
    <n v="16"/>
    <n v="21"/>
    <n v="803"/>
    <n v="785"/>
    <n v="58"/>
    <n v="87"/>
    <m/>
    <n v="152.65"/>
    <n v="38.21"/>
    <n v="0.62"/>
    <n v="38.83"/>
    <n v="430.3"/>
    <n v="1553.41"/>
    <n v="158.26"/>
    <x v="0"/>
    <x v="0"/>
    <x v="4"/>
    <n v="1588"/>
    <n v="145"/>
    <x v="4"/>
    <x v="1"/>
  </r>
  <r>
    <x v="192"/>
    <x v="22"/>
    <x v="181"/>
    <n v="115.5"/>
    <n v="10769.18"/>
    <n v="93.24"/>
    <n v="8.14"/>
    <n v="452.04"/>
    <n v="51.56"/>
    <n v="503.6"/>
    <n v="6"/>
    <n v="38"/>
    <n v="772"/>
    <n v="780"/>
    <n v="74"/>
    <n v="85"/>
    <m/>
    <n v="169.84"/>
    <n v="31.86"/>
    <n v="0"/>
    <n v="31.86"/>
    <n v="413.98"/>
    <n v="2061.34"/>
    <n v="171.64"/>
    <x v="0"/>
    <x v="0"/>
    <x v="4"/>
    <n v="1552"/>
    <n v="159"/>
    <x v="3"/>
    <x v="1"/>
  </r>
  <r>
    <x v="192"/>
    <x v="11"/>
    <x v="181"/>
    <n v="115.5"/>
    <n v="10630.07"/>
    <n v="92.04"/>
    <n v="7.64"/>
    <n v="728.27"/>
    <n v="47.68"/>
    <n v="775.95"/>
    <n v="29"/>
    <n v="49"/>
    <n v="842"/>
    <n v="860"/>
    <n v="80"/>
    <n v="95"/>
    <m/>
    <n v="155.03"/>
    <n v="20.95"/>
    <n v="0.47"/>
    <n v="21.41"/>
    <n v="219.51"/>
    <n v="2223.91"/>
    <n v="185.25"/>
    <x v="0"/>
    <x v="0"/>
    <x v="4"/>
    <n v="1702"/>
    <n v="175"/>
    <x v="4"/>
    <x v="1"/>
  </r>
  <r>
    <x v="192"/>
    <x v="21"/>
    <x v="181"/>
    <n v="115.5"/>
    <n v="5635.82"/>
    <n v="89.75"/>
    <n v="7.74"/>
    <n v="207.82"/>
    <n v="9.34"/>
    <n v="217.16"/>
    <n v="10"/>
    <n v="20"/>
    <n v="410"/>
    <n v="439"/>
    <n v="39"/>
    <n v="27"/>
    <m/>
    <n v="158.21"/>
    <n v="0"/>
    <n v="0"/>
    <n v="0"/>
    <n v="8.44"/>
    <n v="832.61"/>
    <n v="92.75"/>
    <x v="0"/>
    <x v="0"/>
    <x v="4"/>
    <n v="849"/>
    <n v="66"/>
    <x v="3"/>
    <x v="1"/>
  </r>
  <r>
    <x v="192"/>
    <x v="14"/>
    <x v="181"/>
    <n v="115.5"/>
    <n v="2020.11"/>
    <n v="17.489999999999998"/>
    <n v="6.51"/>
    <n v="16.11"/>
    <n v="0"/>
    <n v="16.11"/>
    <n v="7"/>
    <n v="1"/>
    <n v="311"/>
    <n v="300"/>
    <n v="39"/>
    <n v="25"/>
    <m/>
    <n v="117.12"/>
    <n v="2.11"/>
    <n v="0"/>
    <n v="2.11"/>
    <n v="96.3"/>
    <n v="147.46"/>
    <n v="37.54"/>
    <x v="0"/>
    <x v="0"/>
    <x v="4"/>
    <n v="611"/>
    <n v="64"/>
    <x v="0"/>
    <x v="1"/>
  </r>
  <r>
    <x v="193"/>
    <x v="12"/>
    <x v="182"/>
    <n v="48"/>
    <n v="5928.9600000000009"/>
    <m/>
    <m/>
    <n v="483"/>
    <n v="90"/>
    <n v="663.82799999999997"/>
    <m/>
    <m/>
    <n v="314.39999999999998"/>
    <n v="315.60000000000002"/>
    <n v="24"/>
    <n v="43.2"/>
    <m/>
    <m/>
    <m/>
    <m/>
    <m/>
    <m/>
    <m/>
    <m/>
    <x v="2"/>
    <x v="0"/>
    <x v="1"/>
    <n v="630"/>
    <n v="67.2"/>
    <x v="3"/>
    <x v="1"/>
  </r>
  <r>
    <x v="194"/>
    <x v="1"/>
    <x v="56"/>
    <n v="55.81"/>
    <n v="3912.71"/>
    <n v="70.099999999999994"/>
    <n v="6.65"/>
    <n v="169.97"/>
    <n v="0"/>
    <n v="169.97"/>
    <n v="8"/>
    <n v="24"/>
    <n v="436"/>
    <n v="461"/>
    <n v="57"/>
    <n v="42"/>
    <m/>
    <n v="164.61"/>
    <n v="10.34"/>
    <n v="1.1499999999999999"/>
    <n v="11.49"/>
    <n v="178.28"/>
    <n v="733.52"/>
    <n v="64.930000000000007"/>
    <x v="0"/>
    <x v="1"/>
    <x v="7"/>
    <n v="897"/>
    <n v="99"/>
    <x v="0"/>
    <x v="1"/>
  </r>
  <r>
    <x v="194"/>
    <x v="5"/>
    <x v="56"/>
    <n v="55.81"/>
    <n v="4303.17"/>
    <n v="77.099999999999994"/>
    <n v="6.84"/>
    <n v="139.85"/>
    <n v="0"/>
    <n v="139.85"/>
    <n v="10"/>
    <n v="19"/>
    <n v="400"/>
    <n v="479"/>
    <n v="89"/>
    <n v="41"/>
    <m/>
    <n v="164.82"/>
    <n v="10.76"/>
    <n v="0"/>
    <n v="10.76"/>
    <n v="171.07"/>
    <n v="841.79"/>
    <n v="68.77"/>
    <x v="0"/>
    <x v="1"/>
    <x v="7"/>
    <n v="879"/>
    <n v="130"/>
    <x v="0"/>
    <x v="1"/>
  </r>
  <r>
    <x v="194"/>
    <x v="6"/>
    <x v="56"/>
    <n v="55.81"/>
    <n v="3490.87"/>
    <n v="62.55"/>
    <n v="6.04"/>
    <n v="30.03"/>
    <n v="0"/>
    <n v="30.03"/>
    <n v="7"/>
    <n v="2"/>
    <n v="433"/>
    <n v="467"/>
    <n v="81"/>
    <n v="59"/>
    <m/>
    <n v="176.06"/>
    <n v="26.09"/>
    <n v="0"/>
    <n v="26.09"/>
    <n v="234.31"/>
    <n v="597.76"/>
    <n v="60.67"/>
    <x v="0"/>
    <x v="1"/>
    <x v="7"/>
    <n v="900"/>
    <n v="140"/>
    <x v="0"/>
    <x v="1"/>
  </r>
  <r>
    <x v="194"/>
    <x v="9"/>
    <x v="56"/>
    <n v="55.81"/>
    <n v="3854.28"/>
    <n v="69.06"/>
    <n v="7.28"/>
    <n v="165.26"/>
    <n v="1.43"/>
    <n v="166.69"/>
    <n v="14"/>
    <n v="17"/>
    <n v="374"/>
    <n v="425"/>
    <n v="70"/>
    <n v="34"/>
    <m/>
    <n v="147.31"/>
    <n v="5.37"/>
    <n v="0"/>
    <n v="5.37"/>
    <n v="108.59"/>
    <n v="763.52"/>
    <n v="67.569999999999993"/>
    <x v="0"/>
    <x v="1"/>
    <x v="7"/>
    <n v="799"/>
    <n v="104"/>
    <x v="0"/>
    <x v="1"/>
  </r>
  <r>
    <x v="194"/>
    <x v="13"/>
    <x v="56"/>
    <n v="55.81"/>
    <n v="3494.46"/>
    <n v="62.61"/>
    <n v="6.75"/>
    <n v="123.12"/>
    <n v="0"/>
    <n v="123.12"/>
    <n v="8"/>
    <n v="18"/>
    <n v="392"/>
    <n v="426"/>
    <n v="67"/>
    <n v="42"/>
    <m/>
    <n v="170.19"/>
    <n v="15.11"/>
    <n v="0"/>
    <n v="15.11"/>
    <n v="212.07"/>
    <n v="622.15"/>
    <n v="55.67"/>
    <x v="0"/>
    <x v="1"/>
    <x v="7"/>
    <n v="818"/>
    <n v="109"/>
    <x v="0"/>
    <x v="1"/>
  </r>
  <r>
    <x v="194"/>
    <x v="16"/>
    <x v="56"/>
    <n v="55.81"/>
    <n v="3938.59"/>
    <n v="70.569999999999993"/>
    <n v="6.62"/>
    <n v="133.53"/>
    <n v="0"/>
    <n v="133.53"/>
    <n v="11"/>
    <n v="18"/>
    <n v="435"/>
    <n v="481"/>
    <n v="89"/>
    <n v="52"/>
    <m/>
    <n v="152.1"/>
    <n v="5.27"/>
    <n v="0"/>
    <n v="5.27"/>
    <n v="143.04"/>
    <n v="799.95"/>
    <n v="58.17"/>
    <x v="0"/>
    <x v="1"/>
    <x v="7"/>
    <n v="916"/>
    <n v="141"/>
    <x v="0"/>
    <x v="1"/>
  </r>
  <r>
    <x v="195"/>
    <x v="23"/>
    <x v="183"/>
    <n v="108.26"/>
    <n v="5020.16"/>
    <n v="47.28"/>
    <n v="8.51"/>
    <n v="289.86"/>
    <n v="50.41"/>
    <n v="340.27"/>
    <n v="7"/>
    <n v="22"/>
    <n v="426"/>
    <n v="418"/>
    <n v="45"/>
    <n v="27"/>
    <m/>
    <n v="82"/>
    <n v="0"/>
    <n v="0"/>
    <n v="0"/>
    <n v="23.61"/>
    <n v="826.77"/>
    <n v="85.8"/>
    <x v="6"/>
    <x v="8"/>
    <x v="4"/>
    <n v="844"/>
    <n v="72"/>
    <x v="4"/>
    <x v="1"/>
  </r>
  <r>
    <x v="195"/>
    <x v="1"/>
    <x v="37"/>
    <n v="80.180000000000007"/>
    <n v="5263.61"/>
    <n v="65.650000000000006"/>
    <n v="7.78"/>
    <n v="190.36"/>
    <n v="11"/>
    <n v="201.36"/>
    <n v="23"/>
    <n v="16"/>
    <n v="631"/>
    <n v="660"/>
    <n v="76"/>
    <n v="53"/>
    <m/>
    <n v="157.01"/>
    <n v="15.46"/>
    <n v="0"/>
    <n v="15.46"/>
    <n v="215.72"/>
    <n v="935.51"/>
    <n v="99"/>
    <x v="0"/>
    <x v="2"/>
    <x v="7"/>
    <n v="1291"/>
    <n v="129"/>
    <x v="0"/>
    <x v="1"/>
  </r>
  <r>
    <x v="195"/>
    <x v="3"/>
    <x v="183"/>
    <n v="108.26"/>
    <n v="6681.56"/>
    <n v="61.72"/>
    <n v="7.68"/>
    <n v="83.22"/>
    <n v="12.44"/>
    <n v="95.66"/>
    <n v="9"/>
    <n v="9"/>
    <n v="775"/>
    <n v="756"/>
    <n v="65"/>
    <n v="52"/>
    <m/>
    <n v="153.01"/>
    <n v="13.45"/>
    <n v="0"/>
    <n v="13.45"/>
    <n v="309.98"/>
    <n v="536.97"/>
    <n v="93.28"/>
    <x v="6"/>
    <x v="8"/>
    <x v="4"/>
    <n v="1531"/>
    <n v="117"/>
    <x v="2"/>
    <x v="1"/>
  </r>
  <r>
    <x v="195"/>
    <x v="25"/>
    <x v="183"/>
    <n v="108.26"/>
    <n v="11133.51"/>
    <n v="103.16"/>
    <n v="9.59"/>
    <n v="696.88"/>
    <n v="472.6"/>
    <n v="1169.48"/>
    <n v="13"/>
    <n v="50"/>
    <n v="762"/>
    <n v="786"/>
    <n v="80"/>
    <n v="61"/>
    <m/>
    <n v="82"/>
    <n v="0"/>
    <n v="0"/>
    <n v="0"/>
    <n v="23.61"/>
    <n v="2466.29"/>
    <n v="182.88"/>
    <x v="6"/>
    <x v="8"/>
    <x v="4"/>
    <n v="1548"/>
    <n v="141"/>
    <x v="3"/>
    <x v="1"/>
  </r>
  <r>
    <x v="195"/>
    <x v="28"/>
    <x v="183"/>
    <n v="108.26"/>
    <n v="9292.82"/>
    <n v="86.07"/>
    <n v="7.96"/>
    <n v="502.66"/>
    <n v="64.599999999999994"/>
    <n v="567.26"/>
    <n v="22"/>
    <n v="47"/>
    <n v="663"/>
    <n v="656"/>
    <n v="68"/>
    <n v="99"/>
    <m/>
    <n v="81.59"/>
    <n v="0"/>
    <n v="0"/>
    <n v="0"/>
    <n v="3.08"/>
    <n v="1995.18"/>
    <n v="147.16999999999999"/>
    <x v="6"/>
    <x v="8"/>
    <x v="4"/>
    <n v="1319"/>
    <n v="167"/>
    <x v="1"/>
    <x v="1"/>
  </r>
  <r>
    <x v="195"/>
    <x v="26"/>
    <x v="183"/>
    <n v="108.26"/>
    <n v="4479.8500000000004"/>
    <n v="41.56"/>
    <n v="6.54"/>
    <n v="81.680000000000007"/>
    <n v="0"/>
    <n v="81.680000000000007"/>
    <n v="2"/>
    <n v="7"/>
    <n v="496"/>
    <n v="517"/>
    <n v="31"/>
    <n v="28"/>
    <m/>
    <n v="82"/>
    <n v="0"/>
    <n v="0"/>
    <n v="0"/>
    <n v="23.41"/>
    <n v="532.97"/>
    <n v="68.75"/>
    <x v="6"/>
    <x v="8"/>
    <x v="4"/>
    <n v="1013"/>
    <n v="59"/>
    <x v="3"/>
    <x v="1"/>
  </r>
  <r>
    <x v="195"/>
    <x v="4"/>
    <x v="183"/>
    <n v="108.26"/>
    <n v="9860.09"/>
    <n v="91.15"/>
    <n v="8.57"/>
    <n v="452.13"/>
    <n v="163.78"/>
    <n v="615.91"/>
    <n v="30"/>
    <n v="33"/>
    <n v="770"/>
    <n v="763"/>
    <n v="63"/>
    <n v="111"/>
    <m/>
    <n v="169.64"/>
    <n v="31.97"/>
    <n v="0"/>
    <n v="31.97"/>
    <n v="380.16"/>
    <n v="1862.78"/>
    <n v="169.23"/>
    <x v="6"/>
    <x v="8"/>
    <x v="4"/>
    <n v="1533"/>
    <n v="174"/>
    <x v="3"/>
    <x v="1"/>
  </r>
  <r>
    <x v="195"/>
    <x v="5"/>
    <x v="37"/>
    <n v="80.180000000000007"/>
    <n v="5708.84"/>
    <n v="71.2"/>
    <n v="7.66"/>
    <n v="200.58"/>
    <n v="13.61"/>
    <n v="214.19"/>
    <n v="11"/>
    <n v="24"/>
    <n v="596"/>
    <n v="644"/>
    <n v="94"/>
    <n v="55"/>
    <m/>
    <n v="154.65"/>
    <n v="11.47"/>
    <n v="0"/>
    <n v="11.47"/>
    <n v="189.64"/>
    <n v="1043.68"/>
    <n v="95.86"/>
    <x v="0"/>
    <x v="2"/>
    <x v="7"/>
    <n v="1240"/>
    <n v="149"/>
    <x v="0"/>
    <x v="1"/>
  </r>
  <r>
    <x v="195"/>
    <x v="6"/>
    <x v="37"/>
    <n v="80.180000000000007"/>
    <n v="4536.29"/>
    <n v="56.58"/>
    <n v="7.62"/>
    <n v="86.96"/>
    <n v="7.2"/>
    <n v="94.16"/>
    <n v="14"/>
    <n v="10"/>
    <n v="539"/>
    <n v="567"/>
    <n v="77"/>
    <n v="59"/>
    <m/>
    <n v="163.72"/>
    <n v="20.8"/>
    <n v="0"/>
    <n v="20.8"/>
    <n v="256.25"/>
    <n v="817.9"/>
    <n v="76.790000000000006"/>
    <x v="0"/>
    <x v="2"/>
    <x v="7"/>
    <n v="1106"/>
    <n v="136"/>
    <x v="0"/>
    <x v="1"/>
  </r>
  <r>
    <x v="195"/>
    <x v="8"/>
    <x v="183"/>
    <n v="108.26"/>
    <n v="8166.68"/>
    <n v="75.430000000000007"/>
    <n v="7.39"/>
    <n v="270.97000000000003"/>
    <n v="4.3099999999999996"/>
    <n v="275.27999999999997"/>
    <n v="6"/>
    <n v="19"/>
    <n v="644"/>
    <n v="659"/>
    <n v="45"/>
    <n v="41"/>
    <m/>
    <n v="164.32"/>
    <n v="42.72"/>
    <n v="1.98"/>
    <n v="44.7"/>
    <n v="409.26"/>
    <n v="1351.11"/>
    <n v="131.43"/>
    <x v="6"/>
    <x v="8"/>
    <x v="4"/>
    <n v="1303"/>
    <n v="86"/>
    <x v="4"/>
    <x v="1"/>
  </r>
  <r>
    <x v="195"/>
    <x v="18"/>
    <x v="183"/>
    <n v="108.26"/>
    <n v="9727.2000000000007"/>
    <n v="89.92"/>
    <n v="8.15"/>
    <n v="420.15"/>
    <n v="115.84"/>
    <n v="535.99"/>
    <n v="14"/>
    <n v="27"/>
    <n v="737"/>
    <n v="736"/>
    <n v="64"/>
    <n v="76"/>
    <m/>
    <n v="153.41"/>
    <n v="37.74"/>
    <n v="0.01"/>
    <n v="37.75"/>
    <n v="404.06"/>
    <n v="1718.66"/>
    <n v="158.06"/>
    <x v="6"/>
    <x v="8"/>
    <x v="4"/>
    <n v="1473"/>
    <n v="140"/>
    <x v="4"/>
    <x v="1"/>
  </r>
  <r>
    <x v="195"/>
    <x v="22"/>
    <x v="183"/>
    <n v="108.26"/>
    <n v="10511.04"/>
    <n v="97.19"/>
    <n v="8.1199999999999992"/>
    <n v="492.09"/>
    <n v="74.790000000000006"/>
    <n v="566.88"/>
    <n v="11"/>
    <n v="35"/>
    <n v="774"/>
    <n v="752"/>
    <n v="60"/>
    <n v="97"/>
    <m/>
    <n v="173.97"/>
    <n v="40.08"/>
    <n v="0.01"/>
    <n v="40.090000000000003"/>
    <n v="419.46"/>
    <n v="1950.92"/>
    <n v="175.41"/>
    <x v="6"/>
    <x v="8"/>
    <x v="4"/>
    <n v="1526"/>
    <n v="157"/>
    <x v="3"/>
    <x v="1"/>
  </r>
  <r>
    <x v="195"/>
    <x v="11"/>
    <x v="183"/>
    <n v="108.26"/>
    <n v="10868.54"/>
    <n v="100.39"/>
    <n v="7.99"/>
    <n v="627.19000000000005"/>
    <n v="122.21"/>
    <n v="749.4"/>
    <n v="39"/>
    <n v="43"/>
    <n v="872"/>
    <n v="896"/>
    <n v="64"/>
    <n v="98"/>
    <m/>
    <n v="163.76"/>
    <n v="29.39"/>
    <n v="3.79"/>
    <n v="33.18"/>
    <n v="330.82"/>
    <n v="2272.65"/>
    <n v="194.83"/>
    <x v="6"/>
    <x v="8"/>
    <x v="4"/>
    <n v="1768"/>
    <n v="162"/>
    <x v="4"/>
    <x v="1"/>
  </r>
  <r>
    <x v="195"/>
    <x v="12"/>
    <x v="183"/>
    <n v="108.26"/>
    <n v="9859.2099999999991"/>
    <n v="91.07"/>
    <n v="8.07"/>
    <n v="357.64"/>
    <n v="24"/>
    <n v="381.64"/>
    <n v="15"/>
    <n v="31"/>
    <n v="664"/>
    <n v="636"/>
    <n v="69"/>
    <n v="61"/>
    <m/>
    <n v="168.37"/>
    <n v="9.5"/>
    <n v="0.01"/>
    <n v="9.51"/>
    <n v="140.84"/>
    <n v="1636.21"/>
    <n v="156.87"/>
    <x v="6"/>
    <x v="8"/>
    <x v="4"/>
    <n v="1300"/>
    <n v="130"/>
    <x v="3"/>
    <x v="1"/>
  </r>
  <r>
    <x v="195"/>
    <x v="13"/>
    <x v="37"/>
    <n v="80.180000000000007"/>
    <n v="4879.7299999999996"/>
    <n v="60.86"/>
    <n v="6.92"/>
    <n v="76.349999999999994"/>
    <n v="0"/>
    <n v="76.349999999999994"/>
    <n v="3"/>
    <n v="7"/>
    <n v="563"/>
    <n v="596"/>
    <n v="68"/>
    <n v="56"/>
    <m/>
    <n v="151.63999999999999"/>
    <n v="5.12"/>
    <n v="0"/>
    <s v="POOR TRACE"/>
    <n v="174.63"/>
    <n v="887.9"/>
    <n v="88.96"/>
    <x v="0"/>
    <x v="2"/>
    <x v="7"/>
    <n v="1159"/>
    <n v="124"/>
    <x v="0"/>
    <x v="1"/>
  </r>
  <r>
    <x v="195"/>
    <x v="21"/>
    <x v="183"/>
    <n v="108.26"/>
    <n v="10439.129999999999"/>
    <n v="96.42"/>
    <n v="7.84"/>
    <n v="509.77"/>
    <n v="52.99"/>
    <n v="562.76"/>
    <n v="26"/>
    <n v="42"/>
    <n v="779"/>
    <n v="796"/>
    <n v="73"/>
    <n v="66"/>
    <m/>
    <n v="180.64"/>
    <n v="49.67"/>
    <n v="3.03"/>
    <n v="52.7"/>
    <n v="479.23"/>
    <n v="1810.65"/>
    <n v="184.79"/>
    <x v="6"/>
    <x v="8"/>
    <x v="4"/>
    <n v="1575"/>
    <n v="139"/>
    <x v="3"/>
    <x v="1"/>
  </r>
  <r>
    <x v="195"/>
    <x v="15"/>
    <x v="52"/>
    <n v="67.322083333333325"/>
    <n v="5405.3587499999994"/>
    <n v="80.291020158070964"/>
    <n v="7.2"/>
    <n v="146.08777777777777"/>
    <n v="0.72"/>
    <n v="146.80777777777777"/>
    <n v="4.5138888888888893"/>
    <n v="15.777777777777779"/>
    <n v="467.27777777777777"/>
    <n v="506.34722222222223"/>
    <n v="58.25"/>
    <n v="52.083333333333329"/>
    <m/>
    <n v="467.49458333333325"/>
    <n v="19.137361111111112"/>
    <n v="2.0833333333333333E-3"/>
    <n v="19.139444444444443"/>
    <n v="212.94374999999999"/>
    <n v="1000.5108333333333"/>
    <n v="78.04583333333332"/>
    <x v="2"/>
    <x v="0"/>
    <x v="2"/>
    <n v="973.625"/>
    <n v="110.33333333333333"/>
    <x v="0"/>
    <x v="1"/>
  </r>
  <r>
    <x v="195"/>
    <x v="29"/>
    <x v="183"/>
    <n v="108.26"/>
    <n v="8056.24"/>
    <n v="74.53"/>
    <n v="7.42"/>
    <n v="257.64"/>
    <n v="14.42"/>
    <n v="272.06"/>
    <n v="4"/>
    <n v="21"/>
    <n v="669"/>
    <n v="697"/>
    <n v="55"/>
    <n v="62"/>
    <m/>
    <n v="82"/>
    <n v="0"/>
    <n v="0"/>
    <n v="0"/>
    <n v="17.739999999999998"/>
    <n v="1090.18"/>
    <n v="111.2"/>
    <x v="6"/>
    <x v="8"/>
    <x v="4"/>
    <n v="1366"/>
    <n v="117"/>
    <x v="4"/>
    <x v="1"/>
  </r>
  <r>
    <x v="195"/>
    <x v="16"/>
    <x v="37"/>
    <n v="80.180000000000007"/>
    <n v="5429.55"/>
    <n v="67.72"/>
    <n v="7.1"/>
    <n v="196.72"/>
    <n v="1.42"/>
    <n v="198.14"/>
    <n v="8"/>
    <n v="24"/>
    <n v="620"/>
    <n v="666"/>
    <n v="85"/>
    <n v="71"/>
    <m/>
    <n v="151.56"/>
    <n v="15.14"/>
    <n v="0"/>
    <n v="15.14"/>
    <n v="222.52"/>
    <n v="1059.26"/>
    <n v="88.07"/>
    <x v="0"/>
    <x v="2"/>
    <x v="7"/>
    <n v="1286"/>
    <n v="156"/>
    <x v="0"/>
    <x v="1"/>
  </r>
  <r>
    <x v="195"/>
    <x v="27"/>
    <x v="183"/>
    <n v="108.26"/>
    <n v="3586.25"/>
    <n v="33.36"/>
    <n v="6.95"/>
    <n v="77.989999999999995"/>
    <n v="0"/>
    <n v="77.989999999999995"/>
    <n v="4"/>
    <n v="7"/>
    <n v="372"/>
    <n v="407"/>
    <n v="35"/>
    <n v="18"/>
    <m/>
    <n v="82.09"/>
    <n v="0"/>
    <n v="0"/>
    <n v="0"/>
    <n v="17.239999999999998"/>
    <n v="532.97"/>
    <n v="68.349999999999994"/>
    <x v="6"/>
    <x v="8"/>
    <x v="4"/>
    <n v="779"/>
    <n v="53"/>
    <x v="3"/>
    <x v="1"/>
  </r>
  <r>
    <x v="196"/>
    <x v="0"/>
    <x v="168"/>
    <n v="17.37"/>
    <n v="2616.46"/>
    <n v="150.66"/>
    <n v="4.1500000000000004"/>
    <n v="0"/>
    <n v="0"/>
    <n v="0"/>
    <n v="0"/>
    <n v="0"/>
    <n v="6"/>
    <n v="9"/>
    <n v="0"/>
    <n v="0"/>
    <m/>
    <n v="147.31"/>
    <n v="0"/>
    <n v="0"/>
    <n v="0"/>
    <n v="41.89"/>
    <n v="0.42"/>
    <n v="31.56"/>
    <x v="2"/>
    <x v="0"/>
    <x v="2"/>
    <n v="15"/>
    <n v="0"/>
    <x v="0"/>
    <x v="1"/>
  </r>
  <r>
    <x v="197"/>
    <x v="1"/>
    <x v="3"/>
    <n v="89.08"/>
    <n v="5120.5600000000004"/>
    <n v="57.48"/>
    <n v="6.6"/>
    <n v="68.61"/>
    <n v="0"/>
    <n v="68.61"/>
    <n v="3"/>
    <n v="9"/>
    <n v="677"/>
    <n v="716"/>
    <n v="69"/>
    <n v="52"/>
    <m/>
    <n v="163.41"/>
    <n v="24.49"/>
    <n v="3.14"/>
    <n v="27.63"/>
    <n v="300.73"/>
    <n v="590.59"/>
    <n v="89.51"/>
    <x v="0"/>
    <x v="7"/>
    <x v="7"/>
    <n v="1393"/>
    <n v="121"/>
    <x v="0"/>
    <x v="1"/>
  </r>
  <r>
    <x v="197"/>
    <x v="3"/>
    <x v="184"/>
    <n v="36.69"/>
    <n v="1896.76"/>
    <n v="51.7"/>
    <n v="5.66"/>
    <n v="3.91"/>
    <n v="0"/>
    <n v="3.91"/>
    <n v="8"/>
    <n v="0"/>
    <n v="329"/>
    <n v="364"/>
    <n v="48"/>
    <n v="32"/>
    <m/>
    <n v="155.43"/>
    <n v="5.2"/>
    <n v="0"/>
    <n v="5.2"/>
    <n v="110.25"/>
    <n v="179.37"/>
    <n v="36.6"/>
    <x v="0"/>
    <x v="7"/>
    <x v="7"/>
    <n v="693"/>
    <n v="80"/>
    <x v="2"/>
    <x v="1"/>
  </r>
  <r>
    <x v="197"/>
    <x v="5"/>
    <x v="3"/>
    <n v="89.08"/>
    <n v="6003.39"/>
    <n v="67.39"/>
    <n v="7.29"/>
    <n v="166.06"/>
    <n v="4.2699999999999996"/>
    <n v="170.33"/>
    <n v="9"/>
    <n v="17"/>
    <n v="638"/>
    <n v="672"/>
    <n v="59"/>
    <n v="47"/>
    <m/>
    <n v="148.30000000000001"/>
    <n v="3.77"/>
    <n v="0"/>
    <n v="3.77"/>
    <n v="164.22"/>
    <n v="879.43"/>
    <n v="102.51"/>
    <x v="0"/>
    <x v="7"/>
    <x v="7"/>
    <n v="1310"/>
    <n v="106"/>
    <x v="0"/>
    <x v="1"/>
  </r>
  <r>
    <x v="197"/>
    <x v="6"/>
    <x v="3"/>
    <n v="89.08"/>
    <n v="5289.8"/>
    <n v="59.57"/>
    <n v="6.62"/>
    <n v="62.63"/>
    <n v="0"/>
    <n v="62.63"/>
    <n v="10"/>
    <n v="6"/>
    <n v="625"/>
    <n v="621"/>
    <n v="76"/>
    <n v="73"/>
    <m/>
    <n v="161.69999999999999"/>
    <n v="26.65"/>
    <n v="0"/>
    <n v="26.65"/>
    <n v="274.95999999999998"/>
    <n v="745.25"/>
    <n v="90.56"/>
    <x v="0"/>
    <x v="7"/>
    <x v="7"/>
    <n v="1246"/>
    <n v="149"/>
    <x v="0"/>
    <x v="1"/>
  </r>
  <r>
    <x v="197"/>
    <x v="9"/>
    <x v="3"/>
    <n v="89.08"/>
    <n v="5513.82"/>
    <n v="61.9"/>
    <n v="7.6"/>
    <n v="139.07"/>
    <n v="25.88"/>
    <n v="164.95"/>
    <n v="16"/>
    <n v="12"/>
    <n v="632"/>
    <n v="687"/>
    <n v="120"/>
    <n v="92"/>
    <m/>
    <n v="161.74"/>
    <n v="29.2"/>
    <n v="0.51"/>
    <n v="29.71"/>
    <n v="285.72000000000003"/>
    <n v="1061.08"/>
    <n v="101.16"/>
    <x v="0"/>
    <x v="7"/>
    <x v="7"/>
    <n v="1319"/>
    <n v="212"/>
    <x v="0"/>
    <x v="1"/>
  </r>
  <r>
    <x v="197"/>
    <x v="13"/>
    <x v="3"/>
    <n v="89.08"/>
    <n v="5359.97"/>
    <n v="60.17"/>
    <n v="7.26"/>
    <n v="80.849999999999994"/>
    <n v="3.58"/>
    <n v="84.43"/>
    <n v="6"/>
    <n v="6"/>
    <n v="670"/>
    <n v="687"/>
    <n v="59"/>
    <n v="72"/>
    <m/>
    <n v="170.53"/>
    <n v="40.85"/>
    <n v="1.47"/>
    <n v="42.32"/>
    <n v="383.83"/>
    <n v="772.02"/>
    <n v="94.29"/>
    <x v="0"/>
    <x v="7"/>
    <x v="7"/>
    <n v="1357"/>
    <n v="131"/>
    <x v="0"/>
    <x v="1"/>
  </r>
  <r>
    <x v="197"/>
    <x v="15"/>
    <x v="3"/>
    <n v="89.08"/>
    <n v="4558.57"/>
    <n v="56.56"/>
    <n v="7.37"/>
    <n v="82.55"/>
    <n v="4.2699999999999996"/>
    <n v="86.82"/>
    <n v="4"/>
    <n v="9"/>
    <n v="597"/>
    <n v="624"/>
    <n v="69"/>
    <n v="61"/>
    <m/>
    <n v="165.28"/>
    <n v="21.07"/>
    <n v="11.28"/>
    <n v="32.35"/>
    <n v="329.8"/>
    <n v="653.74"/>
    <n v="65.81"/>
    <x v="0"/>
    <x v="7"/>
    <x v="7"/>
    <n v="1221"/>
    <n v="130"/>
    <x v="0"/>
    <x v="1"/>
  </r>
  <r>
    <x v="197"/>
    <x v="16"/>
    <x v="3"/>
    <n v="89.08"/>
    <n v="5955.18"/>
    <n v="66.849999999999994"/>
    <n v="7.47"/>
    <n v="190.88"/>
    <n v="2.16"/>
    <n v="193.04"/>
    <n v="13"/>
    <n v="17"/>
    <n v="716"/>
    <n v="763"/>
    <n v="85"/>
    <n v="86"/>
    <m/>
    <n v="155.06"/>
    <n v="23.07"/>
    <n v="0.11"/>
    <n v="23.17"/>
    <n v="281.95999999999998"/>
    <n v="959.93"/>
    <n v="95.44"/>
    <x v="0"/>
    <x v="7"/>
    <x v="7"/>
    <n v="1479"/>
    <n v="171"/>
    <x v="0"/>
    <x v="1"/>
  </r>
  <r>
    <x v="198"/>
    <x v="0"/>
    <x v="52"/>
    <n v="15.62"/>
    <n v="2574.69"/>
    <n v="164.85"/>
    <n v="4.59"/>
    <n v="0"/>
    <n v="0"/>
    <n v="0"/>
    <n v="0"/>
    <n v="0"/>
    <n v="11"/>
    <n v="10"/>
    <n v="0"/>
    <n v="0"/>
    <m/>
    <n v="158.04"/>
    <n v="2.5499999999999998"/>
    <n v="0"/>
    <n v="2.5499999999999998"/>
    <n v="52.93"/>
    <n v="0"/>
    <n v="35.54"/>
    <x v="2"/>
    <x v="0"/>
    <x v="2"/>
    <n v="21"/>
    <n v="0"/>
    <x v="0"/>
    <x v="1"/>
  </r>
  <r>
    <x v="198"/>
    <x v="24"/>
    <x v="52"/>
    <n v="15.63"/>
    <n v="2384.23"/>
    <n v="152.53"/>
    <n v="5.27"/>
    <n v="0"/>
    <n v="0"/>
    <n v="0"/>
    <n v="0"/>
    <n v="0"/>
    <n v="9"/>
    <n v="8"/>
    <n v="0"/>
    <n v="0"/>
    <m/>
    <n v="167.32"/>
    <n v="7.01"/>
    <n v="0"/>
    <n v="7.01"/>
    <n v="62.34"/>
    <n v="20.079999999999998"/>
    <n v="30.67"/>
    <x v="2"/>
    <x v="0"/>
    <x v="2"/>
    <n v="17"/>
    <n v="0"/>
    <x v="3"/>
    <x v="1"/>
  </r>
  <r>
    <x v="199"/>
    <x v="1"/>
    <x v="185"/>
    <n v="109.95"/>
    <n v="11421.79"/>
    <n v="103.89"/>
    <n v="8.24"/>
    <n v="370.79"/>
    <n v="74.48"/>
    <n v="445.27"/>
    <n v="18"/>
    <n v="35"/>
    <n v="899"/>
    <n v="887"/>
    <n v="71"/>
    <n v="93"/>
    <m/>
    <n v="176.02"/>
    <n v="57.99"/>
    <n v="11.37"/>
    <n v="69.36"/>
    <n v="552.38"/>
    <n v="1874.36"/>
    <n v="175.72"/>
    <x v="0"/>
    <x v="0"/>
    <x v="4"/>
    <n v="1786"/>
    <n v="164"/>
    <x v="0"/>
    <x v="1"/>
  </r>
  <r>
    <x v="199"/>
    <x v="3"/>
    <x v="185"/>
    <n v="109.95"/>
    <n v="6165.1"/>
    <n v="65.05"/>
    <n v="7.21"/>
    <n v="19.23"/>
    <n v="1.43"/>
    <n v="20.66"/>
    <n v="4"/>
    <n v="1"/>
    <n v="711"/>
    <n v="684"/>
    <n v="44"/>
    <n v="31"/>
    <m/>
    <n v="154.15"/>
    <n v="8.4499999999999993"/>
    <n v="0"/>
    <n v="8.4499999999999993"/>
    <n v="159.52000000000001"/>
    <n v="391.22"/>
    <n v="80.67"/>
    <x v="0"/>
    <x v="0"/>
    <x v="4"/>
    <n v="1395"/>
    <n v="75"/>
    <x v="2"/>
    <x v="1"/>
  </r>
  <r>
    <x v="199"/>
    <x v="4"/>
    <x v="185"/>
    <n v="109.95"/>
    <n v="6050.53"/>
    <n v="57.76"/>
    <n v="8.33"/>
    <n v="276.2"/>
    <n v="38.1"/>
    <n v="314.3"/>
    <n v="18"/>
    <n v="21"/>
    <n v="492"/>
    <n v="488"/>
    <n v="34"/>
    <n v="64"/>
    <m/>
    <n v="145.83000000000001"/>
    <n v="37.33"/>
    <n v="0.12"/>
    <n v="37.44"/>
    <n v="296.91000000000003"/>
    <n v="1136.04"/>
    <n v="105.63"/>
    <x v="0"/>
    <x v="0"/>
    <x v="4"/>
    <n v="980"/>
    <n v="98"/>
    <x v="3"/>
    <x v="1"/>
  </r>
  <r>
    <x v="199"/>
    <x v="5"/>
    <x v="185"/>
    <n v="109.95"/>
    <n v="11182.99"/>
    <n v="109.55"/>
    <n v="8.64"/>
    <n v="676.08"/>
    <n v="218.48"/>
    <n v="894.56"/>
    <n v="23"/>
    <n v="57"/>
    <n v="651"/>
    <n v="681"/>
    <n v="77"/>
    <n v="78"/>
    <m/>
    <n v="140.69999999999999"/>
    <n v="17.3"/>
    <n v="1.1399999999999999"/>
    <n v="18.440000000000001"/>
    <n v="208.56"/>
    <n v="2254.21"/>
    <n v="156.22999999999999"/>
    <x v="0"/>
    <x v="0"/>
    <x v="4"/>
    <n v="1332"/>
    <n v="155"/>
    <x v="0"/>
    <x v="1"/>
  </r>
  <r>
    <x v="199"/>
    <x v="6"/>
    <x v="185"/>
    <n v="109.95"/>
    <n v="10189.66"/>
    <n v="92.68"/>
    <n v="7.78"/>
    <n v="355.69"/>
    <n v="34.71"/>
    <n v="390.4"/>
    <n v="11"/>
    <n v="30"/>
    <n v="837"/>
    <n v="866"/>
    <n v="80"/>
    <n v="90"/>
    <m/>
    <n v="173.36"/>
    <n v="52.82"/>
    <n v="0"/>
    <n v="52.82"/>
    <n v="449.81"/>
    <n v="1799.89"/>
    <n v="144.11000000000001"/>
    <x v="0"/>
    <x v="0"/>
    <x v="4"/>
    <n v="1703"/>
    <n v="170"/>
    <x v="0"/>
    <x v="1"/>
  </r>
  <r>
    <x v="199"/>
    <x v="8"/>
    <x v="185"/>
    <n v="109.95"/>
    <n v="1823.31"/>
    <n v="16.77"/>
    <n v="5.73"/>
    <n v="1.68"/>
    <n v="0"/>
    <n v="1.68"/>
    <n v="0"/>
    <n v="0"/>
    <n v="219"/>
    <n v="236"/>
    <n v="15"/>
    <n v="5"/>
    <m/>
    <n v="122.06"/>
    <n v="3.81"/>
    <n v="0"/>
    <n v="3.81"/>
    <n v="122.67"/>
    <n v="120.23"/>
    <n v="38.96"/>
    <x v="0"/>
    <x v="0"/>
    <x v="4"/>
    <n v="455"/>
    <n v="20"/>
    <x v="4"/>
    <x v="1"/>
  </r>
  <r>
    <x v="199"/>
    <x v="9"/>
    <x v="185"/>
    <n v="109.95"/>
    <n v="9032.73"/>
    <n v="87.29"/>
    <n v="9.0299999999999994"/>
    <n v="546.77"/>
    <n v="271.33999999999997"/>
    <n v="818.11"/>
    <n v="20"/>
    <n v="45"/>
    <n v="653"/>
    <n v="661"/>
    <n v="74"/>
    <n v="76"/>
    <m/>
    <n v="171.96"/>
    <n v="28.92"/>
    <n v="0.46"/>
    <n v="29.38"/>
    <n v="359.4"/>
    <n v="1781.95"/>
    <n v="128.32"/>
    <x v="0"/>
    <x v="0"/>
    <x v="4"/>
    <n v="1314"/>
    <n v="150"/>
    <x v="0"/>
    <x v="1"/>
  </r>
  <r>
    <x v="199"/>
    <x v="18"/>
    <x v="185"/>
    <n v="109.95"/>
    <n v="10216.91"/>
    <n v="92.93"/>
    <n v="8.5"/>
    <n v="510.81"/>
    <n v="108.85"/>
    <n v="619.66"/>
    <n v="25"/>
    <n v="42"/>
    <n v="809"/>
    <n v="784"/>
    <n v="61"/>
    <n v="99"/>
    <m/>
    <n v="161.18"/>
    <n v="58.76"/>
    <n v="4.7699999999999996"/>
    <n v="63.53"/>
    <n v="525.46"/>
    <n v="1801.41"/>
    <n v="154.07"/>
    <x v="0"/>
    <x v="0"/>
    <x v="4"/>
    <n v="1593"/>
    <n v="160"/>
    <x v="4"/>
    <x v="1"/>
  </r>
  <r>
    <x v="199"/>
    <x v="22"/>
    <x v="185"/>
    <n v="109.95"/>
    <n v="6621.32"/>
    <n v="60.89"/>
    <n v="8.42"/>
    <n v="239.13"/>
    <n v="48.18"/>
    <n v="287.31"/>
    <n v="10"/>
    <n v="25"/>
    <n v="539"/>
    <n v="530"/>
    <n v="39"/>
    <n v="55"/>
    <m/>
    <n v="154.99"/>
    <n v="31.17"/>
    <n v="0"/>
    <n v="31.17"/>
    <n v="311.02999999999997"/>
    <n v="1144.21"/>
    <n v="108.01"/>
    <x v="0"/>
    <x v="0"/>
    <x v="4"/>
    <n v="1069"/>
    <n v="94"/>
    <x v="3"/>
    <x v="1"/>
  </r>
  <r>
    <x v="199"/>
    <x v="11"/>
    <x v="185"/>
    <n v="109.95"/>
    <n v="5753.13"/>
    <n v="72.92"/>
    <n v="7.85"/>
    <n v="410.93"/>
    <n v="58.91"/>
    <n v="469.84"/>
    <n v="10"/>
    <n v="28"/>
    <n v="433"/>
    <n v="460"/>
    <n v="38"/>
    <n v="54"/>
    <m/>
    <n v="71"/>
    <n v="0"/>
    <n v="0"/>
    <n v="0"/>
    <n v="13.29"/>
    <n v="1242.42"/>
    <n v="92.88"/>
    <x v="0"/>
    <x v="0"/>
    <x v="4"/>
    <n v="893"/>
    <n v="92"/>
    <x v="4"/>
    <x v="1"/>
  </r>
  <r>
    <x v="199"/>
    <x v="13"/>
    <x v="185"/>
    <n v="109.95"/>
    <n v="11379.32"/>
    <n v="103.5"/>
    <n v="7.34"/>
    <n v="317.57"/>
    <n v="10.01"/>
    <n v="327.58"/>
    <n v="9"/>
    <n v="27"/>
    <n v="862"/>
    <n v="867"/>
    <n v="58"/>
    <n v="68"/>
    <m/>
    <n v="179.26"/>
    <n v="69.400000000000006"/>
    <n v="3.76"/>
    <n v="73.17"/>
    <n v="563.35"/>
    <n v="1886.35"/>
    <n v="161.46"/>
    <x v="0"/>
    <x v="0"/>
    <x v="4"/>
    <n v="1729"/>
    <n v="126"/>
    <x v="0"/>
    <x v="1"/>
  </r>
  <r>
    <x v="199"/>
    <x v="21"/>
    <x v="185"/>
    <n v="109.95"/>
    <n v="6360.22"/>
    <n v="58.48"/>
    <n v="7.97"/>
    <n v="258.01"/>
    <n v="37.89"/>
    <n v="295.89999999999998"/>
    <n v="10"/>
    <n v="20"/>
    <n v="533"/>
    <n v="495"/>
    <n v="39"/>
    <n v="49"/>
    <m/>
    <n v="74.45"/>
    <n v="0"/>
    <n v="0"/>
    <n v="0"/>
    <n v="20.170000000000002"/>
    <n v="1094.99"/>
    <n v="102.1"/>
    <x v="0"/>
    <x v="0"/>
    <x v="4"/>
    <n v="1028"/>
    <n v="88"/>
    <x v="3"/>
    <x v="1"/>
  </r>
  <r>
    <x v="199"/>
    <x v="15"/>
    <x v="186"/>
    <n v="51.79"/>
    <n v="4982.18"/>
    <n v="96.2"/>
    <n v="8.1199999999999992"/>
    <n v="411.95"/>
    <n v="67.41"/>
    <n v="479.36"/>
    <n v="4"/>
    <n v="15"/>
    <n v="351"/>
    <n v="402"/>
    <n v="40"/>
    <n v="28"/>
    <m/>
    <n v="166.58"/>
    <n v="21.31"/>
    <n v="0.15"/>
    <n v="22.28"/>
    <n v="201.06"/>
    <n v="1196.22"/>
    <n v="66.739999999999995"/>
    <x v="7"/>
    <x v="0"/>
    <x v="8"/>
    <n v="753"/>
    <n v="68"/>
    <x v="0"/>
    <x v="1"/>
  </r>
  <r>
    <x v="199"/>
    <x v="16"/>
    <x v="185"/>
    <n v="109.95"/>
    <n v="11967.68"/>
    <n v="108.85"/>
    <n v="9.01"/>
    <n v="901.52"/>
    <n v="192.64"/>
    <n v="1094.1600000000001"/>
    <n v="19"/>
    <n v="75"/>
    <n v="803"/>
    <n v="813"/>
    <n v="105"/>
    <n v="110"/>
    <m/>
    <n v="171.54"/>
    <n v="57.08"/>
    <n v="3.47"/>
    <n v="60.55"/>
    <n v="512.02"/>
    <n v="2854.56"/>
    <n v="145.94"/>
    <x v="0"/>
    <x v="0"/>
    <x v="4"/>
    <n v="1616"/>
    <n v="215"/>
    <x v="0"/>
    <x v="1"/>
  </r>
  <r>
    <x v="200"/>
    <x v="0"/>
    <x v="52"/>
    <n v="34.39"/>
    <n v="4031.71"/>
    <n v="117.24"/>
    <n v="7.16"/>
    <n v="124.61"/>
    <n v="4.95"/>
    <n v="129.56"/>
    <n v="1"/>
    <n v="4"/>
    <n v="138"/>
    <n v="125"/>
    <n v="1"/>
    <n v="2"/>
    <m/>
    <n v="142.82"/>
    <n v="0"/>
    <n v="0"/>
    <n v="0"/>
    <n v="69.45"/>
    <n v="176.32"/>
    <n v="61.91"/>
    <x v="2"/>
    <x v="0"/>
    <x v="1"/>
    <n v="263"/>
    <n v="3"/>
    <x v="0"/>
    <x v="1"/>
  </r>
  <r>
    <x v="200"/>
    <x v="1"/>
    <x v="3"/>
    <n v="71.45"/>
    <n v="3324.46"/>
    <n v="46.53"/>
    <n v="7.01"/>
    <n v="11.57"/>
    <n v="0.7"/>
    <n v="12.27"/>
    <n v="3"/>
    <n v="1"/>
    <n v="561"/>
    <n v="602"/>
    <n v="17"/>
    <n v="11"/>
    <m/>
    <n v="134.41"/>
    <n v="1.5"/>
    <n v="0"/>
    <n v="1.5"/>
    <n v="99.59"/>
    <n v="224.61"/>
    <n v="66.5"/>
    <x v="0"/>
    <x v="1"/>
    <x v="7"/>
    <n v="1163"/>
    <n v="28"/>
    <x v="0"/>
    <x v="1"/>
  </r>
  <r>
    <x v="200"/>
    <x v="3"/>
    <x v="41"/>
    <n v="71.45"/>
    <n v="2467.1799999999998"/>
    <n v="34.53"/>
    <n v="5.35"/>
    <n v="0"/>
    <n v="0"/>
    <n v="0"/>
    <n v="1"/>
    <n v="0"/>
    <n v="606"/>
    <n v="639"/>
    <n v="37"/>
    <n v="22"/>
    <m/>
    <n v="138.27000000000001"/>
    <n v="0.86"/>
    <n v="0"/>
    <n v="0.86"/>
    <n v="128.59"/>
    <n v="126.13"/>
    <n v="52.38"/>
    <x v="0"/>
    <x v="1"/>
    <x v="7"/>
    <n v="1245"/>
    <n v="59"/>
    <x v="2"/>
    <x v="1"/>
  </r>
  <r>
    <x v="200"/>
    <x v="4"/>
    <x v="3"/>
    <n v="71.45"/>
    <n v="3701.79"/>
    <n v="51.81"/>
    <n v="7.5"/>
    <n v="78.290000000000006"/>
    <n v="4.3099999999999996"/>
    <n v="82.6"/>
    <n v="10"/>
    <n v="8"/>
    <n v="633"/>
    <n v="593"/>
    <n v="38"/>
    <n v="48"/>
    <m/>
    <n v="147.43"/>
    <n v="9.19"/>
    <n v="0"/>
    <n v="9.19"/>
    <n v="154.06"/>
    <n v="473.57"/>
    <n v="85.2"/>
    <x v="0"/>
    <x v="1"/>
    <x v="7"/>
    <n v="1226"/>
    <n v="86"/>
    <x v="3"/>
    <x v="1"/>
  </r>
  <r>
    <x v="200"/>
    <x v="6"/>
    <x v="119"/>
    <n v="60.81"/>
    <n v="2856.21"/>
    <n v="46.97"/>
    <n v="7.01"/>
    <n v="39.409999999999997"/>
    <n v="0.7"/>
    <n v="40.11"/>
    <n v="4"/>
    <n v="6"/>
    <n v="432"/>
    <n v="454"/>
    <n v="42"/>
    <n v="29"/>
    <m/>
    <n v="163.52000000000001"/>
    <n v="14.72"/>
    <n v="0"/>
    <n v="14.72"/>
    <n v="181.55"/>
    <n v="425.04"/>
    <n v="48.24"/>
    <x v="0"/>
    <x v="0"/>
    <x v="7"/>
    <n v="886"/>
    <n v="71"/>
    <x v="0"/>
    <x v="1"/>
  </r>
  <r>
    <x v="200"/>
    <x v="8"/>
    <x v="3"/>
    <n v="71.45"/>
    <n v="3539.8"/>
    <n v="49.54"/>
    <n v="6.28"/>
    <n v="21.3"/>
    <n v="0"/>
    <n v="21.3"/>
    <n v="0"/>
    <n v="4"/>
    <n v="486"/>
    <n v="526"/>
    <n v="28"/>
    <n v="21"/>
    <m/>
    <n v="163.26"/>
    <n v="19.36"/>
    <n v="2.5299999999999998"/>
    <n v="21.89"/>
    <n v="249.71"/>
    <n v="457.74"/>
    <n v="66.430000000000007"/>
    <x v="0"/>
    <x v="1"/>
    <x v="7"/>
    <n v="1012"/>
    <n v="49"/>
    <x v="4"/>
    <x v="1"/>
  </r>
  <r>
    <x v="200"/>
    <x v="9"/>
    <x v="187"/>
    <n v="46.96"/>
    <n v="2199.5"/>
    <n v="46.84"/>
    <n v="6.76"/>
    <n v="37.86"/>
    <n v="0"/>
    <n v="37.86"/>
    <n v="6"/>
    <n v="3"/>
    <n v="331"/>
    <n v="353"/>
    <n v="39"/>
    <n v="28"/>
    <m/>
    <n v="134.13"/>
    <n v="0.88"/>
    <n v="0"/>
    <n v="0.88"/>
    <n v="62.24"/>
    <n v="353.12"/>
    <n v="43.33"/>
    <x v="0"/>
    <x v="0"/>
    <x v="7"/>
    <n v="684"/>
    <n v="67"/>
    <x v="0"/>
    <x v="1"/>
  </r>
  <r>
    <x v="200"/>
    <x v="18"/>
    <x v="3"/>
    <n v="71.45"/>
    <n v="3391.31"/>
    <n v="47.47"/>
    <n v="6.73"/>
    <n v="48.87"/>
    <n v="0"/>
    <n v="48.87"/>
    <n v="6"/>
    <n v="6"/>
    <n v="465"/>
    <n v="485"/>
    <n v="36"/>
    <n v="33"/>
    <m/>
    <n v="135.16999999999999"/>
    <n v="3.64"/>
    <n v="0"/>
    <n v="3.64"/>
    <n v="152.4"/>
    <n v="516.17999999999995"/>
    <n v="60.07"/>
    <x v="0"/>
    <x v="1"/>
    <x v="7"/>
    <n v="950"/>
    <n v="69"/>
    <x v="4"/>
    <x v="1"/>
  </r>
  <r>
    <x v="200"/>
    <x v="22"/>
    <x v="3"/>
    <n v="71.45"/>
    <n v="3285.46"/>
    <n v="45.98"/>
    <n v="6.56"/>
    <n v="53.51"/>
    <n v="0"/>
    <n v="53.51"/>
    <n v="3"/>
    <n v="5"/>
    <n v="483"/>
    <n v="492"/>
    <n v="35"/>
    <n v="42"/>
    <m/>
    <n v="152.75"/>
    <n v="7.84"/>
    <n v="0"/>
    <n v="7.84"/>
    <n v="164.16"/>
    <n v="483.31"/>
    <n v="59.76"/>
    <x v="0"/>
    <x v="1"/>
    <x v="7"/>
    <n v="975"/>
    <n v="77"/>
    <x v="3"/>
    <x v="1"/>
  </r>
  <r>
    <x v="200"/>
    <x v="11"/>
    <x v="3"/>
    <n v="71.45"/>
    <n v="3667.3"/>
    <n v="51.33"/>
    <n v="7.49"/>
    <n v="93.03"/>
    <n v="4.3099999999999996"/>
    <n v="97.34"/>
    <n v="9"/>
    <n v="10"/>
    <n v="547"/>
    <n v="545"/>
    <n v="44"/>
    <n v="54"/>
    <m/>
    <n v="144.71"/>
    <n v="12.17"/>
    <n v="1.57"/>
    <n v="13.73"/>
    <n v="184.13"/>
    <n v="654.67999999999995"/>
    <n v="76.44"/>
    <x v="0"/>
    <x v="1"/>
    <x v="7"/>
    <n v="1092"/>
    <n v="98"/>
    <x v="4"/>
    <x v="1"/>
  </r>
  <r>
    <x v="200"/>
    <x v="13"/>
    <x v="3"/>
    <n v="71.45"/>
    <n v="3601.92"/>
    <n v="50.41"/>
    <n v="6.89"/>
    <n v="80.22"/>
    <n v="0"/>
    <n v="80.22"/>
    <n v="7"/>
    <n v="9"/>
    <n v="488"/>
    <n v="503"/>
    <n v="46"/>
    <n v="39"/>
    <m/>
    <n v="159.09"/>
    <n v="19.079999999999998"/>
    <n v="0.18"/>
    <n v="19.260000000000002"/>
    <n v="221.03"/>
    <n v="617.38"/>
    <n v="72.42"/>
    <x v="0"/>
    <x v="1"/>
    <x v="7"/>
    <n v="991"/>
    <n v="85"/>
    <x v="0"/>
    <x v="1"/>
  </r>
  <r>
    <x v="200"/>
    <x v="21"/>
    <x v="3"/>
    <n v="71.45"/>
    <n v="3627.33"/>
    <n v="50.77"/>
    <n v="6.55"/>
    <n v="42.86"/>
    <n v="0"/>
    <n v="42.86"/>
    <n v="3"/>
    <n v="5"/>
    <n v="531"/>
    <n v="579"/>
    <n v="52"/>
    <n v="41"/>
    <m/>
    <n v="118.3"/>
    <n v="0"/>
    <n v="0"/>
    <n v="0"/>
    <n v="3.89"/>
    <n v="482.24"/>
    <n v="68.88"/>
    <x v="0"/>
    <x v="1"/>
    <x v="7"/>
    <n v="1110"/>
    <n v="93"/>
    <x v="3"/>
    <x v="1"/>
  </r>
  <r>
    <x v="200"/>
    <x v="14"/>
    <x v="41"/>
    <n v="71.45"/>
    <n v="2287.1799999999998"/>
    <n v="32.01"/>
    <n v="5.0599999999999996"/>
    <n v="0"/>
    <n v="0"/>
    <n v="0"/>
    <n v="9"/>
    <n v="0"/>
    <n v="519"/>
    <n v="576"/>
    <n v="32"/>
    <n v="21"/>
    <m/>
    <n v="132.47999999999999"/>
    <n v="2.34"/>
    <n v="0"/>
    <n v="2.34"/>
    <n v="89.89"/>
    <n v="104.68"/>
    <n v="44.62"/>
    <x v="0"/>
    <x v="1"/>
    <x v="7"/>
    <n v="1095"/>
    <n v="53"/>
    <x v="0"/>
    <x v="1"/>
  </r>
  <r>
    <x v="200"/>
    <x v="16"/>
    <x v="3"/>
    <n v="71.45"/>
    <n v="4349.75"/>
    <n v="60.88"/>
    <n v="7.09"/>
    <n v="129.04"/>
    <n v="0.71"/>
    <n v="129.75"/>
    <n v="9"/>
    <n v="16"/>
    <n v="554"/>
    <n v="574"/>
    <n v="62"/>
    <n v="55"/>
    <m/>
    <n v="147.61000000000001"/>
    <n v="9.59"/>
    <n v="0"/>
    <n v="9.59"/>
    <n v="176.02"/>
    <n v="838.41"/>
    <n v="73.03"/>
    <x v="0"/>
    <x v="1"/>
    <x v="7"/>
    <n v="1128"/>
    <n v="117"/>
    <x v="0"/>
    <x v="1"/>
  </r>
  <r>
    <x v="201"/>
    <x v="1"/>
    <x v="3"/>
    <n v="82.08"/>
    <n v="4916.93"/>
    <n v="59.91"/>
    <n v="6.6"/>
    <n v="43.33"/>
    <n v="0"/>
    <n v="43.33"/>
    <n v="2"/>
    <n v="5"/>
    <n v="618"/>
    <n v="600"/>
    <n v="42"/>
    <n v="40"/>
    <m/>
    <n v="153.08000000000001"/>
    <n v="14.99"/>
    <n v="0.22"/>
    <n v="15.21"/>
    <n v="208.71"/>
    <n v="573.9"/>
    <n v="79.72"/>
    <x v="0"/>
    <x v="2"/>
    <x v="7"/>
    <n v="1218"/>
    <n v="82"/>
    <x v="0"/>
    <x v="1"/>
  </r>
  <r>
    <x v="201"/>
    <x v="3"/>
    <x v="41"/>
    <n v="82.08"/>
    <n v="3425.97"/>
    <n v="41.74"/>
    <n v="5.45"/>
    <n v="0"/>
    <n v="0"/>
    <n v="0"/>
    <n v="5"/>
    <n v="0"/>
    <n v="657"/>
    <n v="674"/>
    <n v="34"/>
    <n v="34"/>
    <m/>
    <n v="137.54"/>
    <n v="0.19"/>
    <n v="0"/>
    <n v="0.19"/>
    <n v="139.55000000000001"/>
    <n v="171.81"/>
    <n v="54.86"/>
    <x v="0"/>
    <x v="2"/>
    <x v="7"/>
    <n v="1331"/>
    <n v="68"/>
    <x v="2"/>
    <x v="1"/>
  </r>
  <r>
    <x v="201"/>
    <x v="4"/>
    <x v="3"/>
    <n v="82.08"/>
    <n v="4911.47"/>
    <n v="59.84"/>
    <n v="7.93"/>
    <n v="150.66"/>
    <n v="21.89"/>
    <n v="172.55"/>
    <n v="23"/>
    <n v="19"/>
    <n v="563"/>
    <n v="608"/>
    <n v="76"/>
    <n v="79"/>
    <m/>
    <n v="149.59"/>
    <n v="12.46"/>
    <n v="0"/>
    <n v="12.46"/>
    <n v="183.76"/>
    <n v="972.45"/>
    <n v="97.48"/>
    <x v="0"/>
    <x v="2"/>
    <x v="7"/>
    <n v="1171"/>
    <n v="155"/>
    <x v="3"/>
    <x v="1"/>
  </r>
  <r>
    <x v="201"/>
    <x v="5"/>
    <x v="3"/>
    <n v="82.08"/>
    <n v="5424.79"/>
    <n v="66.09"/>
    <n v="7.41"/>
    <n v="111.64"/>
    <n v="17.22"/>
    <n v="128.86000000000001"/>
    <n v="7"/>
    <n v="14"/>
    <n v="491"/>
    <n v="511"/>
    <n v="64"/>
    <n v="43"/>
    <m/>
    <n v="147.37"/>
    <n v="5.45"/>
    <n v="0"/>
    <n v="5.45"/>
    <n v="134.75"/>
    <n v="806.94"/>
    <n v="79.64"/>
    <x v="0"/>
    <x v="2"/>
    <x v="7"/>
    <n v="1002"/>
    <n v="107"/>
    <x v="0"/>
    <x v="1"/>
  </r>
  <r>
    <x v="201"/>
    <x v="8"/>
    <x v="3"/>
    <n v="82.08"/>
    <n v="4905.04"/>
    <n v="59.76"/>
    <n v="6.66"/>
    <n v="56.27"/>
    <n v="0"/>
    <n v="56.27"/>
    <n v="3"/>
    <n v="7"/>
    <n v="522"/>
    <n v="547"/>
    <n v="43"/>
    <n v="42"/>
    <m/>
    <n v="157.94"/>
    <n v="22.96"/>
    <n v="0.19"/>
    <n v="23.14"/>
    <n v="251.65"/>
    <n v="741.11"/>
    <n v="80.98"/>
    <x v="0"/>
    <x v="2"/>
    <x v="7"/>
    <n v="1069"/>
    <n v="85"/>
    <x v="4"/>
    <x v="1"/>
  </r>
  <r>
    <x v="201"/>
    <x v="18"/>
    <x v="3"/>
    <n v="82.08"/>
    <n v="4403.46"/>
    <n v="53.65"/>
    <n v="7.14"/>
    <n v="53.11"/>
    <n v="0.71"/>
    <n v="53.82"/>
    <n v="9"/>
    <n v="6"/>
    <n v="500"/>
    <n v="530"/>
    <n v="52"/>
    <n v="52"/>
    <m/>
    <n v="138.38"/>
    <n v="12.03"/>
    <n v="0"/>
    <n v="12.03"/>
    <n v="207.15"/>
    <n v="595.67999999999995"/>
    <n v="74.23"/>
    <x v="0"/>
    <x v="2"/>
    <x v="7"/>
    <n v="1030"/>
    <n v="104"/>
    <x v="4"/>
    <x v="1"/>
  </r>
  <r>
    <x v="201"/>
    <x v="22"/>
    <x v="3"/>
    <n v="82.08"/>
    <n v="4375.88"/>
    <n v="53.31"/>
    <n v="7.09"/>
    <n v="128.09"/>
    <n v="2.83"/>
    <n v="130.91999999999999"/>
    <n v="4"/>
    <n v="8"/>
    <n v="453"/>
    <n v="468"/>
    <n v="58"/>
    <n v="65"/>
    <m/>
    <n v="150.62"/>
    <n v="8.83"/>
    <n v="0"/>
    <n v="8.83"/>
    <n v="179.83"/>
    <n v="747.51"/>
    <n v="75.31"/>
    <x v="0"/>
    <x v="2"/>
    <x v="7"/>
    <n v="921"/>
    <n v="123"/>
    <x v="3"/>
    <x v="1"/>
  </r>
  <r>
    <x v="201"/>
    <x v="11"/>
    <x v="3"/>
    <n v="82.08"/>
    <n v="4967.9799999999996"/>
    <n v="60.53"/>
    <n v="7.33"/>
    <n v="207.27"/>
    <n v="7.12"/>
    <n v="214.39"/>
    <n v="13"/>
    <n v="18"/>
    <n v="566"/>
    <n v="586"/>
    <n v="83"/>
    <n v="82"/>
    <m/>
    <n v="152.79"/>
    <n v="19.600000000000001"/>
    <n v="3.25"/>
    <n v="22.85"/>
    <n v="259.86"/>
    <n v="1054.4100000000001"/>
    <n v="92.76"/>
    <x v="0"/>
    <x v="2"/>
    <x v="7"/>
    <n v="1152"/>
    <n v="165"/>
    <x v="4"/>
    <x v="1"/>
  </r>
  <r>
    <x v="201"/>
    <x v="13"/>
    <x v="3"/>
    <n v="82.08"/>
    <n v="5032.2299999999996"/>
    <n v="61.31"/>
    <n v="6.79"/>
    <n v="95.62"/>
    <n v="0"/>
    <n v="95.62"/>
    <n v="6"/>
    <n v="9"/>
    <n v="503"/>
    <n v="528"/>
    <n v="91"/>
    <n v="65"/>
    <m/>
    <n v="159.86000000000001"/>
    <n v="22.87"/>
    <n v="0.02"/>
    <n v="22.89"/>
    <n v="255.53"/>
    <n v="914.47"/>
    <n v="85.04"/>
    <x v="0"/>
    <x v="2"/>
    <x v="7"/>
    <n v="1031"/>
    <n v="156"/>
    <x v="0"/>
    <x v="1"/>
  </r>
  <r>
    <x v="201"/>
    <x v="21"/>
    <x v="3"/>
    <n v="82.08"/>
    <n v="5137.28"/>
    <n v="73.22"/>
    <n v="7.94"/>
    <n v="151.78"/>
    <n v="14.61"/>
    <n v="166.39"/>
    <n v="13"/>
    <n v="15"/>
    <n v="477"/>
    <n v="509"/>
    <n v="71"/>
    <n v="57"/>
    <m/>
    <n v="164.32"/>
    <n v="12.08"/>
    <n v="0"/>
    <n v="12.08"/>
    <n v="172.68"/>
    <n v="900.4"/>
    <n v="84.07"/>
    <x v="0"/>
    <x v="2"/>
    <x v="7"/>
    <n v="986"/>
    <n v="128"/>
    <x v="3"/>
    <x v="1"/>
  </r>
  <r>
    <x v="201"/>
    <x v="14"/>
    <x v="41"/>
    <n v="82.08"/>
    <n v="3380.53"/>
    <n v="41.19"/>
    <n v="6"/>
    <n v="1.1599999999999999"/>
    <n v="0"/>
    <n v="1.1599999999999999"/>
    <n v="13"/>
    <n v="0"/>
    <n v="552"/>
    <n v="585"/>
    <n v="52"/>
    <n v="35"/>
    <m/>
    <n v="131.58000000000001"/>
    <n v="0"/>
    <n v="0"/>
    <n v="0"/>
    <n v="54.4"/>
    <n v="165.19"/>
    <n v="46.25"/>
    <x v="0"/>
    <x v="2"/>
    <x v="7"/>
    <n v="1137"/>
    <n v="87"/>
    <x v="0"/>
    <x v="1"/>
  </r>
  <r>
    <x v="201"/>
    <x v="15"/>
    <x v="3"/>
    <n v="82.08"/>
    <n v="4916.1499999999996"/>
    <n v="59.95"/>
    <n v="7.53"/>
    <n v="126.58"/>
    <n v="13.69"/>
    <n v="140.27000000000001"/>
    <n v="6"/>
    <n v="11"/>
    <n v="574"/>
    <n v="579"/>
    <n v="68"/>
    <n v="67"/>
    <m/>
    <n v="158.27000000000001"/>
    <n v="21.21"/>
    <n v="6.38"/>
    <n v="27.59"/>
    <n v="287.05"/>
    <n v="893.32"/>
    <n v="71.650000000000006"/>
    <x v="0"/>
    <x v="2"/>
    <x v="7"/>
    <n v="1153"/>
    <n v="135"/>
    <x v="0"/>
    <x v="1"/>
  </r>
  <r>
    <x v="201"/>
    <x v="16"/>
    <x v="3"/>
    <n v="82.08"/>
    <n v="5212.13"/>
    <n v="63.5"/>
    <n v="7.61"/>
    <n v="188.1"/>
    <n v="12.96"/>
    <n v="201.06"/>
    <n v="17"/>
    <n v="20"/>
    <n v="570"/>
    <n v="615"/>
    <n v="100"/>
    <n v="67"/>
    <m/>
    <n v="148.84"/>
    <n v="17.72"/>
    <n v="0"/>
    <n v="17.72"/>
    <n v="218.39"/>
    <n v="1093.9100000000001"/>
    <n v="80.790000000000006"/>
    <x v="0"/>
    <x v="2"/>
    <x v="7"/>
    <n v="1185"/>
    <n v="167"/>
    <x v="0"/>
    <x v="1"/>
  </r>
  <r>
    <x v="202"/>
    <x v="0"/>
    <x v="52"/>
    <n v="43.14"/>
    <n v="5236.3900000000003"/>
    <n v="121.39"/>
    <n v="6.54"/>
    <n v="34.43"/>
    <n v="0"/>
    <n v="34.43"/>
    <n v="3"/>
    <n v="7"/>
    <n v="162"/>
    <n v="165"/>
    <n v="18"/>
    <n v="7"/>
    <m/>
    <n v="149.35"/>
    <n v="6.68"/>
    <n v="0"/>
    <n v="6.68"/>
    <n v="121.55"/>
    <n v="257.58"/>
    <n v="70.75"/>
    <x v="2"/>
    <x v="0"/>
    <x v="2"/>
    <n v="327"/>
    <n v="25"/>
    <x v="0"/>
    <x v="1"/>
  </r>
  <r>
    <x v="203"/>
    <x v="1"/>
    <x v="37"/>
    <n v="89.03"/>
    <n v="5707.69"/>
    <n v="64.11"/>
    <n v="7.98"/>
    <n v="165.06"/>
    <n v="52.27"/>
    <n v="217.33"/>
    <n v="3"/>
    <n v="12"/>
    <n v="725"/>
    <n v="755"/>
    <n v="65"/>
    <n v="40"/>
    <m/>
    <n v="158.24"/>
    <n v="16.22"/>
    <n v="0.41"/>
    <n v="16.62"/>
    <n v="245.06"/>
    <n v="786.34"/>
    <n v="94.04"/>
    <x v="0"/>
    <x v="7"/>
    <x v="7"/>
    <n v="1480"/>
    <n v="105"/>
    <x v="0"/>
    <x v="1"/>
  </r>
  <r>
    <x v="203"/>
    <x v="3"/>
    <x v="41"/>
    <n v="89.03"/>
    <n v="4387.08"/>
    <n v="49.32"/>
    <n v="5.61"/>
    <n v="1.67"/>
    <n v="0"/>
    <n v="1.67"/>
    <n v="10"/>
    <n v="0"/>
    <n v="669"/>
    <n v="689"/>
    <n v="65"/>
    <n v="58"/>
    <m/>
    <n v="145.31"/>
    <n v="2.4900000000000002"/>
    <n v="0"/>
    <n v="2.4900000000000002"/>
    <n v="201.39"/>
    <n v="341.79"/>
    <n v="72.959999999999994"/>
    <x v="0"/>
    <x v="7"/>
    <x v="7"/>
    <n v="1358"/>
    <n v="123"/>
    <x v="2"/>
    <x v="1"/>
  </r>
  <r>
    <x v="203"/>
    <x v="4"/>
    <x v="37"/>
    <n v="89.03"/>
    <n v="5865.47"/>
    <n v="65.89"/>
    <n v="8.34"/>
    <n v="348.89"/>
    <n v="58.43"/>
    <n v="407.32"/>
    <n v="28"/>
    <n v="28"/>
    <n v="720"/>
    <n v="753"/>
    <n v="77"/>
    <n v="75"/>
    <m/>
    <n v="154.66999999999999"/>
    <n v="17.93"/>
    <n v="0"/>
    <n v="17.93"/>
    <n v="226.84"/>
    <n v="1087.3900000000001"/>
    <n v="114.49"/>
    <x v="0"/>
    <x v="7"/>
    <x v="7"/>
    <n v="1473"/>
    <n v="152"/>
    <x v="3"/>
    <x v="1"/>
  </r>
  <r>
    <x v="203"/>
    <x v="5"/>
    <x v="37"/>
    <n v="89.03"/>
    <n v="6111.42"/>
    <n v="68.650000000000006"/>
    <n v="7.75"/>
    <n v="210.12"/>
    <n v="41.46"/>
    <n v="251.58"/>
    <n v="4"/>
    <n v="18"/>
    <n v="596"/>
    <n v="645"/>
    <n v="72"/>
    <n v="43"/>
    <m/>
    <n v="141.74"/>
    <n v="0.4"/>
    <n v="0"/>
    <n v="0.4"/>
    <n v="113.58"/>
    <n v="966.17"/>
    <n v="93.44"/>
    <x v="0"/>
    <x v="7"/>
    <x v="7"/>
    <n v="1241"/>
    <n v="115"/>
    <x v="0"/>
    <x v="1"/>
  </r>
  <r>
    <x v="203"/>
    <x v="8"/>
    <x v="37"/>
    <n v="89.03"/>
    <n v="5466.82"/>
    <n v="61.41"/>
    <n v="7.56"/>
    <n v="153.41999999999999"/>
    <n v="17.239999999999998"/>
    <n v="170.66"/>
    <n v="8"/>
    <n v="10"/>
    <n v="610"/>
    <n v="614"/>
    <n v="76"/>
    <n v="56"/>
    <m/>
    <n v="161.77000000000001"/>
    <n v="23.85"/>
    <n v="0.92"/>
    <n v="24.77"/>
    <n v="296.5"/>
    <n v="900.43"/>
    <n v="92.87"/>
    <x v="0"/>
    <x v="7"/>
    <x v="7"/>
    <n v="1224"/>
    <n v="132"/>
    <x v="4"/>
    <x v="1"/>
  </r>
  <r>
    <x v="203"/>
    <x v="9"/>
    <x v="37"/>
    <n v="89.03"/>
    <n v="5306.38"/>
    <n v="60.38"/>
    <n v="8.01"/>
    <n v="297.95"/>
    <n v="77.16"/>
    <n v="375.11"/>
    <n v="16"/>
    <n v="24"/>
    <n v="583"/>
    <n v="608"/>
    <n v="73"/>
    <n v="60"/>
    <m/>
    <n v="144.75"/>
    <n v="9.68"/>
    <n v="0"/>
    <n v="9.68"/>
    <n v="161.34"/>
    <n v="981.28"/>
    <n v="86.56"/>
    <x v="0"/>
    <x v="7"/>
    <x v="7"/>
    <n v="1191"/>
    <n v="133"/>
    <x v="0"/>
    <x v="1"/>
  </r>
  <r>
    <x v="203"/>
    <x v="18"/>
    <x v="37"/>
    <n v="89.03"/>
    <n v="4692.5200000000004"/>
    <n v="52.71"/>
    <n v="7.93"/>
    <n v="118.66"/>
    <n v="30.29"/>
    <n v="148.94999999999999"/>
    <n v="9"/>
    <n v="8"/>
    <n v="535"/>
    <n v="570"/>
    <n v="64"/>
    <n v="43"/>
    <m/>
    <n v="136.13999999999999"/>
    <n v="12.98"/>
    <n v="0"/>
    <n v="12.98"/>
    <n v="210.07"/>
    <n v="703.16"/>
    <n v="81.400000000000006"/>
    <x v="0"/>
    <x v="7"/>
    <x v="7"/>
    <n v="1105"/>
    <n v="107"/>
    <x v="4"/>
    <x v="1"/>
  </r>
  <r>
    <x v="203"/>
    <x v="22"/>
    <x v="37"/>
    <n v="89.03"/>
    <n v="5179.92"/>
    <n v="58.19"/>
    <n v="7.82"/>
    <n v="191.86"/>
    <n v="44.27"/>
    <n v="236.13"/>
    <n v="6"/>
    <n v="17"/>
    <n v="587"/>
    <n v="633"/>
    <n v="59"/>
    <n v="48"/>
    <m/>
    <n v="154.41999999999999"/>
    <n v="8.4"/>
    <n v="0"/>
    <n v="8.4"/>
    <n v="203.09"/>
    <n v="823.14"/>
    <n v="89"/>
    <x v="0"/>
    <x v="7"/>
    <x v="7"/>
    <n v="1220"/>
    <n v="107"/>
    <x v="3"/>
    <x v="1"/>
  </r>
  <r>
    <x v="203"/>
    <x v="11"/>
    <x v="37"/>
    <n v="89.03"/>
    <n v="5961.66"/>
    <n v="66.97"/>
    <n v="7.63"/>
    <n v="262.83"/>
    <n v="43.38"/>
    <n v="306.20999999999998"/>
    <n v="16"/>
    <n v="16"/>
    <n v="675"/>
    <n v="709"/>
    <n v="83"/>
    <n v="89"/>
    <m/>
    <n v="147.12"/>
    <n v="14.31"/>
    <n v="0.53"/>
    <n v="14.84"/>
    <n v="224.73"/>
    <n v="1223.58"/>
    <n v="112.45"/>
    <x v="0"/>
    <x v="7"/>
    <x v="7"/>
    <n v="1384"/>
    <n v="172"/>
    <x v="4"/>
    <x v="1"/>
  </r>
  <r>
    <x v="203"/>
    <x v="13"/>
    <x v="37"/>
    <n v="89.03"/>
    <n v="5686.79"/>
    <n v="63.88"/>
    <n v="7.76"/>
    <n v="169.79"/>
    <n v="30.49"/>
    <n v="200.28"/>
    <n v="5"/>
    <n v="15"/>
    <n v="672"/>
    <n v="700"/>
    <n v="67"/>
    <n v="66"/>
    <m/>
    <n v="160.05000000000001"/>
    <n v="9.6"/>
    <n v="0.09"/>
    <n v="9.68"/>
    <n v="247.18"/>
    <n v="949.66"/>
    <n v="98.19"/>
    <x v="0"/>
    <x v="7"/>
    <x v="7"/>
    <n v="1372"/>
    <n v="133"/>
    <x v="0"/>
    <x v="1"/>
  </r>
  <r>
    <x v="203"/>
    <x v="21"/>
    <x v="37"/>
    <n v="89.03"/>
    <n v="5899.13"/>
    <n v="66.27"/>
    <n v="8.42"/>
    <n v="232.28"/>
    <n v="49.66"/>
    <n v="281.94"/>
    <n v="18"/>
    <n v="24"/>
    <n v="667"/>
    <n v="704"/>
    <n v="73"/>
    <n v="58"/>
    <m/>
    <n v="176.44"/>
    <n v="34.270000000000003"/>
    <n v="2.93"/>
    <n v="37.200000000000003"/>
    <n v="376.89"/>
    <n v="915.81"/>
    <n v="103.53"/>
    <x v="0"/>
    <x v="7"/>
    <x v="7"/>
    <n v="1371"/>
    <n v="131"/>
    <x v="3"/>
    <x v="1"/>
  </r>
  <r>
    <x v="203"/>
    <x v="15"/>
    <x v="37"/>
    <n v="89.03"/>
    <n v="5878.52"/>
    <n v="66.03"/>
    <n v="8.0299999999999994"/>
    <n v="270.27"/>
    <n v="60.54"/>
    <n v="330.81"/>
    <n v="11"/>
    <n v="21"/>
    <n v="676"/>
    <n v="734"/>
    <n v="93"/>
    <n v="81"/>
    <m/>
    <n v="166"/>
    <n v="23.14"/>
    <n v="10.64"/>
    <n v="33.78"/>
    <n v="359.39"/>
    <n v="1192.56"/>
    <n v="84.72"/>
    <x v="0"/>
    <x v="7"/>
    <x v="7"/>
    <n v="1410"/>
    <n v="174"/>
    <x v="0"/>
    <x v="1"/>
  </r>
  <r>
    <x v="203"/>
    <x v="16"/>
    <x v="37"/>
    <n v="89.03"/>
    <n v="6086.44"/>
    <n v="68.37"/>
    <n v="7.99"/>
    <n v="343.05"/>
    <n v="96.92"/>
    <n v="439.97"/>
    <n v="12"/>
    <n v="31"/>
    <n v="719"/>
    <n v="745"/>
    <n v="103"/>
    <n v="79"/>
    <m/>
    <n v="153.71"/>
    <n v="17.29"/>
    <n v="0.03"/>
    <n v="17.32"/>
    <n v="255.71"/>
    <n v="1296.6199999999999"/>
    <n v="96.14"/>
    <x v="0"/>
    <x v="7"/>
    <x v="7"/>
    <n v="1464"/>
    <n v="182"/>
    <x v="0"/>
    <x v="1"/>
  </r>
  <r>
    <x v="204"/>
    <x v="1"/>
    <x v="118"/>
    <n v="105.85"/>
    <n v="6315.34"/>
    <n v="59.66"/>
    <n v="6.96"/>
    <n v="219.63"/>
    <n v="0"/>
    <n v="219.63"/>
    <n v="12"/>
    <n v="20"/>
    <n v="506"/>
    <n v="491"/>
    <n v="51"/>
    <n v="39"/>
    <m/>
    <n v="133.33000000000001"/>
    <n v="16.829999999999998"/>
    <n v="1.22"/>
    <n v="18.05"/>
    <n v="196.8"/>
    <n v="987.43"/>
    <n v="98.23"/>
    <x v="0"/>
    <x v="0"/>
    <x v="4"/>
    <n v="997"/>
    <n v="90"/>
    <x v="0"/>
    <x v="1"/>
  </r>
  <r>
    <x v="204"/>
    <x v="3"/>
    <x v="118"/>
    <n v="105.85"/>
    <n v="3511.73"/>
    <n v="33.18"/>
    <n v="5.0199999999999996"/>
    <n v="0"/>
    <n v="0"/>
    <n v="0"/>
    <n v="8"/>
    <n v="0"/>
    <n v="377"/>
    <n v="395"/>
    <n v="33"/>
    <n v="29"/>
    <m/>
    <n v="127.85"/>
    <n v="3.89"/>
    <n v="0"/>
    <n v="3.89"/>
    <n v="169.35"/>
    <n v="204.22"/>
    <n v="47.73"/>
    <x v="0"/>
    <x v="0"/>
    <x v="4"/>
    <n v="772"/>
    <n v="62"/>
    <x v="2"/>
    <x v="1"/>
  </r>
  <r>
    <x v="204"/>
    <x v="4"/>
    <x v="118"/>
    <n v="105.85"/>
    <n v="7199.77"/>
    <n v="75.150000000000006"/>
    <n v="8.5399999999999991"/>
    <n v="442.14"/>
    <n v="137.57"/>
    <n v="579.71"/>
    <n v="19"/>
    <n v="31"/>
    <n v="495"/>
    <n v="476"/>
    <n v="46"/>
    <n v="64"/>
    <m/>
    <n v="159.87"/>
    <n v="35.880000000000003"/>
    <n v="0.14000000000000001"/>
    <n v="36.020000000000003"/>
    <n v="318.56"/>
    <n v="1455.17"/>
    <n v="109.93"/>
    <x v="0"/>
    <x v="0"/>
    <x v="4"/>
    <n v="971"/>
    <n v="110"/>
    <x v="3"/>
    <x v="1"/>
  </r>
  <r>
    <x v="204"/>
    <x v="5"/>
    <x v="118"/>
    <n v="105.85"/>
    <n v="8568.3700000000008"/>
    <n v="80.95"/>
    <n v="8.7799999999999994"/>
    <n v="686.25"/>
    <n v="175.6"/>
    <n v="861.85"/>
    <n v="19"/>
    <n v="41"/>
    <n v="458"/>
    <n v="484"/>
    <n v="51"/>
    <n v="62"/>
    <m/>
    <n v="158.13999999999999"/>
    <n v="9.7100000000000009"/>
    <n v="0.09"/>
    <n v="9.8000000000000007"/>
    <n v="122.88"/>
    <n v="1748.26"/>
    <n v="115.64"/>
    <x v="0"/>
    <x v="0"/>
    <x v="4"/>
    <n v="942"/>
    <n v="113"/>
    <x v="0"/>
    <x v="1"/>
  </r>
  <r>
    <x v="204"/>
    <x v="8"/>
    <x v="118"/>
    <n v="105.85"/>
    <n v="6537.18"/>
    <n v="61.76"/>
    <n v="7.61"/>
    <n v="352.22"/>
    <n v="33.18"/>
    <n v="385.4"/>
    <n v="5"/>
    <n v="25"/>
    <n v="456"/>
    <n v="473"/>
    <n v="36"/>
    <n v="33"/>
    <m/>
    <n v="150.61000000000001"/>
    <n v="33.25"/>
    <n v="2.89"/>
    <n v="36.14"/>
    <n v="328.26"/>
    <n v="1276.83"/>
    <n v="99.7"/>
    <x v="0"/>
    <x v="0"/>
    <x v="4"/>
    <n v="929"/>
    <n v="69"/>
    <x v="4"/>
    <x v="1"/>
  </r>
  <r>
    <x v="204"/>
    <x v="18"/>
    <x v="118"/>
    <n v="105.85"/>
    <n v="7666.41"/>
    <n v="72.42"/>
    <n v="7.5"/>
    <n v="186.88"/>
    <n v="17.25"/>
    <n v="204.13"/>
    <n v="15"/>
    <n v="13"/>
    <n v="590"/>
    <n v="643"/>
    <n v="50"/>
    <n v="53"/>
    <m/>
    <n v="138.54"/>
    <n v="14.87"/>
    <n v="0"/>
    <n v="14.87"/>
    <n v="272.33"/>
    <n v="1046.4100000000001"/>
    <n v="122.67"/>
    <x v="0"/>
    <x v="0"/>
    <x v="4"/>
    <n v="1233"/>
    <n v="103"/>
    <x v="4"/>
    <x v="1"/>
  </r>
  <r>
    <x v="204"/>
    <x v="22"/>
    <x v="118"/>
    <n v="105.85"/>
    <n v="8578.2000000000007"/>
    <n v="81.040000000000006"/>
    <n v="6.7"/>
    <n v="146.72"/>
    <n v="0"/>
    <n v="146.72"/>
    <n v="5"/>
    <n v="15"/>
    <n v="618"/>
    <n v="608"/>
    <n v="35"/>
    <n v="66"/>
    <m/>
    <n v="157.88"/>
    <n v="22.56"/>
    <n v="0"/>
    <n v="22.56"/>
    <n v="280.08"/>
    <n v="1194.71"/>
    <n v="136.66999999999999"/>
    <x v="0"/>
    <x v="0"/>
    <x v="4"/>
    <n v="1226"/>
    <n v="101"/>
    <x v="3"/>
    <x v="1"/>
  </r>
  <r>
    <x v="204"/>
    <x v="11"/>
    <x v="118"/>
    <n v="105.85"/>
    <n v="6616.76"/>
    <n v="62.67"/>
    <n v="7.91"/>
    <n v="472.24"/>
    <n v="86.05"/>
    <n v="558.29"/>
    <n v="17"/>
    <n v="31"/>
    <n v="534"/>
    <n v="546"/>
    <n v="41"/>
    <n v="54"/>
    <m/>
    <n v="116.01"/>
    <n v="6.98"/>
    <n v="0.01"/>
    <n v="6.98"/>
    <n v="121.62"/>
    <n v="1445.13"/>
    <n v="117.28"/>
    <x v="0"/>
    <x v="0"/>
    <x v="4"/>
    <n v="1080"/>
    <n v="95"/>
    <x v="4"/>
    <x v="1"/>
  </r>
  <r>
    <x v="204"/>
    <x v="13"/>
    <x v="118"/>
    <n v="105.85"/>
    <n v="5794.51"/>
    <n v="54.74"/>
    <n v="8.3000000000000007"/>
    <n v="287.16000000000003"/>
    <n v="48.37"/>
    <n v="335.53"/>
    <n v="4"/>
    <n v="24"/>
    <n v="425"/>
    <n v="459"/>
    <n v="26"/>
    <n v="42"/>
    <m/>
    <n v="144.1"/>
    <n v="12.71"/>
    <n v="0.01"/>
    <n v="12.72"/>
    <n v="217.8"/>
    <n v="971.29"/>
    <n v="84.41"/>
    <x v="0"/>
    <x v="0"/>
    <x v="4"/>
    <n v="884"/>
    <n v="68"/>
    <x v="0"/>
    <x v="1"/>
  </r>
  <r>
    <x v="204"/>
    <x v="21"/>
    <x v="118"/>
    <n v="105.85"/>
    <n v="8225.74"/>
    <n v="80.87"/>
    <n v="7.47"/>
    <n v="386.98"/>
    <n v="20.05"/>
    <n v="407.03"/>
    <n v="22"/>
    <n v="32"/>
    <n v="519"/>
    <n v="533"/>
    <n v="47"/>
    <n v="54"/>
    <m/>
    <n v="176.83"/>
    <n v="43.37"/>
    <n v="3.73"/>
    <n v="47.1"/>
    <n v="411.06"/>
    <n v="1371.93"/>
    <n v="130.41"/>
    <x v="0"/>
    <x v="0"/>
    <x v="4"/>
    <n v="1052"/>
    <n v="101"/>
    <x v="3"/>
    <x v="1"/>
  </r>
  <r>
    <x v="204"/>
    <x v="14"/>
    <x v="118"/>
    <n v="105.85"/>
    <n v="2894.96"/>
    <n v="28.08"/>
    <n v="6.32"/>
    <n v="17.36"/>
    <n v="0"/>
    <n v="17.36"/>
    <n v="2"/>
    <n v="3"/>
    <n v="299"/>
    <n v="327"/>
    <n v="12"/>
    <n v="12"/>
    <m/>
    <n v="139.46"/>
    <n v="0.03"/>
    <n v="0"/>
    <n v="0.03"/>
    <n v="63.02"/>
    <n v="117.77"/>
    <n v="33.85"/>
    <x v="0"/>
    <x v="0"/>
    <x v="4"/>
    <n v="626"/>
    <n v="24"/>
    <x v="0"/>
    <x v="1"/>
  </r>
  <r>
    <x v="204"/>
    <x v="15"/>
    <x v="118"/>
    <n v="105.85"/>
    <n v="5711.21"/>
    <n v="94.24"/>
    <n v="7.16"/>
    <n v="400.57"/>
    <n v="5.66"/>
    <n v="406.23"/>
    <n v="10"/>
    <n v="29"/>
    <n v="397"/>
    <n v="401"/>
    <n v="34"/>
    <n v="41"/>
    <m/>
    <n v="178.8"/>
    <n v="28.4"/>
    <n v="8.9"/>
    <n v="37.299999999999997"/>
    <n v="323.07"/>
    <n v="1113.96"/>
    <n v="68.489999999999995"/>
    <x v="0"/>
    <x v="0"/>
    <x v="4"/>
    <n v="798"/>
    <n v="75"/>
    <x v="0"/>
    <x v="1"/>
  </r>
  <r>
    <x v="204"/>
    <x v="16"/>
    <x v="118"/>
    <n v="105.85"/>
    <n v="9148.06"/>
    <n v="86.42"/>
    <n v="8.4600000000000009"/>
    <n v="583.04"/>
    <n v="100.72"/>
    <n v="683.76"/>
    <n v="14"/>
    <n v="40"/>
    <n v="670"/>
    <n v="666"/>
    <n v="70"/>
    <n v="81"/>
    <m/>
    <n v="160.46"/>
    <n v="37.78"/>
    <n v="0.09"/>
    <n v="37.869999999999997"/>
    <n v="389.82"/>
    <n v="1865.34"/>
    <n v="120.84"/>
    <x v="0"/>
    <x v="0"/>
    <x v="4"/>
    <n v="1336"/>
    <n v="151"/>
    <x v="0"/>
    <x v="1"/>
  </r>
  <r>
    <x v="205"/>
    <x v="0"/>
    <x v="52"/>
    <n v="47.42"/>
    <n v="4973.96"/>
    <n v="104.89160691691269"/>
    <n v="7.39"/>
    <n v="157.78"/>
    <n v="10.809999999999999"/>
    <n v="168.59"/>
    <n v="4"/>
    <n v="10"/>
    <n v="313"/>
    <n v="321"/>
    <n v="19"/>
    <n v="6"/>
    <m/>
    <n v="157.84333333333333"/>
    <n v="18.579999999999998"/>
    <n v="0"/>
    <n v="18.579999999999998"/>
    <n v="173.86"/>
    <n v="605.42000000000007"/>
    <n v="85.4"/>
    <x v="2"/>
    <x v="0"/>
    <x v="2"/>
    <n v="634"/>
    <n v="25"/>
    <x v="0"/>
    <x v="1"/>
  </r>
  <r>
    <x v="205"/>
    <x v="1"/>
    <x v="37"/>
    <n v="64.16"/>
    <n v="4534.04"/>
    <n v="70.67"/>
    <n v="7.11"/>
    <n v="151.37"/>
    <n v="2.13"/>
    <n v="153.5"/>
    <n v="6"/>
    <n v="14"/>
    <n v="549"/>
    <n v="590"/>
    <n v="46"/>
    <n v="47"/>
    <m/>
    <n v="161.96"/>
    <n v="17.190000000000001"/>
    <n v="0.71"/>
    <n v="17.89"/>
    <n v="202.33"/>
    <n v="615.19000000000005"/>
    <n v="75.52"/>
    <x v="0"/>
    <x v="1"/>
    <x v="7"/>
    <n v="1139"/>
    <n v="93"/>
    <x v="0"/>
    <x v="1"/>
  </r>
  <r>
    <x v="205"/>
    <x v="3"/>
    <x v="41"/>
    <n v="64.16"/>
    <n v="2389.65"/>
    <n v="37.25"/>
    <n v="5.93"/>
    <n v="3.45"/>
    <n v="0"/>
    <n v="3.45"/>
    <n v="8"/>
    <n v="0"/>
    <n v="477"/>
    <n v="483"/>
    <n v="56"/>
    <n v="39"/>
    <m/>
    <n v="144.71"/>
    <n v="3.54"/>
    <n v="0"/>
    <n v="3.54"/>
    <n v="142.56"/>
    <n v="201.14"/>
    <n v="44.21"/>
    <x v="0"/>
    <x v="1"/>
    <x v="7"/>
    <n v="960"/>
    <n v="95"/>
    <x v="2"/>
    <x v="1"/>
  </r>
  <r>
    <x v="205"/>
    <x v="4"/>
    <x v="37"/>
    <n v="64.16"/>
    <n v="4350.0200000000004"/>
    <n v="67.8"/>
    <n v="6.76"/>
    <n v="57.47"/>
    <n v="0"/>
    <n v="57.47"/>
    <n v="8"/>
    <n v="8"/>
    <n v="564"/>
    <n v="617"/>
    <n v="58"/>
    <n v="52"/>
    <m/>
    <n v="159.87"/>
    <n v="16.64"/>
    <n v="0"/>
    <n v="16.64"/>
    <n v="192.28"/>
    <n v="582.59"/>
    <n v="83.23"/>
    <x v="0"/>
    <x v="1"/>
    <x v="7"/>
    <n v="1181"/>
    <n v="110"/>
    <x v="3"/>
    <x v="1"/>
  </r>
  <r>
    <x v="205"/>
    <x v="5"/>
    <x v="37"/>
    <n v="64.16"/>
    <n v="4573.8500000000004"/>
    <n v="71.290000000000006"/>
    <n v="7.24"/>
    <n v="197.99"/>
    <n v="3.56"/>
    <n v="201.55"/>
    <n v="6"/>
    <n v="15"/>
    <n v="448"/>
    <n v="495"/>
    <n v="53"/>
    <n v="33"/>
    <m/>
    <n v="160.66999999999999"/>
    <n v="16.489999999999998"/>
    <n v="0.01"/>
    <s v="POOR TRACE"/>
    <n v="165.05"/>
    <n v="685.19"/>
    <n v="70.12"/>
    <x v="0"/>
    <x v="1"/>
    <x v="7"/>
    <n v="943"/>
    <n v="86"/>
    <x v="0"/>
    <x v="1"/>
  </r>
  <r>
    <x v="205"/>
    <x v="6"/>
    <x v="37"/>
    <n v="64.16"/>
    <n v="3936.75"/>
    <n v="61.36"/>
    <n v="7.12"/>
    <n v="49.08"/>
    <n v="0.71"/>
    <n v="49.79"/>
    <n v="5"/>
    <n v="5"/>
    <n v="473"/>
    <n v="500"/>
    <n v="84"/>
    <n v="49"/>
    <m/>
    <n v="165.96"/>
    <n v="21.43"/>
    <n v="0.62"/>
    <n v="22.05"/>
    <n v="222.98"/>
    <n v="649.73"/>
    <n v="63.93"/>
    <x v="0"/>
    <x v="1"/>
    <x v="7"/>
    <n v="973"/>
    <n v="133"/>
    <x v="0"/>
    <x v="1"/>
  </r>
  <r>
    <x v="205"/>
    <x v="8"/>
    <x v="37"/>
    <n v="64.16"/>
    <n v="4309.43"/>
    <n v="67.17"/>
    <n v="6.9"/>
    <n v="73.84"/>
    <n v="0"/>
    <n v="73.84"/>
    <n v="7"/>
    <n v="7"/>
    <n v="478"/>
    <n v="541"/>
    <n v="95"/>
    <n v="39"/>
    <m/>
    <n v="176.18"/>
    <n v="23.41"/>
    <n v="4.4800000000000004"/>
    <n v="27.89"/>
    <n v="298.89999999999998"/>
    <n v="801.3"/>
    <n v="71.33"/>
    <x v="0"/>
    <x v="1"/>
    <x v="7"/>
    <n v="1019"/>
    <n v="134"/>
    <x v="4"/>
    <x v="1"/>
  </r>
  <r>
    <x v="205"/>
    <x v="9"/>
    <x v="37"/>
    <n v="64.16"/>
    <n v="3692.11"/>
    <n v="57.55"/>
    <n v="7.56"/>
    <n v="85.39"/>
    <n v="5.8"/>
    <n v="91.19"/>
    <n v="7"/>
    <n v="9"/>
    <n v="488"/>
    <n v="497"/>
    <n v="76"/>
    <n v="46"/>
    <m/>
    <n v="146.58000000000001"/>
    <n v="6.89"/>
    <n v="0"/>
    <n v="6.89"/>
    <n v="125.55"/>
    <n v="595.37"/>
    <n v="60.32"/>
    <x v="0"/>
    <x v="1"/>
    <x v="7"/>
    <n v="985"/>
    <n v="122"/>
    <x v="0"/>
    <x v="1"/>
  </r>
  <r>
    <x v="205"/>
    <x v="18"/>
    <x v="37"/>
    <n v="64.16"/>
    <n v="3689.13"/>
    <n v="57.5"/>
    <n v="7.08"/>
    <n v="60.1"/>
    <n v="0.71"/>
    <n v="60.81"/>
    <n v="10"/>
    <n v="5"/>
    <n v="427"/>
    <n v="479"/>
    <n v="107"/>
    <n v="45"/>
    <m/>
    <n v="146.76"/>
    <n v="12.5"/>
    <n v="0"/>
    <n v="12.5"/>
    <n v="196.18"/>
    <n v="727.63"/>
    <n v="64.53"/>
    <x v="0"/>
    <x v="1"/>
    <x v="7"/>
    <n v="906"/>
    <n v="152"/>
    <x v="4"/>
    <x v="1"/>
  </r>
  <r>
    <x v="205"/>
    <x v="22"/>
    <x v="37"/>
    <n v="64.16"/>
    <n v="3677.89"/>
    <n v="57.33"/>
    <n v="6.72"/>
    <n v="26.33"/>
    <n v="0"/>
    <n v="26.33"/>
    <n v="1"/>
    <n v="2"/>
    <n v="493"/>
    <n v="533"/>
    <n v="48"/>
    <n v="28"/>
    <m/>
    <n v="145.79"/>
    <n v="3.78"/>
    <n v="0"/>
    <n v="3.78"/>
    <n v="112.94"/>
    <n v="472.69"/>
    <n v="62.56"/>
    <x v="0"/>
    <x v="1"/>
    <x v="7"/>
    <n v="1026"/>
    <n v="76"/>
    <x v="3"/>
    <x v="1"/>
  </r>
  <r>
    <x v="205"/>
    <x v="11"/>
    <x v="37"/>
    <n v="64.16"/>
    <n v="4851.63"/>
    <n v="75.62"/>
    <n v="7.47"/>
    <n v="204.55"/>
    <n v="7.91"/>
    <n v="212.46"/>
    <n v="16"/>
    <n v="19"/>
    <n v="486"/>
    <n v="522"/>
    <n v="77"/>
    <n v="61"/>
    <m/>
    <n v="136.86000000000001"/>
    <n v="6.23"/>
    <n v="0.04"/>
    <s v="POOR TRACE"/>
    <n v="119.52"/>
    <n v="948.58"/>
    <n v="86.65"/>
    <x v="0"/>
    <x v="1"/>
    <x v="7"/>
    <n v="1008"/>
    <n v="138"/>
    <x v="4"/>
    <x v="1"/>
  </r>
  <r>
    <x v="205"/>
    <x v="13"/>
    <x v="37"/>
    <n v="64.16"/>
    <n v="3915.83"/>
    <n v="61.03"/>
    <n v="6.76"/>
    <n v="58.53"/>
    <n v="0"/>
    <n v="58.53"/>
    <n v="5"/>
    <n v="7"/>
    <n v="533"/>
    <n v="581"/>
    <n v="76"/>
    <n v="45"/>
    <m/>
    <n v="156.96"/>
    <n v="9.1300000000000008"/>
    <n v="0"/>
    <n v="9.1300000000000008"/>
    <n v="168.52"/>
    <n v="603.41999999999996"/>
    <n v="70.239999999999995"/>
    <x v="0"/>
    <x v="1"/>
    <x v="7"/>
    <n v="1114"/>
    <n v="121"/>
    <x v="0"/>
    <x v="1"/>
  </r>
  <r>
    <x v="205"/>
    <x v="21"/>
    <x v="37"/>
    <n v="64.16"/>
    <n v="3918.95"/>
    <n v="61.08"/>
    <n v="6.63"/>
    <n v="68.099999999999994"/>
    <n v="0"/>
    <n v="68.099999999999994"/>
    <n v="8"/>
    <n v="8"/>
    <n v="461"/>
    <n v="516"/>
    <n v="77"/>
    <n v="36"/>
    <m/>
    <n v="169.92"/>
    <n v="14.04"/>
    <n v="1.95"/>
    <n v="15.99"/>
    <n v="225.53"/>
    <n v="532.09"/>
    <n v="63.2"/>
    <x v="0"/>
    <x v="1"/>
    <x v="7"/>
    <n v="977"/>
    <n v="113"/>
    <x v="3"/>
    <x v="1"/>
  </r>
  <r>
    <x v="205"/>
    <x v="14"/>
    <x v="41"/>
    <n v="64.16"/>
    <n v="2770.4"/>
    <n v="43.18"/>
    <n v="6.74"/>
    <n v="24.84"/>
    <n v="0"/>
    <n v="24.84"/>
    <n v="12"/>
    <n v="2"/>
    <n v="487"/>
    <n v="509"/>
    <n v="66"/>
    <n v="52"/>
    <m/>
    <n v="148.25"/>
    <n v="6.4"/>
    <n v="0"/>
    <n v="6.4"/>
    <n v="133.82"/>
    <n v="262.54000000000002"/>
    <n v="42.88"/>
    <x v="0"/>
    <x v="1"/>
    <x v="7"/>
    <n v="996"/>
    <n v="118"/>
    <x v="0"/>
    <x v="1"/>
  </r>
  <r>
    <x v="205"/>
    <x v="16"/>
    <x v="37"/>
    <n v="64.16"/>
    <n v="3972.02"/>
    <n v="61.91"/>
    <n v="7.24"/>
    <n v="86.54"/>
    <n v="1.43"/>
    <n v="87.97"/>
    <n v="5"/>
    <n v="7"/>
    <n v="531"/>
    <n v="563"/>
    <n v="79"/>
    <n v="47"/>
    <m/>
    <n v="140.29"/>
    <n v="9.3000000000000007"/>
    <n v="0.01"/>
    <n v="9.31"/>
    <n v="134.83000000000001"/>
    <n v="661.97"/>
    <n v="54.51"/>
    <x v="0"/>
    <x v="1"/>
    <x v="7"/>
    <n v="1094"/>
    <n v="126"/>
    <x v="0"/>
    <x v="1"/>
  </r>
  <r>
    <x v="206"/>
    <x v="3"/>
    <x v="41"/>
    <n v="90.08"/>
    <n v="2472.5700000000002"/>
    <n v="51.36"/>
    <n v="6.13"/>
    <n v="3.43"/>
    <n v="0"/>
    <n v="3.43"/>
    <n v="4"/>
    <n v="0"/>
    <n v="401"/>
    <n v="434"/>
    <n v="47"/>
    <n v="42"/>
    <m/>
    <n v="143.55000000000001"/>
    <n v="3.49"/>
    <n v="0"/>
    <n v="3.49"/>
    <n v="104.02"/>
    <n v="207.65"/>
    <n v="40.4"/>
    <x v="0"/>
    <x v="2"/>
    <x v="7"/>
    <n v="835"/>
    <n v="89"/>
    <x v="2"/>
    <x v="1"/>
  </r>
  <r>
    <x v="206"/>
    <x v="6"/>
    <x v="37"/>
    <n v="90.08"/>
    <n v="4649.18"/>
    <n v="51.61"/>
    <n v="6.88"/>
    <n v="56.64"/>
    <n v="0"/>
    <n v="56.64"/>
    <n v="11"/>
    <n v="7"/>
    <n v="673"/>
    <n v="702"/>
    <n v="129"/>
    <n v="87"/>
    <m/>
    <n v="154.85"/>
    <n v="10.88"/>
    <n v="0"/>
    <n v="10.88"/>
    <n v="216.33"/>
    <n v="821.91"/>
    <n v="88.58"/>
    <x v="0"/>
    <x v="2"/>
    <x v="7"/>
    <n v="1375"/>
    <n v="216"/>
    <x v="0"/>
    <x v="1"/>
  </r>
  <r>
    <x v="206"/>
    <x v="14"/>
    <x v="41"/>
    <n v="90.08"/>
    <n v="3514.19"/>
    <n v="39.01"/>
    <n v="5.84"/>
    <n v="2.2599999999999998"/>
    <n v="0"/>
    <n v="2.2599999999999998"/>
    <n v="14"/>
    <n v="0"/>
    <n v="660"/>
    <n v="695"/>
    <n v="71"/>
    <n v="61"/>
    <m/>
    <n v="154.71"/>
    <n v="9.94"/>
    <n v="3.88"/>
    <s v="POOR TRACE"/>
    <n v="218.75"/>
    <n v="292.8"/>
    <n v="60.5"/>
    <x v="0"/>
    <x v="2"/>
    <x v="7"/>
    <n v="1355"/>
    <n v="132"/>
    <x v="0"/>
    <x v="1"/>
  </r>
  <r>
    <x v="206"/>
    <x v="15"/>
    <x v="37"/>
    <n v="90.08"/>
    <n v="4920.18"/>
    <n v="54.62"/>
    <n v="6.35"/>
    <n v="24.76"/>
    <n v="0"/>
    <n v="24.76"/>
    <n v="17"/>
    <n v="2"/>
    <n v="700"/>
    <n v="818"/>
    <n v="132"/>
    <n v="70"/>
    <m/>
    <n v="155.69"/>
    <n v="13.72"/>
    <n v="2.71"/>
    <n v="16.420000000000002"/>
    <n v="258.85000000000002"/>
    <n v="836.91"/>
    <n v="80.180000000000007"/>
    <x v="0"/>
    <x v="2"/>
    <x v="7"/>
    <n v="1518"/>
    <n v="202"/>
    <x v="0"/>
    <x v="1"/>
  </r>
  <r>
    <x v="207"/>
    <x v="0"/>
    <x v="52"/>
    <n v="62.48"/>
    <n v="6472.97"/>
    <n v="103.61"/>
    <n v="7.84"/>
    <n v="257.5"/>
    <n v="29.07"/>
    <n v="286.57"/>
    <n v="11"/>
    <n v="18"/>
    <n v="438"/>
    <n v="464"/>
    <n v="33"/>
    <n v="8"/>
    <m/>
    <n v="160.44999999999999"/>
    <n v="22.51"/>
    <n v="0"/>
    <n v="22.51"/>
    <n v="230.78"/>
    <n v="842.14"/>
    <n v="115.39"/>
    <x v="2"/>
    <x v="0"/>
    <x v="1"/>
    <n v="902"/>
    <n v="41"/>
    <x v="0"/>
    <x v="1"/>
  </r>
  <r>
    <x v="208"/>
    <x v="1"/>
    <x v="56"/>
    <n v="101.89"/>
    <n v="7454.39"/>
    <n v="73.16"/>
    <n v="8.36"/>
    <n v="215.7"/>
    <n v="34.86"/>
    <n v="250.56"/>
    <n v="4"/>
    <n v="22"/>
    <n v="805"/>
    <n v="856"/>
    <n v="76"/>
    <n v="62"/>
    <m/>
    <n v="166.44"/>
    <n v="29.72"/>
    <n v="0.55000000000000004"/>
    <n v="30.27"/>
    <n v="347.84"/>
    <n v="922.29"/>
    <n v="117.09"/>
    <x v="0"/>
    <x v="7"/>
    <x v="7"/>
    <n v="1661"/>
    <n v="138"/>
    <x v="0"/>
    <x v="1"/>
  </r>
  <r>
    <x v="208"/>
    <x v="3"/>
    <x v="41"/>
    <n v="82.49"/>
    <n v="4325.8500000000004"/>
    <n v="52.44"/>
    <n v="6.38"/>
    <n v="17.66"/>
    <n v="0"/>
    <n v="17.66"/>
    <n v="4"/>
    <n v="2"/>
    <n v="640"/>
    <n v="679"/>
    <n v="68"/>
    <n v="42"/>
    <m/>
    <n v="145.43"/>
    <n v="1.39"/>
    <n v="0.01"/>
    <n v="1.4"/>
    <n v="177.49"/>
    <n v="310.36"/>
    <n v="70.63"/>
    <x v="0"/>
    <x v="7"/>
    <x v="7"/>
    <n v="1319"/>
    <n v="110"/>
    <x v="2"/>
    <x v="1"/>
  </r>
  <r>
    <x v="208"/>
    <x v="4"/>
    <x v="56"/>
    <n v="101.89"/>
    <n v="6762.11"/>
    <n v="66.37"/>
    <n v="8.6999999999999993"/>
    <n v="238.48"/>
    <n v="76.92"/>
    <n v="315.39999999999998"/>
    <n v="37"/>
    <n v="23"/>
    <n v="801"/>
    <n v="841"/>
    <n v="72"/>
    <n v="85"/>
    <m/>
    <n v="158.6"/>
    <n v="18.78"/>
    <n v="0"/>
    <n v="18.78"/>
    <n v="276.82"/>
    <n v="1179.01"/>
    <n v="144.11000000000001"/>
    <x v="0"/>
    <x v="7"/>
    <x v="7"/>
    <n v="1642"/>
    <n v="157"/>
    <x v="3"/>
    <x v="1"/>
  </r>
  <r>
    <x v="208"/>
    <x v="5"/>
    <x v="56"/>
    <n v="101.89"/>
    <n v="7779.83"/>
    <n v="76.36"/>
    <n v="9.0399999999999991"/>
    <n v="356.79"/>
    <n v="74.87"/>
    <n v="431.66"/>
    <n v="12"/>
    <n v="33"/>
    <n v="698"/>
    <n v="749"/>
    <n v="100"/>
    <n v="75"/>
    <m/>
    <n v="158.6"/>
    <n v="14.02"/>
    <n v="0"/>
    <n v="14.02"/>
    <n v="241.87"/>
    <n v="1254.6500000000001"/>
    <n v="112.92"/>
    <x v="0"/>
    <x v="7"/>
    <x v="7"/>
    <n v="1447"/>
    <n v="175"/>
    <x v="0"/>
    <x v="1"/>
  </r>
  <r>
    <x v="208"/>
    <x v="6"/>
    <x v="56"/>
    <n v="101.89"/>
    <n v="6342.66"/>
    <n v="62.25"/>
    <n v="8.41"/>
    <n v="165.8"/>
    <n v="34.979999999999997"/>
    <n v="200.78"/>
    <n v="3"/>
    <n v="14"/>
    <n v="741"/>
    <n v="744"/>
    <n v="71"/>
    <n v="79"/>
    <m/>
    <n v="168.17"/>
    <n v="33.200000000000003"/>
    <n v="0"/>
    <n v="33.200000000000003"/>
    <n v="359.16"/>
    <n v="981.14"/>
    <n v="112.32"/>
    <x v="0"/>
    <x v="7"/>
    <x v="7"/>
    <n v="1485"/>
    <n v="150"/>
    <x v="0"/>
    <x v="1"/>
  </r>
  <r>
    <x v="208"/>
    <x v="8"/>
    <x v="56"/>
    <n v="101.89"/>
    <n v="6847.75"/>
    <n v="67.209999999999994"/>
    <n v="8.0299999999999994"/>
    <n v="176.78"/>
    <n v="18.95"/>
    <n v="195.73"/>
    <n v="1"/>
    <n v="17"/>
    <n v="739"/>
    <n v="753"/>
    <n v="49"/>
    <n v="62"/>
    <m/>
    <n v="166.01"/>
    <n v="28.07"/>
    <n v="5.96"/>
    <n v="34.03"/>
    <n v="387.52"/>
    <n v="1151.0999999999999"/>
    <n v="116.03"/>
    <x v="0"/>
    <x v="7"/>
    <x v="7"/>
    <n v="1492"/>
    <n v="111"/>
    <x v="4"/>
    <x v="1"/>
  </r>
  <r>
    <x v="208"/>
    <x v="9"/>
    <x v="56"/>
    <n v="101.89"/>
    <n v="6752.17"/>
    <n v="66.27"/>
    <n v="8.7200000000000006"/>
    <n v="363.25"/>
    <n v="59.87"/>
    <n v="423.12"/>
    <n v="27"/>
    <n v="36"/>
    <n v="651"/>
    <n v="723"/>
    <n v="104"/>
    <n v="70"/>
    <m/>
    <n v="147.53"/>
    <n v="6.06"/>
    <n v="0"/>
    <n v="6.06"/>
    <n v="191.04"/>
    <n v="1197.49"/>
    <n v="113.99"/>
    <x v="0"/>
    <x v="7"/>
    <x v="7"/>
    <n v="1374"/>
    <n v="174"/>
    <x v="0"/>
    <x v="1"/>
  </r>
  <r>
    <x v="208"/>
    <x v="18"/>
    <x v="56"/>
    <n v="101.89"/>
    <n v="5676.77"/>
    <n v="55.72"/>
    <n v="8.39"/>
    <n v="87.65"/>
    <n v="30.6"/>
    <n v="118.25"/>
    <n v="10"/>
    <n v="8"/>
    <n v="667"/>
    <n v="710"/>
    <n v="57"/>
    <n v="63"/>
    <m/>
    <n v="139.77000000000001"/>
    <n v="7.9"/>
    <n v="0"/>
    <n v="7.9"/>
    <n v="248.2"/>
    <n v="703.08"/>
    <n v="102.13"/>
    <x v="0"/>
    <x v="7"/>
    <x v="7"/>
    <n v="1377"/>
    <n v="120"/>
    <x v="4"/>
    <x v="1"/>
  </r>
  <r>
    <x v="208"/>
    <x v="22"/>
    <x v="56"/>
    <n v="101.89"/>
    <n v="6793.09"/>
    <n v="66.67"/>
    <n v="8.77"/>
    <n v="150.19999999999999"/>
    <n v="49.91"/>
    <n v="200.11"/>
    <n v="1"/>
    <n v="13"/>
    <n v="669"/>
    <n v="715"/>
    <n v="43"/>
    <n v="62"/>
    <m/>
    <n v="155.13"/>
    <n v="7.76"/>
    <n v="0"/>
    <n v="7.76"/>
    <n v="231.08"/>
    <n v="1015.59"/>
    <n v="110.06"/>
    <x v="0"/>
    <x v="7"/>
    <x v="7"/>
    <n v="1384"/>
    <n v="105"/>
    <x v="3"/>
    <x v="1"/>
  </r>
  <r>
    <x v="208"/>
    <x v="11"/>
    <x v="56"/>
    <n v="101.89"/>
    <n v="6945.89"/>
    <n v="68.17"/>
    <n v="8.5500000000000007"/>
    <n v="178.15"/>
    <n v="43.05"/>
    <n v="221.2"/>
    <n v="17"/>
    <n v="16"/>
    <n v="743"/>
    <n v="822"/>
    <n v="93"/>
    <n v="80"/>
    <m/>
    <n v="136.80000000000001"/>
    <n v="7.76"/>
    <n v="0.04"/>
    <n v="7.79"/>
    <n v="182.3"/>
    <n v="1103.25"/>
    <n v="122.71"/>
    <x v="0"/>
    <x v="7"/>
    <x v="7"/>
    <n v="1565"/>
    <n v="173"/>
    <x v="4"/>
    <x v="1"/>
  </r>
  <r>
    <x v="208"/>
    <x v="13"/>
    <x v="56"/>
    <n v="101.89"/>
    <n v="7009.69"/>
    <n v="68.8"/>
    <n v="8.39"/>
    <n v="220.64"/>
    <n v="46.41"/>
    <n v="267.05"/>
    <n v="10"/>
    <n v="21"/>
    <n v="736"/>
    <n v="737"/>
    <n v="60"/>
    <n v="74"/>
    <m/>
    <n v="163.58000000000001"/>
    <n v="18.62"/>
    <n v="0"/>
    <n v="18.62"/>
    <n v="312.93"/>
    <n v="1080.7"/>
    <n v="119.94"/>
    <x v="0"/>
    <x v="7"/>
    <x v="7"/>
    <n v="1473"/>
    <n v="134"/>
    <x v="0"/>
    <x v="1"/>
  </r>
  <r>
    <x v="208"/>
    <x v="21"/>
    <x v="56"/>
    <n v="101.89"/>
    <n v="7054.26"/>
    <n v="69.239999999999995"/>
    <n v="8.9700000000000006"/>
    <n v="222.92"/>
    <n v="46.88"/>
    <n v="269.8"/>
    <n v="18"/>
    <n v="24"/>
    <n v="657"/>
    <n v="702"/>
    <n v="78"/>
    <n v="54"/>
    <m/>
    <n v="171.48"/>
    <n v="28.18"/>
    <n v="0"/>
    <n v="28.18"/>
    <n v="341.71"/>
    <n v="999.17"/>
    <n v="127.43"/>
    <x v="0"/>
    <x v="7"/>
    <x v="7"/>
    <n v="1359"/>
    <n v="132"/>
    <x v="3"/>
    <x v="1"/>
  </r>
  <r>
    <x v="208"/>
    <x v="14"/>
    <x v="41"/>
    <n v="101.89"/>
    <n v="4548.6000000000004"/>
    <n v="44.64"/>
    <n v="6.16"/>
    <n v="8.64"/>
    <n v="0"/>
    <n v="8.64"/>
    <n v="11"/>
    <n v="1"/>
    <n v="730"/>
    <n v="762"/>
    <n v="82"/>
    <n v="46"/>
    <m/>
    <n v="141.4"/>
    <n v="4.0199999999999996"/>
    <n v="0"/>
    <n v="4.0199999999999996"/>
    <n v="164.98"/>
    <n v="319.77999999999997"/>
    <n v="72.89"/>
    <x v="0"/>
    <x v="7"/>
    <x v="7"/>
    <n v="1492"/>
    <n v="128"/>
    <x v="0"/>
    <x v="1"/>
  </r>
  <r>
    <x v="208"/>
    <x v="15"/>
    <x v="56"/>
    <n v="101.89"/>
    <n v="6958.49"/>
    <n v="68.3"/>
    <n v="8.41"/>
    <n v="275.79000000000002"/>
    <n v="112.79"/>
    <n v="388.58"/>
    <n v="7"/>
    <n v="24"/>
    <n v="757"/>
    <n v="798"/>
    <n v="73"/>
    <n v="56"/>
    <m/>
    <n v="163.25"/>
    <n v="30.36"/>
    <n v="3.59"/>
    <n v="33.94"/>
    <n v="364.77"/>
    <n v="1091.18"/>
    <n v="100.91"/>
    <x v="0"/>
    <x v="7"/>
    <x v="7"/>
    <n v="1555"/>
    <n v="129"/>
    <x v="0"/>
    <x v="1"/>
  </r>
  <r>
    <x v="208"/>
    <x v="16"/>
    <x v="56"/>
    <n v="101.89"/>
    <n v="7675.39"/>
    <n v="75.33"/>
    <n v="8.82"/>
    <n v="407.39"/>
    <n v="96.74"/>
    <n v="504.13"/>
    <n v="13"/>
    <n v="36"/>
    <n v="785"/>
    <n v="834"/>
    <n v="87"/>
    <n v="74"/>
    <m/>
    <n v="156.69"/>
    <n v="21.02"/>
    <n v="0.17"/>
    <n v="21.18"/>
    <n v="314.32"/>
    <n v="1470.48"/>
    <n v="119.55"/>
    <x v="0"/>
    <x v="7"/>
    <x v="7"/>
    <n v="1619"/>
    <n v="161"/>
    <x v="0"/>
    <x v="1"/>
  </r>
  <r>
    <x v="209"/>
    <x v="0"/>
    <x v="52"/>
    <n v="76.89"/>
    <n v="7317.09"/>
    <n v="95.16"/>
    <n v="7.81"/>
    <n v="335.73"/>
    <n v="37.39"/>
    <n v="373.12"/>
    <n v="4"/>
    <n v="27"/>
    <n v="600"/>
    <n v="638"/>
    <n v="38"/>
    <n v="21"/>
    <m/>
    <n v="151.46"/>
    <n v="3.54"/>
    <n v="0"/>
    <n v="3.54"/>
    <n v="210.24"/>
    <n v="1280.1500000000001"/>
    <n v="127.06"/>
    <x v="2"/>
    <x v="0"/>
    <x v="2"/>
    <n v="1238"/>
    <n v="59"/>
    <x v="0"/>
    <x v="1"/>
  </r>
  <r>
    <x v="209"/>
    <x v="17"/>
    <x v="52"/>
    <n v="76.89"/>
    <n v="3128.35"/>
    <n v="163.19999999999999"/>
    <n v="5.61"/>
    <n v="0.56000000000000005"/>
    <n v="0"/>
    <n v="0.56000000000000005"/>
    <n v="0"/>
    <n v="0"/>
    <n v="25"/>
    <n v="24"/>
    <n v="0"/>
    <n v="0"/>
    <m/>
    <n v="160.75"/>
    <n v="4.1900000000000004"/>
    <n v="0"/>
    <n v="4.1900000000000004"/>
    <n v="62.69"/>
    <n v="82.22"/>
    <n v="32.51"/>
    <x v="2"/>
    <x v="0"/>
    <x v="1"/>
    <n v="49"/>
    <n v="0"/>
    <x v="0"/>
    <x v="1"/>
  </r>
  <r>
    <x v="210"/>
    <x v="1"/>
    <x v="84"/>
    <n v="117.58"/>
    <n v="10958.84"/>
    <n v="93.21"/>
    <n v="7.81"/>
    <n v="367.52"/>
    <n v="12.39"/>
    <n v="379.91"/>
    <n v="11"/>
    <n v="28"/>
    <n v="836"/>
    <n v="841"/>
    <n v="60"/>
    <n v="81"/>
    <m/>
    <n v="179.82"/>
    <n v="62.5"/>
    <n v="4.7"/>
    <n v="67.19"/>
    <n v="558.15"/>
    <n v="1846.65"/>
    <n v="165.78"/>
    <x v="2"/>
    <x v="0"/>
    <x v="1"/>
    <n v="1677"/>
    <n v="141"/>
    <x v="0"/>
    <x v="1"/>
  </r>
  <r>
    <x v="210"/>
    <x v="3"/>
    <x v="84"/>
    <n v="117.58"/>
    <n v="1621.6"/>
    <n v="14.67"/>
    <n v="6.47"/>
    <n v="23.85"/>
    <n v="0"/>
    <n v="23.85"/>
    <n v="7"/>
    <n v="2"/>
    <n v="251"/>
    <n v="248"/>
    <n v="31"/>
    <n v="25"/>
    <m/>
    <n v="128.66999999999999"/>
    <n v="0.49"/>
    <n v="0"/>
    <n v="0.49"/>
    <n v="151.31"/>
    <n v="148.44"/>
    <n v="30.67"/>
    <x v="2"/>
    <x v="0"/>
    <x v="1"/>
    <n v="499"/>
    <n v="56"/>
    <x v="2"/>
    <x v="1"/>
  </r>
  <r>
    <x v="210"/>
    <x v="4"/>
    <x v="84"/>
    <n v="117.58"/>
    <n v="10134.780000000001"/>
    <n v="86.2"/>
    <n v="8.9600000000000009"/>
    <n v="521.35"/>
    <n v="120.37"/>
    <n v="641.72"/>
    <n v="36"/>
    <n v="38"/>
    <n v="802"/>
    <n v="818"/>
    <n v="64"/>
    <n v="103"/>
    <m/>
    <n v="169.11"/>
    <n v="42.45"/>
    <n v="0"/>
    <n v="42.45"/>
    <n v="432.07"/>
    <n v="1890.33"/>
    <n v="169.09"/>
    <x v="2"/>
    <x v="0"/>
    <x v="1"/>
    <n v="1620"/>
    <n v="167"/>
    <x v="3"/>
    <x v="1"/>
  </r>
  <r>
    <x v="210"/>
    <x v="5"/>
    <x v="84"/>
    <n v="117.58"/>
    <n v="10946.63"/>
    <n v="93.1"/>
    <n v="8.76"/>
    <n v="667.9"/>
    <n v="87.48"/>
    <n v="755.38"/>
    <n v="27"/>
    <n v="50"/>
    <n v="703"/>
    <n v="763"/>
    <n v="74"/>
    <n v="70"/>
    <m/>
    <n v="162.24"/>
    <n v="13.07"/>
    <n v="0.54"/>
    <n v="13.6"/>
    <n v="144.33000000000001"/>
    <n v="2062.61"/>
    <n v="149.4"/>
    <x v="2"/>
    <x v="0"/>
    <x v="1"/>
    <n v="1466"/>
    <n v="144"/>
    <x v="0"/>
    <x v="1"/>
  </r>
  <r>
    <x v="210"/>
    <x v="6"/>
    <x v="84"/>
    <n v="117.58"/>
    <n v="9344.1"/>
    <n v="79.47"/>
    <n v="8.1999999999999993"/>
    <n v="360.03"/>
    <n v="75.91"/>
    <n v="435.94"/>
    <n v="15"/>
    <n v="29"/>
    <n v="772"/>
    <n v="797"/>
    <n v="85"/>
    <n v="71"/>
    <m/>
    <n v="179.97"/>
    <n v="75.61"/>
    <n v="0.63"/>
    <n v="76.239999999999995"/>
    <n v="569.37"/>
    <n v="1583.2"/>
    <n v="143.44"/>
    <x v="2"/>
    <x v="0"/>
    <x v="1"/>
    <n v="1569"/>
    <n v="156"/>
    <x v="0"/>
    <x v="1"/>
  </r>
  <r>
    <x v="210"/>
    <x v="33"/>
    <x v="188"/>
    <n v="48.57"/>
    <n v="4734.6000000000004"/>
    <n v="97.48"/>
    <n v="6.35"/>
    <n v="190.51"/>
    <n v="0"/>
    <n v="190.51"/>
    <n v="5"/>
    <n v="8"/>
    <n v="340"/>
    <n v="340"/>
    <n v="38"/>
    <n v="27"/>
    <m/>
    <n v="161.65"/>
    <n v="13.41"/>
    <n v="1.86"/>
    <n v="15.26"/>
    <n v="166.1"/>
    <n v="694.25"/>
    <n v="82.45"/>
    <x v="2"/>
    <x v="0"/>
    <x v="2"/>
    <n v="680"/>
    <n v="65"/>
    <x v="0"/>
    <x v="1"/>
  </r>
  <r>
    <x v="210"/>
    <x v="8"/>
    <x v="120"/>
    <n v="98.02"/>
    <n v="6089.21"/>
    <n v="62.13"/>
    <n v="6.69"/>
    <n v="80.239999999999995"/>
    <n v="0"/>
    <n v="80.239999999999995"/>
    <n v="12"/>
    <n v="10"/>
    <n v="723"/>
    <n v="776"/>
    <n v="94"/>
    <n v="71"/>
    <m/>
    <n v="161.28"/>
    <n v="23.26"/>
    <n v="0.24"/>
    <n v="23.5"/>
    <n v="313.97000000000003"/>
    <n v="970.57"/>
    <n v="109.25"/>
    <x v="6"/>
    <x v="0"/>
    <x v="7"/>
    <n v="1499"/>
    <n v="165"/>
    <x v="4"/>
    <x v="1"/>
  </r>
  <r>
    <x v="210"/>
    <x v="9"/>
    <x v="84"/>
    <n v="117.58"/>
    <n v="9194.19"/>
    <n v="78.2"/>
    <n v="8.94"/>
    <n v="509.95"/>
    <n v="174.78"/>
    <n v="684.73"/>
    <n v="27"/>
    <n v="39"/>
    <n v="646"/>
    <n v="674"/>
    <n v="104"/>
    <n v="88"/>
    <m/>
    <n v="171.61"/>
    <n v="24.87"/>
    <n v="0"/>
    <n v="24.87"/>
    <n v="337.19"/>
    <n v="1626.86"/>
    <n v="118.71"/>
    <x v="2"/>
    <x v="0"/>
    <x v="1"/>
    <n v="1320"/>
    <n v="192"/>
    <x v="0"/>
    <x v="1"/>
  </r>
  <r>
    <x v="210"/>
    <x v="18"/>
    <x v="84"/>
    <n v="117.58"/>
    <n v="3283.92"/>
    <n v="37.35"/>
    <n v="7.35"/>
    <n v="142.22999999999999"/>
    <n v="9.31"/>
    <n v="151.54"/>
    <n v="7"/>
    <n v="14"/>
    <n v="322"/>
    <n v="311"/>
    <n v="24"/>
    <n v="30"/>
    <m/>
    <n v="117.15"/>
    <n v="7.85"/>
    <n v="0.74"/>
    <n v="8.59"/>
    <n v="140.57"/>
    <n v="571.65"/>
    <n v="54.18"/>
    <x v="2"/>
    <x v="0"/>
    <x v="1"/>
    <n v="633"/>
    <n v="54"/>
    <x v="4"/>
    <x v="1"/>
  </r>
  <r>
    <x v="210"/>
    <x v="22"/>
    <x v="84"/>
    <n v="117.58"/>
    <n v="6994.09"/>
    <n v="60.53"/>
    <n v="8.1"/>
    <n v="291.29000000000002"/>
    <n v="54.03"/>
    <n v="345.32"/>
    <n v="7"/>
    <n v="26"/>
    <n v="535"/>
    <n v="575"/>
    <n v="41"/>
    <n v="48"/>
    <m/>
    <n v="154.26"/>
    <n v="21.46"/>
    <n v="0.82"/>
    <n v="22.28"/>
    <n v="301.86"/>
    <n v="1138.5999999999999"/>
    <n v="108.65"/>
    <x v="2"/>
    <x v="0"/>
    <x v="1"/>
    <n v="1110"/>
    <n v="89"/>
    <x v="3"/>
    <x v="1"/>
  </r>
  <r>
    <x v="210"/>
    <x v="11"/>
    <x v="120"/>
    <n v="98.02"/>
    <n v="5928.66"/>
    <n v="60.49"/>
    <n v="7.62"/>
    <n v="129.12"/>
    <n v="6.58"/>
    <n v="135.69999999999999"/>
    <n v="16"/>
    <n v="18"/>
    <n v="806"/>
    <n v="821"/>
    <n v="107"/>
    <n v="100"/>
    <m/>
    <n v="149.44999999999999"/>
    <n v="23.28"/>
    <n v="1.62"/>
    <n v="24.9"/>
    <n v="281.43"/>
    <n v="1008.28"/>
    <n v="113.65"/>
    <x v="6"/>
    <x v="0"/>
    <x v="7"/>
    <n v="1627"/>
    <n v="207"/>
    <x v="4"/>
    <x v="1"/>
  </r>
  <r>
    <x v="210"/>
    <x v="13"/>
    <x v="84"/>
    <n v="117.58"/>
    <n v="4081.41"/>
    <n v="34.71"/>
    <n v="7.54"/>
    <n v="72.180000000000007"/>
    <n v="17.27"/>
    <n v="89.45"/>
    <n v="4"/>
    <n v="7"/>
    <n v="412"/>
    <n v="416"/>
    <n v="37"/>
    <n v="27"/>
    <m/>
    <n v="147.85"/>
    <n v="5.9"/>
    <n v="0"/>
    <n v="5.9"/>
    <n v="238.29"/>
    <n v="496.15"/>
    <n v="67"/>
    <x v="2"/>
    <x v="0"/>
    <x v="1"/>
    <n v="828"/>
    <n v="64"/>
    <x v="0"/>
    <x v="1"/>
  </r>
  <r>
    <x v="210"/>
    <x v="21"/>
    <x v="84"/>
    <n v="117.58"/>
    <n v="9538.06"/>
    <n v="84.87"/>
    <n v="8.33"/>
    <n v="355.83"/>
    <n v="111.77"/>
    <n v="467.6"/>
    <n v="21"/>
    <n v="33"/>
    <n v="676"/>
    <n v="703"/>
    <n v="91"/>
    <n v="89"/>
    <m/>
    <n v="184.27"/>
    <n v="58.85"/>
    <n v="10.46"/>
    <n v="69.31"/>
    <n v="588.02"/>
    <n v="1718.59"/>
    <n v="155.09"/>
    <x v="2"/>
    <x v="0"/>
    <x v="1"/>
    <n v="1379"/>
    <n v="180"/>
    <x v="3"/>
    <x v="1"/>
  </r>
  <r>
    <x v="210"/>
    <x v="14"/>
    <x v="84"/>
    <n v="117.58"/>
    <n v="5807.97"/>
    <n v="49.4"/>
    <n v="7.44"/>
    <n v="34.450000000000003"/>
    <n v="5.75"/>
    <n v="40.200000000000003"/>
    <n v="5"/>
    <n v="4"/>
    <n v="668"/>
    <n v="688"/>
    <n v="39"/>
    <n v="52"/>
    <m/>
    <n v="148.91"/>
    <n v="3.59"/>
    <n v="0"/>
    <n v="3.59"/>
    <n v="202.86"/>
    <n v="452.6"/>
    <n v="62.59"/>
    <x v="2"/>
    <x v="0"/>
    <x v="1"/>
    <n v="1356"/>
    <n v="91"/>
    <x v="0"/>
    <x v="1"/>
  </r>
  <r>
    <x v="210"/>
    <x v="32"/>
    <x v="189"/>
    <n v="12.44"/>
    <n v="638.09"/>
    <n v="51.3"/>
    <n v="6.44"/>
    <n v="13.01"/>
    <n v="0"/>
    <n v="13.01"/>
    <n v="2"/>
    <n v="2"/>
    <n v="88"/>
    <n v="90"/>
    <n v="12"/>
    <n v="17"/>
    <m/>
    <n v="157.54"/>
    <n v="3.04"/>
    <n v="0"/>
    <n v="3.04"/>
    <n v="35.57"/>
    <n v="115.08"/>
    <n v="10.77"/>
    <x v="2"/>
    <x v="0"/>
    <x v="2"/>
    <n v="178"/>
    <n v="29"/>
    <x v="1"/>
    <x v="1"/>
  </r>
  <r>
    <x v="210"/>
    <x v="15"/>
    <x v="84"/>
    <n v="117.58"/>
    <n v="8448.9500000000007"/>
    <n v="76.540000000000006"/>
    <n v="7.91"/>
    <n v="407.07"/>
    <n v="42.08"/>
    <n v="449.15"/>
    <n v="13"/>
    <n v="33"/>
    <n v="642"/>
    <n v="666"/>
    <n v="76"/>
    <n v="67"/>
    <m/>
    <n v="167.38"/>
    <n v="39.840000000000003"/>
    <n v="16.29"/>
    <n v="56.13"/>
    <n v="509.82"/>
    <n v="1674.94"/>
    <n v="110.76"/>
    <x v="2"/>
    <x v="0"/>
    <x v="1"/>
    <n v="1308"/>
    <n v="143"/>
    <x v="0"/>
    <x v="1"/>
  </r>
  <r>
    <x v="210"/>
    <x v="16"/>
    <x v="84"/>
    <n v="117.58"/>
    <n v="9838.4599999999991"/>
    <n v="97.35"/>
    <n v="8.4"/>
    <n v="723.5"/>
    <n v="206"/>
    <n v="929.5"/>
    <n v="25"/>
    <n v="56"/>
    <n v="642"/>
    <n v="677"/>
    <n v="74"/>
    <n v="96"/>
    <m/>
    <n v="166.29"/>
    <n v="38.21"/>
    <n v="0.39"/>
    <n v="38.6"/>
    <n v="408.5"/>
    <n v="2274.9699999999998"/>
    <n v="121.77"/>
    <x v="2"/>
    <x v="0"/>
    <x v="1"/>
    <n v="1319"/>
    <n v="170"/>
    <x v="0"/>
    <x v="1"/>
  </r>
  <r>
    <x v="211"/>
    <x v="0"/>
    <x v="52"/>
    <n v="40.869999999999997"/>
    <n v="2790.84"/>
    <n v="68.290000000000006"/>
    <n v="8.15"/>
    <n v="273.08"/>
    <n v="55.07"/>
    <n v="328.15"/>
    <n v="8"/>
    <n v="16"/>
    <n v="229"/>
    <n v="252"/>
    <n v="29"/>
    <n v="11"/>
    <m/>
    <n v="143.63"/>
    <n v="3.56"/>
    <n v="0"/>
    <n v="3.56"/>
    <n v="95.68"/>
    <n v="685.76"/>
    <n v="45.3"/>
    <x v="2"/>
    <x v="0"/>
    <x v="2"/>
    <n v="481"/>
    <n v="40"/>
    <x v="0"/>
    <x v="1"/>
  </r>
  <r>
    <x v="211"/>
    <x v="1"/>
    <x v="3"/>
    <n v="96.47"/>
    <n v="4791.2"/>
    <n v="49.67"/>
    <n v="6.52"/>
    <n v="35.43"/>
    <n v="0"/>
    <n v="35.43"/>
    <n v="6"/>
    <n v="4"/>
    <n v="852"/>
    <n v="956"/>
    <n v="99"/>
    <n v="50"/>
    <m/>
    <n v="150.96"/>
    <n v="6.79"/>
    <n v="0"/>
    <n v="6.79"/>
    <n v="200.72"/>
    <n v="509.62"/>
    <n v="89.14"/>
    <x v="0"/>
    <x v="1"/>
    <x v="7"/>
    <n v="1808"/>
    <n v="149"/>
    <x v="0"/>
    <x v="1"/>
  </r>
  <r>
    <x v="211"/>
    <x v="3"/>
    <x v="41"/>
    <n v="96.47"/>
    <n v="4052.47"/>
    <n v="42.01"/>
    <n v="6.06"/>
    <n v="22.03"/>
    <n v="0"/>
    <n v="22.03"/>
    <n v="8"/>
    <n v="1"/>
    <n v="882"/>
    <n v="962"/>
    <n v="90"/>
    <n v="63"/>
    <m/>
    <n v="145.84"/>
    <n v="2.0499999999999998"/>
    <n v="0"/>
    <n v="2.0499999999999998"/>
    <n v="213.47"/>
    <n v="447.15"/>
    <n v="76.34"/>
    <x v="0"/>
    <x v="1"/>
    <x v="7"/>
    <n v="1844"/>
    <n v="153"/>
    <x v="2"/>
    <x v="1"/>
  </r>
  <r>
    <x v="211"/>
    <x v="4"/>
    <x v="3"/>
    <n v="96.47"/>
    <n v="4930.13"/>
    <n v="51.11"/>
    <n v="6.08"/>
    <n v="19.809999999999999"/>
    <n v="0"/>
    <n v="19.809999999999999"/>
    <n v="5"/>
    <n v="3"/>
    <n v="744"/>
    <n v="819"/>
    <n v="68"/>
    <n v="52"/>
    <m/>
    <n v="151.06"/>
    <n v="8.27"/>
    <n v="0"/>
    <n v="8.27"/>
    <n v="210.23"/>
    <n v="561.19000000000005"/>
    <n v="96.08"/>
    <x v="0"/>
    <x v="1"/>
    <x v="7"/>
    <n v="1563"/>
    <n v="120"/>
    <x v="3"/>
    <x v="1"/>
  </r>
  <r>
    <x v="211"/>
    <x v="5"/>
    <x v="3"/>
    <n v="96.47"/>
    <n v="5106.59"/>
    <n v="52.94"/>
    <n v="6.79"/>
    <n v="65.86"/>
    <n v="0"/>
    <n v="65.86"/>
    <n v="5"/>
    <n v="8"/>
    <n v="737"/>
    <n v="799"/>
    <n v="65"/>
    <n v="25"/>
    <m/>
    <n v="144.62"/>
    <n v="0"/>
    <n v="0"/>
    <n v="0"/>
    <n v="144.65"/>
    <n v="505.18"/>
    <n v="84.38"/>
    <x v="0"/>
    <x v="1"/>
    <x v="7"/>
    <n v="1536"/>
    <n v="90"/>
    <x v="0"/>
    <x v="1"/>
  </r>
  <r>
    <x v="211"/>
    <x v="6"/>
    <x v="3"/>
    <n v="96.47"/>
    <n v="4120.25"/>
    <n v="42.71"/>
    <n v="6.02"/>
    <n v="7.42"/>
    <n v="0"/>
    <n v="7.42"/>
    <n v="5"/>
    <n v="1"/>
    <n v="757"/>
    <n v="771"/>
    <n v="70"/>
    <n v="58"/>
    <m/>
    <n v="164.78"/>
    <n v="25.48"/>
    <n v="0"/>
    <n v="25.48"/>
    <n v="310.33999999999997"/>
    <n v="488.65"/>
    <n v="80.540000000000006"/>
    <x v="0"/>
    <x v="1"/>
    <x v="7"/>
    <n v="1528"/>
    <n v="128"/>
    <x v="0"/>
    <x v="1"/>
  </r>
  <r>
    <x v="211"/>
    <x v="34"/>
    <x v="52"/>
    <n v="23.51"/>
    <n v="3240.79"/>
    <n v="137.86000000000001"/>
    <n v="6.23"/>
    <n v="30.59"/>
    <n v="0"/>
    <n v="30.59"/>
    <n v="0"/>
    <n v="2"/>
    <n v="32"/>
    <n v="31"/>
    <n v="0"/>
    <n v="0"/>
    <m/>
    <n v="171.22"/>
    <n v="11.02"/>
    <n v="0.48"/>
    <n v="11.5"/>
    <n v="104.13"/>
    <n v="120.55"/>
    <n v="40.6"/>
    <x v="2"/>
    <x v="0"/>
    <x v="2"/>
    <n v="63"/>
    <n v="0"/>
    <x v="0"/>
    <x v="1"/>
  </r>
  <r>
    <x v="211"/>
    <x v="33"/>
    <x v="52"/>
    <n v="71.94"/>
    <n v="6314.58"/>
    <n v="87.78"/>
    <n v="6.78"/>
    <n v="331.81"/>
    <n v="0"/>
    <n v="331.81"/>
    <n v="5"/>
    <n v="15"/>
    <n v="417"/>
    <n v="450"/>
    <n v="47"/>
    <n v="39"/>
    <m/>
    <n v="155.96"/>
    <n v="22.51"/>
    <n v="0"/>
    <n v="22.51"/>
    <n v="222.48"/>
    <n v="979.43"/>
    <n v="104.95"/>
    <x v="2"/>
    <x v="0"/>
    <x v="2"/>
    <n v="867"/>
    <n v="86"/>
    <x v="0"/>
    <x v="1"/>
  </r>
  <r>
    <x v="211"/>
    <x v="8"/>
    <x v="10"/>
    <n v="96.469999999999985"/>
    <n v="5334.1366666666663"/>
    <n v="55.29666666666666"/>
    <n v="6.7100000000000009"/>
    <n v="44.976666666666667"/>
    <n v="0.23666666666666666"/>
    <n v="45.213333333333331"/>
    <n v="8.6666666666666661"/>
    <n v="5.666666666666667"/>
    <n v="794"/>
    <n v="836.66666666666663"/>
    <n v="87.666666666666671"/>
    <n v="74.333333333333329"/>
    <m/>
    <n v="154.04666666666665"/>
    <n v="16.223333333333333"/>
    <n v="3.3333333333333335E-3"/>
    <n v="16.226666666666667"/>
    <n v="262.64000000000004"/>
    <n v="801.4666666666667"/>
    <n v="99.186666666666667"/>
    <x v="2"/>
    <x v="0"/>
    <x v="1"/>
    <n v="1630.6666666666665"/>
    <n v="162"/>
    <x v="4"/>
    <x v="1"/>
  </r>
  <r>
    <x v="211"/>
    <x v="9"/>
    <x v="3"/>
    <n v="96.47"/>
    <n v="4263.6099999999997"/>
    <n v="44.31"/>
    <n v="6.21"/>
    <n v="19.940000000000001"/>
    <n v="0"/>
    <n v="19.940000000000001"/>
    <n v="5"/>
    <n v="1"/>
    <n v="694"/>
    <n v="779"/>
    <n v="79"/>
    <n v="33"/>
    <m/>
    <n v="130.5"/>
    <n v="0.36"/>
    <n v="0"/>
    <n v="0.36"/>
    <n v="106.43"/>
    <n v="536.45000000000005"/>
    <n v="82.25"/>
    <x v="0"/>
    <x v="1"/>
    <x v="7"/>
    <n v="1473"/>
    <n v="112"/>
    <x v="0"/>
    <x v="1"/>
  </r>
  <r>
    <x v="211"/>
    <x v="18"/>
    <x v="3"/>
    <n v="96.47"/>
    <n v="4664.21"/>
    <n v="48.35"/>
    <n v="6.65"/>
    <n v="45.67"/>
    <n v="0"/>
    <n v="45.67"/>
    <n v="9"/>
    <n v="5"/>
    <n v="696"/>
    <n v="750"/>
    <n v="86"/>
    <n v="56"/>
    <m/>
    <n v="140.08000000000001"/>
    <n v="13.06"/>
    <n v="0"/>
    <n v="13.06"/>
    <n v="241.65"/>
    <n v="719.6"/>
    <n v="87.25"/>
    <x v="0"/>
    <x v="1"/>
    <x v="7"/>
    <n v="1446"/>
    <n v="142"/>
    <x v="4"/>
    <x v="1"/>
  </r>
  <r>
    <x v="211"/>
    <x v="11"/>
    <x v="10"/>
    <n v="96.469999999999985"/>
    <n v="5334.1366666666663"/>
    <n v="55.29666666666666"/>
    <n v="6.7100000000000009"/>
    <n v="44.976666666666667"/>
    <n v="0.23666666666666666"/>
    <n v="45.213333333333331"/>
    <n v="8.6666666666666661"/>
    <n v="5.666666666666667"/>
    <n v="794"/>
    <n v="836.66666666666663"/>
    <n v="87.666666666666671"/>
    <n v="74.333333333333329"/>
    <m/>
    <n v="154.04666666666665"/>
    <n v="16.223333333333333"/>
    <n v="3.3333333333333335E-3"/>
    <n v="16.226666666666667"/>
    <n v="262.64000000000004"/>
    <n v="801.4666666666667"/>
    <n v="99.186666666666667"/>
    <x v="2"/>
    <x v="0"/>
    <x v="1"/>
    <n v="1630.6666666666665"/>
    <n v="162"/>
    <x v="4"/>
    <x v="1"/>
  </r>
  <r>
    <x v="211"/>
    <x v="13"/>
    <x v="3"/>
    <n v="96.47"/>
    <n v="5890.92"/>
    <n v="61.07"/>
    <n v="7.06"/>
    <n v="51.75"/>
    <n v="0.71"/>
    <n v="52.46"/>
    <n v="8"/>
    <n v="4"/>
    <n v="787"/>
    <n v="832"/>
    <n v="97"/>
    <n v="82"/>
    <m/>
    <n v="162.97999999999999"/>
    <n v="15.8"/>
    <n v="0.01"/>
    <n v="15.81"/>
    <n v="276.44"/>
    <n v="930.19"/>
    <n v="106.09"/>
    <x v="0"/>
    <x v="1"/>
    <x v="7"/>
    <n v="1619"/>
    <n v="179"/>
    <x v="0"/>
    <x v="1"/>
  </r>
  <r>
    <x v="211"/>
    <x v="21"/>
    <x v="3"/>
    <n v="96.47"/>
    <n v="4347.25"/>
    <n v="45.54"/>
    <n v="6.79"/>
    <n v="87.26"/>
    <n v="0"/>
    <n v="87.26"/>
    <n v="8"/>
    <n v="9"/>
    <n v="658"/>
    <n v="715"/>
    <n v="57"/>
    <n v="48"/>
    <m/>
    <n v="157.19"/>
    <n v="9.68"/>
    <n v="0"/>
    <n v="9.68"/>
    <n v="228.1"/>
    <n v="476.98"/>
    <n v="79.260000000000005"/>
    <x v="0"/>
    <x v="1"/>
    <x v="7"/>
    <n v="1373"/>
    <n v="105"/>
    <x v="3"/>
    <x v="1"/>
  </r>
  <r>
    <x v="211"/>
    <x v="14"/>
    <x v="41"/>
    <n v="96.47"/>
    <n v="4259.6899999999996"/>
    <n v="44.16"/>
    <n v="6.21"/>
    <n v="17.510000000000002"/>
    <n v="0"/>
    <n v="17.510000000000002"/>
    <n v="10"/>
    <n v="2"/>
    <n v="807"/>
    <n v="826"/>
    <n v="90"/>
    <n v="63"/>
    <m/>
    <n v="155.63999999999999"/>
    <n v="13.19"/>
    <n v="0"/>
    <n v="13.19"/>
    <n v="252.6"/>
    <n v="616.57000000000005"/>
    <n v="72.69"/>
    <x v="0"/>
    <x v="1"/>
    <x v="7"/>
    <n v="1633"/>
    <n v="153"/>
    <x v="0"/>
    <x v="1"/>
  </r>
  <r>
    <x v="211"/>
    <x v="32"/>
    <x v="52"/>
    <n v="74.17"/>
    <n v="5533.56"/>
    <n v="74.61"/>
    <n v="7.41"/>
    <n v="217.35"/>
    <n v="7.18"/>
    <n v="224.53"/>
    <n v="7"/>
    <n v="15"/>
    <n v="404"/>
    <n v="439"/>
    <n v="38"/>
    <n v="37"/>
    <m/>
    <n v="160.22"/>
    <n v="22.41"/>
    <n v="0.01"/>
    <n v="22.41"/>
    <n v="247.92"/>
    <n v="762.37"/>
    <n v="93.12"/>
    <x v="2"/>
    <x v="0"/>
    <x v="2"/>
    <n v="843"/>
    <n v="75"/>
    <x v="1"/>
    <x v="1"/>
  </r>
  <r>
    <x v="211"/>
    <x v="16"/>
    <x v="3"/>
    <n v="96.47"/>
    <n v="4499.63"/>
    <n v="46.64"/>
    <n v="6.28"/>
    <n v="40.369999999999997"/>
    <n v="0"/>
    <n v="40.369999999999997"/>
    <n v="8"/>
    <n v="5"/>
    <n v="899"/>
    <n v="997"/>
    <n v="105"/>
    <n v="77"/>
    <m/>
    <n v="141.27000000000001"/>
    <n v="1.54"/>
    <n v="0"/>
    <n v="1.54"/>
    <n v="177.03"/>
    <n v="648.49"/>
    <n v="84.67"/>
    <x v="0"/>
    <x v="1"/>
    <x v="7"/>
    <n v="1896"/>
    <n v="182"/>
    <x v="0"/>
    <x v="1"/>
  </r>
  <r>
    <x v="211"/>
    <x v="17"/>
    <x v="52"/>
    <n v="20.43"/>
    <n v="3507.4"/>
    <n v="171.66"/>
    <n v="5.8"/>
    <n v="18.079999999999998"/>
    <n v="0"/>
    <n v="18.079999999999998"/>
    <n v="0"/>
    <n v="1"/>
    <n v="20"/>
    <n v="18"/>
    <n v="1"/>
    <n v="0"/>
    <m/>
    <n v="162.28"/>
    <n v="7.38"/>
    <n v="0"/>
    <n v="7.38"/>
    <n v="74.98"/>
    <n v="158.96"/>
    <n v="36.08"/>
    <x v="2"/>
    <x v="0"/>
    <x v="2"/>
    <n v="38"/>
    <n v="1"/>
    <x v="0"/>
    <x v="1"/>
  </r>
  <r>
    <x v="212"/>
    <x v="1"/>
    <x v="37"/>
    <n v="85.66"/>
    <n v="6091.55"/>
    <n v="71.12"/>
    <n v="7.72"/>
    <n v="246.09"/>
    <n v="12.23"/>
    <n v="258.32"/>
    <n v="6"/>
    <n v="19"/>
    <n v="656"/>
    <n v="711"/>
    <n v="84"/>
    <n v="56"/>
    <m/>
    <n v="159.87"/>
    <n v="20.54"/>
    <n v="0.74"/>
    <n v="21.28"/>
    <n v="249.9"/>
    <n v="1039.54"/>
    <n v="101.18"/>
    <x v="0"/>
    <x v="2"/>
    <x v="7"/>
    <n v="1367"/>
    <n v="140"/>
    <x v="0"/>
    <x v="1"/>
  </r>
  <r>
    <x v="212"/>
    <x v="3"/>
    <x v="41"/>
    <n v="85.66"/>
    <n v="3754.34"/>
    <n v="43.94"/>
    <n v="6.22"/>
    <n v="6.93"/>
    <n v="0"/>
    <n v="6.93"/>
    <n v="8"/>
    <n v="1"/>
    <n v="595"/>
    <n v="632"/>
    <n v="91"/>
    <n v="86"/>
    <m/>
    <n v="137.4"/>
    <n v="1.67"/>
    <n v="7.0000000000000007E-2"/>
    <n v="1.74"/>
    <n v="148.32"/>
    <n v="379.58"/>
    <n v="62.12"/>
    <x v="0"/>
    <x v="2"/>
    <x v="7"/>
    <n v="1227"/>
    <n v="177"/>
    <x v="2"/>
    <x v="1"/>
  </r>
  <r>
    <x v="212"/>
    <x v="4"/>
    <x v="37"/>
    <n v="85.66"/>
    <n v="5048.38"/>
    <n v="58.95"/>
    <n v="7.84"/>
    <n v="310.55"/>
    <n v="21.76"/>
    <n v="332.31"/>
    <n v="22"/>
    <n v="26"/>
    <n v="613"/>
    <n v="652"/>
    <n v="59"/>
    <n v="66"/>
    <m/>
    <n v="158.22"/>
    <n v="21.08"/>
    <n v="0"/>
    <n v="21.08"/>
    <n v="245.84"/>
    <n v="957.49"/>
    <n v="100.59"/>
    <x v="0"/>
    <x v="2"/>
    <x v="7"/>
    <n v="1265"/>
    <n v="125"/>
    <x v="3"/>
    <x v="1"/>
  </r>
  <r>
    <x v="212"/>
    <x v="5"/>
    <x v="37"/>
    <n v="85.66"/>
    <n v="6122.61"/>
    <n v="71.48"/>
    <n v="7.69"/>
    <n v="274.70999999999998"/>
    <n v="28.88"/>
    <n v="303.58999999999997"/>
    <n v="11"/>
    <n v="25"/>
    <n v="586"/>
    <n v="667"/>
    <n v="93"/>
    <n v="65"/>
    <m/>
    <n v="152.79"/>
    <n v="7.3"/>
    <n v="0"/>
    <n v="7.3"/>
    <n v="175.09"/>
    <n v="1101.93"/>
    <n v="92.72"/>
    <x v="0"/>
    <x v="2"/>
    <x v="7"/>
    <n v="1253"/>
    <n v="158"/>
    <x v="0"/>
    <x v="1"/>
  </r>
  <r>
    <x v="212"/>
    <x v="6"/>
    <x v="37"/>
    <n v="85.66"/>
    <n v="5320.8"/>
    <n v="62.12"/>
    <n v="7.15"/>
    <n v="116.99"/>
    <n v="2.13"/>
    <n v="119.12"/>
    <n v="12"/>
    <n v="13"/>
    <n v="681"/>
    <n v="737"/>
    <n v="92"/>
    <n v="85"/>
    <m/>
    <n v="166.27"/>
    <n v="30.38"/>
    <n v="0"/>
    <n v="30.38"/>
    <n v="291.14999999999998"/>
    <n v="907.69"/>
    <n v="94.02"/>
    <x v="0"/>
    <x v="2"/>
    <x v="7"/>
    <n v="1418"/>
    <n v="177"/>
    <x v="0"/>
    <x v="1"/>
  </r>
  <r>
    <x v="212"/>
    <x v="8"/>
    <x v="37"/>
    <n v="85.66"/>
    <n v="5368.64"/>
    <n v="62.68"/>
    <n v="7.28"/>
    <n v="161.12"/>
    <n v="4.29"/>
    <n v="165.41"/>
    <n v="8"/>
    <n v="14"/>
    <n v="626"/>
    <n v="667"/>
    <n v="72"/>
    <n v="61"/>
    <m/>
    <n v="164.27"/>
    <n v="33"/>
    <n v="0.98"/>
    <n v="33.99"/>
    <n v="310.47000000000003"/>
    <n v="1011.33"/>
    <n v="93.55"/>
    <x v="0"/>
    <x v="2"/>
    <x v="7"/>
    <n v="1293"/>
    <n v="133"/>
    <x v="4"/>
    <x v="1"/>
  </r>
  <r>
    <x v="212"/>
    <x v="9"/>
    <x v="37"/>
    <n v="85.66"/>
    <n v="5038.08"/>
    <n v="58.82"/>
    <n v="7.61"/>
    <n v="291.45999999999998"/>
    <n v="22.31"/>
    <n v="313.77"/>
    <n v="21"/>
    <n v="30"/>
    <n v="583"/>
    <n v="643"/>
    <n v="88"/>
    <n v="63"/>
    <m/>
    <n v="146.11000000000001"/>
    <n v="9.16"/>
    <n v="0"/>
    <n v="9.16"/>
    <n v="172.72"/>
    <n v="1004.03"/>
    <n v="81.41"/>
    <x v="0"/>
    <x v="2"/>
    <x v="7"/>
    <n v="1226"/>
    <n v="151"/>
    <x v="0"/>
    <x v="1"/>
  </r>
  <r>
    <x v="212"/>
    <x v="22"/>
    <x v="37"/>
    <n v="85.66"/>
    <n v="5162.5200000000004"/>
    <n v="60.27"/>
    <n v="8.39"/>
    <n v="192.25"/>
    <n v="38.869999999999997"/>
    <n v="231.12"/>
    <n v="9"/>
    <n v="16"/>
    <n v="593"/>
    <n v="640"/>
    <n v="77"/>
    <n v="69"/>
    <m/>
    <n v="156.69999999999999"/>
    <n v="6.07"/>
    <n v="0"/>
    <n v="6.07"/>
    <n v="196.78"/>
    <n v="921.8"/>
    <n v="90.49"/>
    <x v="0"/>
    <x v="2"/>
    <x v="7"/>
    <n v="1233"/>
    <n v="146"/>
    <x v="3"/>
    <x v="1"/>
  </r>
  <r>
    <x v="212"/>
    <x v="11"/>
    <x v="37"/>
    <n v="85.66"/>
    <n v="5831.05"/>
    <n v="68.08"/>
    <n v="7.06"/>
    <n v="154.22999999999999"/>
    <n v="0.71"/>
    <n v="154.94"/>
    <n v="16"/>
    <n v="17"/>
    <n v="638"/>
    <n v="700"/>
    <n v="91"/>
    <n v="73"/>
    <m/>
    <n v="158.82"/>
    <n v="33.93"/>
    <n v="0.63"/>
    <n v="34.56"/>
    <n v="318.31"/>
    <n v="1124.82"/>
    <n v="110.72"/>
    <x v="0"/>
    <x v="2"/>
    <x v="7"/>
    <n v="1338"/>
    <n v="164"/>
    <x v="4"/>
    <x v="1"/>
  </r>
  <r>
    <x v="212"/>
    <x v="13"/>
    <x v="37"/>
    <n v="85.66"/>
    <n v="5641.96"/>
    <n v="65.87"/>
    <n v="7.43"/>
    <n v="230.93"/>
    <n v="13.68"/>
    <n v="244.61"/>
    <n v="10"/>
    <n v="23"/>
    <n v="679"/>
    <n v="711"/>
    <n v="80"/>
    <n v="68"/>
    <m/>
    <n v="153.97"/>
    <n v="9.3699999999999992"/>
    <n v="0"/>
    <n v="9.3699999999999992"/>
    <n v="209.26"/>
    <n v="1017.55"/>
    <n v="94.39"/>
    <x v="0"/>
    <x v="2"/>
    <x v="7"/>
    <n v="1390"/>
    <n v="148"/>
    <x v="0"/>
    <x v="1"/>
  </r>
  <r>
    <x v="212"/>
    <x v="21"/>
    <x v="37"/>
    <n v="85.66"/>
    <n v="5922.98"/>
    <n v="69.150000000000006"/>
    <n v="7.37"/>
    <n v="326.83"/>
    <n v="15.67"/>
    <n v="342.5"/>
    <n v="19"/>
    <n v="29"/>
    <n v="723"/>
    <n v="762"/>
    <n v="81"/>
    <n v="65"/>
    <m/>
    <n v="174.99"/>
    <n v="32.46"/>
    <n v="1.52"/>
    <n v="33.979999999999997"/>
    <n v="324.89999999999998"/>
    <n v="1111.1099999999999"/>
    <n v="106.56"/>
    <x v="0"/>
    <x v="2"/>
    <x v="7"/>
    <n v="1485"/>
    <n v="146"/>
    <x v="3"/>
    <x v="1"/>
  </r>
  <r>
    <x v="212"/>
    <x v="14"/>
    <x v="41"/>
    <n v="85.66"/>
    <n v="3957.12"/>
    <n v="46.2"/>
    <n v="6.25"/>
    <n v="17.47"/>
    <n v="0"/>
    <n v="17.47"/>
    <n v="11"/>
    <n v="1"/>
    <n v="581"/>
    <n v="599"/>
    <n v="83"/>
    <n v="78"/>
    <m/>
    <n v="147.66999999999999"/>
    <n v="7.86"/>
    <n v="0"/>
    <n v="7.86"/>
    <n v="183.29"/>
    <n v="382.86"/>
    <n v="60.98"/>
    <x v="0"/>
    <x v="2"/>
    <x v="7"/>
    <n v="1180"/>
    <n v="161"/>
    <x v="0"/>
    <x v="1"/>
  </r>
  <r>
    <x v="212"/>
    <x v="15"/>
    <x v="37"/>
    <n v="85.66"/>
    <n v="5624.53"/>
    <n v="65.66"/>
    <n v="7.69"/>
    <n v="194.96"/>
    <n v="5.18"/>
    <n v="200.14"/>
    <n v="12"/>
    <n v="26"/>
    <n v="712"/>
    <n v="766"/>
    <n v="100"/>
    <n v="75"/>
    <m/>
    <n v="161.22999999999999"/>
    <n v="28.8"/>
    <n v="0.35"/>
    <n v="29.15"/>
    <n v="291.87"/>
    <n v="1060.1300000000001"/>
    <n v="85.7"/>
    <x v="0"/>
    <x v="2"/>
    <x v="7"/>
    <n v="1478"/>
    <n v="175"/>
    <x v="0"/>
    <x v="1"/>
  </r>
  <r>
    <x v="212"/>
    <x v="16"/>
    <x v="37"/>
    <n v="85.66"/>
    <n v="5952.85"/>
    <n v="69.5"/>
    <n v="7.76"/>
    <n v="349.67"/>
    <n v="25.72"/>
    <n v="375.39"/>
    <n v="15"/>
    <n v="34"/>
    <n v="701"/>
    <n v="756"/>
    <n v="108"/>
    <n v="95"/>
    <m/>
    <n v="154"/>
    <n v="19.86"/>
    <n v="0"/>
    <n v="19.86"/>
    <n v="259.82"/>
    <n v="1392.96"/>
    <n v="95.74"/>
    <x v="0"/>
    <x v="2"/>
    <x v="7"/>
    <n v="1457"/>
    <n v="203"/>
    <x v="0"/>
    <x v="1"/>
  </r>
  <r>
    <x v="213"/>
    <x v="17"/>
    <x v="190"/>
    <n v="18.41"/>
    <n v="2576.27"/>
    <n v="140.74"/>
    <n v="5.95"/>
    <n v="6.19"/>
    <n v="0"/>
    <n v="6.19"/>
    <n v="0"/>
    <n v="0"/>
    <n v="20"/>
    <n v="22"/>
    <n v="0"/>
    <n v="0"/>
    <m/>
    <n v="139.94999999999999"/>
    <n v="0"/>
    <n v="0"/>
    <n v="0"/>
    <n v="33.909999999999997"/>
    <n v="36.42"/>
    <n v="25.05"/>
    <x v="2"/>
    <x v="0"/>
    <x v="2"/>
    <n v="42"/>
    <n v="0"/>
    <x v="0"/>
    <x v="1"/>
  </r>
  <r>
    <x v="214"/>
    <x v="0"/>
    <x v="3"/>
    <n v="64.17"/>
    <n v="5355.77"/>
    <n v="83.46"/>
    <n v="7.44"/>
    <n v="81.540000000000006"/>
    <n v="6.51"/>
    <n v="88.05"/>
    <n v="3"/>
    <n v="6"/>
    <n v="505"/>
    <n v="533"/>
    <n v="31"/>
    <n v="30"/>
    <m/>
    <n v="161.31"/>
    <n v="35.380000000000003"/>
    <n v="0"/>
    <n v="35.380000000000003"/>
    <n v="270.83"/>
    <n v="781.81"/>
    <n v="81.790000000000006"/>
    <x v="0"/>
    <x v="7"/>
    <x v="7"/>
    <n v="1038"/>
    <n v="61"/>
    <x v="0"/>
    <x v="1"/>
  </r>
  <r>
    <x v="214"/>
    <x v="1"/>
    <x v="3"/>
    <n v="64.17"/>
    <n v="5560.52"/>
    <n v="86.66"/>
    <n v="7.25"/>
    <n v="85.43"/>
    <n v="2.13"/>
    <n v="87.56"/>
    <n v="2"/>
    <n v="7"/>
    <n v="529"/>
    <n v="546"/>
    <n v="38"/>
    <n v="47"/>
    <m/>
    <n v="169.98"/>
    <n v="25.55"/>
    <n v="1.34"/>
    <n v="26.88"/>
    <n v="247.68"/>
    <n v="737.46"/>
    <n v="90.27"/>
    <x v="0"/>
    <x v="7"/>
    <x v="7"/>
    <n v="1075"/>
    <n v="85"/>
    <x v="0"/>
    <x v="1"/>
  </r>
  <r>
    <x v="214"/>
    <x v="3"/>
    <x v="41"/>
    <n v="64.17"/>
    <n v="4063.93"/>
    <n v="63.33"/>
    <n v="5.8"/>
    <n v="3.39"/>
    <n v="0"/>
    <n v="3.39"/>
    <n v="2"/>
    <n v="1"/>
    <n v="490"/>
    <n v="496"/>
    <n v="52"/>
    <n v="29"/>
    <m/>
    <n v="147.08000000000001"/>
    <n v="1.37"/>
    <n v="0.01"/>
    <n v="1.37"/>
    <n v="146.76"/>
    <n v="336.98"/>
    <n v="60.72"/>
    <x v="0"/>
    <x v="7"/>
    <x v="7"/>
    <n v="986"/>
    <n v="81"/>
    <x v="2"/>
    <x v="1"/>
  </r>
  <r>
    <x v="214"/>
    <x v="4"/>
    <x v="3"/>
    <n v="64.17"/>
    <n v="5192.5"/>
    <n v="80.92"/>
    <n v="8.0500000000000007"/>
    <n v="257.23"/>
    <n v="41.93"/>
    <n v="299.16000000000003"/>
    <n v="20"/>
    <n v="21"/>
    <n v="447"/>
    <n v="446"/>
    <n v="60"/>
    <n v="74"/>
    <m/>
    <n v="163.16999999999999"/>
    <n v="19.579999999999998"/>
    <n v="0"/>
    <n v="19.579999999999998"/>
    <n v="203.16"/>
    <n v="1027.54"/>
    <n v="96"/>
    <x v="0"/>
    <x v="7"/>
    <x v="7"/>
    <n v="893"/>
    <n v="134"/>
    <x v="3"/>
    <x v="1"/>
  </r>
  <r>
    <x v="214"/>
    <x v="5"/>
    <x v="3"/>
    <n v="64.17"/>
    <n v="5592.75"/>
    <n v="87.16"/>
    <n v="7.11"/>
    <n v="167.15"/>
    <n v="1.42"/>
    <n v="168.57"/>
    <n v="3"/>
    <n v="16"/>
    <n v="416"/>
    <n v="442"/>
    <n v="38"/>
    <n v="30"/>
    <m/>
    <n v="163.97"/>
    <n v="20.46"/>
    <n v="0"/>
    <n v="20.46"/>
    <n v="202.31"/>
    <n v="807.58"/>
    <n v="80.59"/>
    <x v="0"/>
    <x v="7"/>
    <x v="7"/>
    <n v="858"/>
    <n v="68"/>
    <x v="0"/>
    <x v="1"/>
  </r>
  <r>
    <x v="214"/>
    <x v="6"/>
    <x v="3"/>
    <n v="64.17"/>
    <n v="5200.1000000000004"/>
    <n v="81.040000000000006"/>
    <n v="7.04"/>
    <n v="92.65"/>
    <n v="0.7"/>
    <n v="93.35"/>
    <n v="5"/>
    <n v="10"/>
    <n v="486"/>
    <n v="526"/>
    <n v="54"/>
    <n v="35"/>
    <m/>
    <n v="171.49"/>
    <n v="33.71"/>
    <n v="0"/>
    <n v="33.71"/>
    <n v="263.07"/>
    <n v="858.71"/>
    <n v="81.39"/>
    <x v="0"/>
    <x v="7"/>
    <x v="7"/>
    <n v="1012"/>
    <n v="89"/>
    <x v="0"/>
    <x v="1"/>
  </r>
  <r>
    <x v="214"/>
    <x v="8"/>
    <x v="3"/>
    <n v="64.17"/>
    <n v="5607.76"/>
    <n v="87.39"/>
    <n v="6.99"/>
    <n v="75.84"/>
    <n v="0"/>
    <n v="75.84"/>
    <n v="5"/>
    <n v="8"/>
    <n v="454"/>
    <n v="466"/>
    <n v="30"/>
    <n v="31"/>
    <m/>
    <n v="167.94"/>
    <n v="27.7"/>
    <n v="0.66"/>
    <n v="28.36"/>
    <n v="249.1"/>
    <n v="821.91"/>
    <n v="82.88"/>
    <x v="0"/>
    <x v="7"/>
    <x v="7"/>
    <n v="920"/>
    <n v="61"/>
    <x v="4"/>
    <x v="1"/>
  </r>
  <r>
    <x v="214"/>
    <x v="9"/>
    <x v="3"/>
    <n v="64.17"/>
    <n v="4508.79"/>
    <n v="70.27"/>
    <n v="7.99"/>
    <n v="128.01"/>
    <n v="26.53"/>
    <n v="154.54"/>
    <n v="14"/>
    <n v="12"/>
    <n v="444"/>
    <n v="453"/>
    <n v="54"/>
    <n v="58"/>
    <m/>
    <n v="148.66999999999999"/>
    <n v="3.7"/>
    <n v="0"/>
    <n v="3.7"/>
    <n v="122.74"/>
    <n v="733.98"/>
    <n v="69.47"/>
    <x v="0"/>
    <x v="7"/>
    <x v="7"/>
    <n v="897"/>
    <n v="112"/>
    <x v="0"/>
    <x v="1"/>
  </r>
  <r>
    <x v="214"/>
    <x v="22"/>
    <x v="3"/>
    <n v="64.17"/>
    <n v="5060.6400000000003"/>
    <n v="78.87"/>
    <n v="7.54"/>
    <n v="94.41"/>
    <n v="13.68"/>
    <n v="108.09"/>
    <n v="1"/>
    <n v="8"/>
    <n v="456"/>
    <n v="446"/>
    <n v="33"/>
    <n v="37"/>
    <m/>
    <n v="162.03"/>
    <n v="9.9499999999999993"/>
    <n v="0"/>
    <n v="9.9499999999999993"/>
    <n v="164.65"/>
    <n v="712.19"/>
    <n v="80.510000000000005"/>
    <x v="0"/>
    <x v="7"/>
    <x v="7"/>
    <n v="902"/>
    <n v="70"/>
    <x v="3"/>
    <x v="1"/>
  </r>
  <r>
    <x v="214"/>
    <x v="11"/>
    <x v="3"/>
    <n v="64.17"/>
    <n v="5624.25"/>
    <n v="87.65"/>
    <n v="8.26"/>
    <n v="161.88"/>
    <n v="13.45"/>
    <n v="175.33"/>
    <n v="13"/>
    <n v="17"/>
    <n v="511"/>
    <n v="513"/>
    <n v="44"/>
    <n v="70"/>
    <m/>
    <n v="144.16999999999999"/>
    <n v="7.16"/>
    <n v="0"/>
    <n v="7.16"/>
    <n v="145.25"/>
    <n v="1044.1500000000001"/>
    <n v="92.85"/>
    <x v="0"/>
    <x v="7"/>
    <x v="7"/>
    <n v="1024"/>
    <n v="114"/>
    <x v="4"/>
    <x v="1"/>
  </r>
  <r>
    <x v="214"/>
    <x v="13"/>
    <x v="3"/>
    <n v="64.17"/>
    <n v="5145.6099999999997"/>
    <n v="80.19"/>
    <n v="7.04"/>
    <n v="138.97"/>
    <n v="0.7"/>
    <n v="139.66999999999999"/>
    <n v="1"/>
    <n v="9"/>
    <n v="480"/>
    <n v="491"/>
    <n v="45"/>
    <n v="49"/>
    <m/>
    <n v="154.68"/>
    <n v="7.95"/>
    <n v="0"/>
    <n v="7.95"/>
    <n v="161.31"/>
    <n v="742.37"/>
    <n v="75"/>
    <x v="0"/>
    <x v="7"/>
    <x v="7"/>
    <n v="971"/>
    <n v="94"/>
    <x v="0"/>
    <x v="1"/>
  </r>
  <r>
    <x v="214"/>
    <x v="21"/>
    <x v="3"/>
    <n v="64.17"/>
    <n v="5651.74"/>
    <n v="88.08"/>
    <n v="8.49"/>
    <n v="139.75"/>
    <n v="22.3"/>
    <n v="162.05000000000001"/>
    <n v="9"/>
    <n v="14"/>
    <n v="460"/>
    <n v="472"/>
    <n v="38"/>
    <n v="38"/>
    <m/>
    <n v="169.34"/>
    <n v="11.49"/>
    <n v="0.27"/>
    <n v="11.76"/>
    <n v="116.77"/>
    <n v="850.46"/>
    <n v="93.32"/>
    <x v="0"/>
    <x v="7"/>
    <x v="7"/>
    <n v="932"/>
    <n v="76"/>
    <x v="3"/>
    <x v="1"/>
  </r>
  <r>
    <x v="214"/>
    <x v="14"/>
    <x v="191"/>
    <n v="64.17"/>
    <n v="2945.98"/>
    <n v="46.43"/>
    <n v="6.48"/>
    <n v="349.96"/>
    <n v="0"/>
    <n v="349.96"/>
    <n v="2"/>
    <n v="2"/>
    <n v="232"/>
    <n v="246"/>
    <n v="13"/>
    <n v="13"/>
    <m/>
    <n v="147.22"/>
    <n v="7.37"/>
    <n v="0"/>
    <n v="7.37"/>
    <n v="77.83"/>
    <n v="510.07"/>
    <n v="29.58"/>
    <x v="2"/>
    <x v="0"/>
    <x v="7"/>
    <n v="478"/>
    <n v="26"/>
    <x v="0"/>
    <x v="1"/>
  </r>
  <r>
    <x v="214"/>
    <x v="15"/>
    <x v="3"/>
    <n v="64.17"/>
    <n v="5527.06"/>
    <n v="86.13"/>
    <n v="7.83"/>
    <n v="146.26"/>
    <n v="14.63"/>
    <n v="160.88999999999999"/>
    <n v="5"/>
    <n v="14"/>
    <n v="462"/>
    <n v="500"/>
    <n v="61"/>
    <n v="50"/>
    <m/>
    <n v="171.69"/>
    <n v="27.7"/>
    <n v="6.44"/>
    <n v="34.14"/>
    <n v="304.55"/>
    <n v="999.27"/>
    <n v="70.33"/>
    <x v="0"/>
    <x v="7"/>
    <x v="7"/>
    <n v="962"/>
    <n v="111"/>
    <x v="0"/>
    <x v="1"/>
  </r>
  <r>
    <x v="214"/>
    <x v="16"/>
    <x v="3"/>
    <n v="64.17"/>
    <n v="6041.53"/>
    <n v="94.15"/>
    <n v="7.58"/>
    <n v="301.38"/>
    <n v="48.47"/>
    <n v="349.85"/>
    <n v="13"/>
    <n v="24"/>
    <n v="521"/>
    <n v="542"/>
    <n v="85"/>
    <n v="84"/>
    <m/>
    <n v="163.31"/>
    <n v="26.39"/>
    <n v="0.15"/>
    <n v="26.54"/>
    <n v="253.02"/>
    <n v="1366.37"/>
    <n v="80.209999999999994"/>
    <x v="0"/>
    <x v="7"/>
    <x v="7"/>
    <n v="1063"/>
    <n v="169"/>
    <x v="0"/>
    <x v="1"/>
  </r>
  <r>
    <x v="215"/>
    <x v="17"/>
    <x v="190"/>
    <n v="30.51"/>
    <n v="2943.38"/>
    <n v="122.64"/>
    <n v="5.41"/>
    <n v="0"/>
    <n v="0"/>
    <n v="0"/>
    <n v="0"/>
    <n v="0"/>
    <n v="38"/>
    <n v="41"/>
    <n v="0"/>
    <n v="0"/>
    <m/>
    <n v="140.53"/>
    <n v="0"/>
    <n v="0"/>
    <n v="0"/>
    <n v="41.64"/>
    <n v="11.71"/>
    <n v="28.19"/>
    <x v="2"/>
    <x v="0"/>
    <x v="2"/>
    <n v="79"/>
    <n v="0"/>
    <x v="0"/>
    <x v="1"/>
  </r>
  <r>
    <x v="216"/>
    <x v="0"/>
    <x v="192"/>
    <n v="63.59"/>
    <n v="4032.3"/>
    <n v="63.41"/>
    <n v="7.45"/>
    <n v="412.94"/>
    <n v="3.6"/>
    <n v="416.54"/>
    <n v="9"/>
    <n v="14"/>
    <n v="503"/>
    <n v="519"/>
    <n v="69"/>
    <n v="32"/>
    <m/>
    <n v="154.5"/>
    <n v="16.809999999999999"/>
    <n v="0.01"/>
    <n v="16.82"/>
    <n v="211.16"/>
    <n v="865.84"/>
    <n v="68.7"/>
    <x v="0"/>
    <x v="0"/>
    <x v="7"/>
    <n v="1022"/>
    <n v="101"/>
    <x v="0"/>
    <x v="1"/>
  </r>
  <r>
    <x v="216"/>
    <x v="1"/>
    <x v="193"/>
    <n v="114.5"/>
    <n v="10680.96"/>
    <n v="93.75"/>
    <n v="7.99"/>
    <n v="259.23"/>
    <n v="54.95"/>
    <n v="314.18"/>
    <n v="12"/>
    <n v="23"/>
    <n v="805"/>
    <n v="815"/>
    <n v="73"/>
    <n v="84"/>
    <m/>
    <n v="173.13"/>
    <n v="55.87"/>
    <n v="5.69"/>
    <n v="61.56"/>
    <n v="497.44"/>
    <n v="1394.87"/>
    <n v="159.31"/>
    <x v="0"/>
    <x v="0"/>
    <x v="4"/>
    <n v="1620"/>
    <n v="157"/>
    <x v="0"/>
    <x v="1"/>
  </r>
  <r>
    <x v="216"/>
    <x v="3"/>
    <x v="193"/>
    <n v="114.5"/>
    <n v="2795.24"/>
    <n v="51.74"/>
    <n v="6.17"/>
    <n v="14.5"/>
    <n v="0"/>
    <n v="14.5"/>
    <n v="1"/>
    <n v="2"/>
    <n v="265"/>
    <n v="245"/>
    <n v="10"/>
    <n v="11"/>
    <m/>
    <n v="151.27000000000001"/>
    <n v="2.65"/>
    <n v="0"/>
    <n v="2.65"/>
    <n v="140.25"/>
    <n v="164.61"/>
    <n v="29.33"/>
    <x v="0"/>
    <x v="0"/>
    <x v="4"/>
    <n v="510"/>
    <n v="21"/>
    <x v="2"/>
    <x v="1"/>
  </r>
  <r>
    <x v="216"/>
    <x v="4"/>
    <x v="193"/>
    <n v="114.5"/>
    <n v="5332.81"/>
    <n v="50.15"/>
    <n v="8.4600000000000009"/>
    <n v="189.44"/>
    <n v="26"/>
    <n v="215.44"/>
    <n v="12"/>
    <n v="15"/>
    <n v="520"/>
    <n v="539"/>
    <n v="37"/>
    <n v="50"/>
    <m/>
    <n v="138.41999999999999"/>
    <n v="21.77"/>
    <n v="0"/>
    <n v="21.77"/>
    <n v="220.89"/>
    <n v="741.09"/>
    <n v="91.01"/>
    <x v="0"/>
    <x v="0"/>
    <x v="4"/>
    <n v="1059"/>
    <n v="87"/>
    <x v="3"/>
    <x v="1"/>
  </r>
  <r>
    <x v="216"/>
    <x v="5"/>
    <x v="193"/>
    <n v="114.5"/>
    <n v="8534.68"/>
    <n v="78.81"/>
    <n v="8.43"/>
    <n v="482.33"/>
    <n v="105.63"/>
    <n v="587.96"/>
    <n v="16"/>
    <n v="37"/>
    <n v="505"/>
    <n v="533"/>
    <n v="59"/>
    <n v="52"/>
    <m/>
    <n v="156.85"/>
    <n v="24.59"/>
    <n v="0"/>
    <n v="24.59"/>
    <n v="232.65"/>
    <n v="1476.51"/>
    <n v="109.95"/>
    <x v="0"/>
    <x v="0"/>
    <x v="4"/>
    <n v="1038"/>
    <n v="111"/>
    <x v="0"/>
    <x v="1"/>
  </r>
  <r>
    <x v="216"/>
    <x v="6"/>
    <x v="193"/>
    <n v="114.5"/>
    <n v="10008.59"/>
    <n v="87.41"/>
    <n v="8.0299999999999994"/>
    <n v="363.82"/>
    <n v="52.86"/>
    <n v="416.68"/>
    <n v="16"/>
    <n v="30"/>
    <n v="790"/>
    <n v="819"/>
    <n v="80"/>
    <n v="62"/>
    <m/>
    <n v="181.35"/>
    <n v="69.95"/>
    <n v="3.25"/>
    <n v="73.2"/>
    <n v="572.53"/>
    <n v="1579.88"/>
    <n v="154.27000000000001"/>
    <x v="0"/>
    <x v="0"/>
    <x v="4"/>
    <n v="1609"/>
    <n v="142"/>
    <x v="0"/>
    <x v="1"/>
  </r>
  <r>
    <x v="216"/>
    <x v="8"/>
    <x v="192"/>
    <n v="63.59"/>
    <n v="3733.41"/>
    <n v="58.71"/>
    <n v="7.53"/>
    <n v="369.83"/>
    <n v="7.9"/>
    <n v="377.73"/>
    <n v="12"/>
    <n v="14"/>
    <n v="428"/>
    <n v="489"/>
    <n v="79"/>
    <n v="44"/>
    <m/>
    <n v="169.87"/>
    <n v="16.38"/>
    <n v="3.23"/>
    <s v="POOR TRACE"/>
    <n v="228.36"/>
    <n v="854.34"/>
    <n v="70.67"/>
    <x v="0"/>
    <x v="0"/>
    <x v="7"/>
    <n v="917"/>
    <n v="123"/>
    <x v="4"/>
    <x v="1"/>
  </r>
  <r>
    <x v="216"/>
    <x v="9"/>
    <x v="193"/>
    <n v="114.5"/>
    <n v="9887.1299999999992"/>
    <n v="86.35"/>
    <n v="9.0399999999999991"/>
    <n v="578.37"/>
    <n v="152.63999999999999"/>
    <n v="731.01"/>
    <n v="40"/>
    <n v="54"/>
    <n v="720"/>
    <n v="706"/>
    <n v="110"/>
    <n v="102"/>
    <m/>
    <n v="160.78"/>
    <n v="12.81"/>
    <n v="0.01"/>
    <n v="12.82"/>
    <n v="224.44"/>
    <n v="1896.03"/>
    <n v="145.04"/>
    <x v="0"/>
    <x v="0"/>
    <x v="4"/>
    <n v="1426"/>
    <n v="212"/>
    <x v="0"/>
    <x v="1"/>
  </r>
  <r>
    <x v="216"/>
    <x v="18"/>
    <x v="192"/>
    <n v="63.59"/>
    <n v="3604.87"/>
    <n v="59.48"/>
    <n v="7.21"/>
    <n v="472.33"/>
    <n v="2.14"/>
    <n v="474.47"/>
    <n v="13"/>
    <n v="14"/>
    <n v="403"/>
    <n v="421"/>
    <n v="68"/>
    <n v="59"/>
    <m/>
    <n v="148.65"/>
    <n v="13.93"/>
    <n v="0.49"/>
    <n v="14.42"/>
    <n v="203.2"/>
    <n v="869.34"/>
    <n v="68.540000000000006"/>
    <x v="0"/>
    <x v="0"/>
    <x v="7"/>
    <n v="824"/>
    <n v="127"/>
    <x v="4"/>
    <x v="1"/>
  </r>
  <r>
    <x v="216"/>
    <x v="22"/>
    <x v="193"/>
    <n v="114.5"/>
    <n v="7127.31"/>
    <n v="67.2"/>
    <n v="8.4"/>
    <n v="299.37"/>
    <n v="89.96"/>
    <n v="389.33"/>
    <n v="10"/>
    <n v="24"/>
    <n v="483"/>
    <n v="500"/>
    <n v="42"/>
    <n v="58"/>
    <m/>
    <n v="163.61000000000001"/>
    <n v="45.05"/>
    <n v="0.24"/>
    <n v="45.29"/>
    <n v="380.93"/>
    <n v="1233.79"/>
    <n v="109.78"/>
    <x v="0"/>
    <x v="0"/>
    <x v="4"/>
    <n v="983"/>
    <n v="100"/>
    <x v="3"/>
    <x v="1"/>
  </r>
  <r>
    <x v="216"/>
    <x v="11"/>
    <x v="193"/>
    <n v="114.5"/>
    <n v="7886.16"/>
    <n v="68.88"/>
    <n v="7.64"/>
    <n v="442.74"/>
    <n v="47.05"/>
    <n v="489.79"/>
    <n v="31"/>
    <n v="37"/>
    <n v="616"/>
    <n v="613"/>
    <n v="58"/>
    <n v="91"/>
    <m/>
    <n v="134.11000000000001"/>
    <n v="10.6"/>
    <n v="0.85"/>
    <n v="11.44"/>
    <n v="205.35"/>
    <n v="1603.27"/>
    <n v="143.29"/>
    <x v="0"/>
    <x v="0"/>
    <x v="4"/>
    <n v="1229"/>
    <n v="149"/>
    <x v="4"/>
    <x v="1"/>
  </r>
  <r>
    <x v="216"/>
    <x v="13"/>
    <x v="193"/>
    <n v="114.5"/>
    <n v="9785.76"/>
    <n v="85.47"/>
    <n v="8.02"/>
    <n v="200.06"/>
    <n v="43.1"/>
    <n v="243.16"/>
    <n v="6"/>
    <n v="17"/>
    <n v="721"/>
    <n v="752"/>
    <n v="59"/>
    <n v="64"/>
    <m/>
    <n v="162.37"/>
    <n v="27.56"/>
    <n v="1.67"/>
    <n v="29.23"/>
    <n v="361.96"/>
    <n v="1409.54"/>
    <n v="144.59"/>
    <x v="0"/>
    <x v="0"/>
    <x v="4"/>
    <n v="1473"/>
    <n v="123"/>
    <x v="0"/>
    <x v="1"/>
  </r>
  <r>
    <x v="216"/>
    <x v="21"/>
    <x v="193"/>
    <n v="114.5"/>
    <n v="5881.49"/>
    <n v="51.37"/>
    <n v="8.19"/>
    <n v="173.77"/>
    <n v="14.15"/>
    <n v="187.92"/>
    <n v="13"/>
    <n v="15"/>
    <n v="468"/>
    <n v="498"/>
    <n v="42"/>
    <n v="36"/>
    <m/>
    <n v="109.46"/>
    <n v="0"/>
    <n v="0"/>
    <n v="0"/>
    <n v="37.36"/>
    <n v="821.88"/>
    <n v="93.79"/>
    <x v="0"/>
    <x v="0"/>
    <x v="4"/>
    <n v="966"/>
    <n v="78"/>
    <x v="3"/>
    <x v="1"/>
  </r>
  <r>
    <x v="216"/>
    <x v="15"/>
    <x v="193"/>
    <n v="114.5"/>
    <n v="10854.18"/>
    <n v="95.42"/>
    <n v="8.74"/>
    <n v="593.35"/>
    <n v="105.51"/>
    <n v="698.86"/>
    <n v="20"/>
    <n v="48"/>
    <n v="757"/>
    <n v="758"/>
    <n v="77"/>
    <n v="81"/>
    <m/>
    <n v="179.01"/>
    <n v="53.1"/>
    <n v="20.13"/>
    <n v="73.239999999999995"/>
    <n v="625.14"/>
    <n v="1895.16"/>
    <n v="137.15"/>
    <x v="0"/>
    <x v="0"/>
    <x v="4"/>
    <n v="1515"/>
    <n v="158"/>
    <x v="0"/>
    <x v="1"/>
  </r>
  <r>
    <x v="216"/>
    <x v="16"/>
    <x v="193"/>
    <n v="114.5"/>
    <n v="11623.88"/>
    <n v="101.52"/>
    <n v="8.7100000000000009"/>
    <n v="789.6"/>
    <n v="242.73"/>
    <n v="1032.33"/>
    <n v="29"/>
    <n v="62"/>
    <n v="824"/>
    <n v="814"/>
    <n v="119"/>
    <n v="109"/>
    <m/>
    <n v="168.21"/>
    <n v="52.6"/>
    <n v="1.54"/>
    <n v="54.14"/>
    <n v="495.79"/>
    <n v="2561.5100000000002"/>
    <n v="149.15"/>
    <x v="0"/>
    <x v="0"/>
    <x v="4"/>
    <n v="1638"/>
    <n v="228"/>
    <x v="0"/>
    <x v="1"/>
  </r>
  <r>
    <x v="217"/>
    <x v="35"/>
    <x v="3"/>
    <n v="85.14"/>
    <n v="4606.93"/>
    <n v="54.11"/>
    <n v="6.69"/>
    <n v="66.86"/>
    <n v="0"/>
    <n v="66.86"/>
    <n v="3"/>
    <n v="7"/>
    <n v="514"/>
    <n v="579"/>
    <n v="85"/>
    <n v="62"/>
    <m/>
    <n v="82"/>
    <n v="0"/>
    <n v="0"/>
    <n v="0"/>
    <n v="19.3"/>
    <n v="850.41"/>
    <n v="79.5"/>
    <x v="2"/>
    <x v="0"/>
    <x v="7"/>
    <n v="1093"/>
    <n v="147"/>
    <x v="3"/>
    <x v="1"/>
  </r>
  <r>
    <x v="217"/>
    <x v="35"/>
    <x v="11"/>
    <n v="78.19"/>
    <n v="3665.25"/>
    <n v="46.88"/>
    <n v="6.44"/>
    <n v="31.41"/>
    <n v="0"/>
    <n v="31.41"/>
    <n v="3"/>
    <n v="4"/>
    <n v="617"/>
    <n v="625"/>
    <n v="46"/>
    <n v="42"/>
    <m/>
    <n v="82"/>
    <n v="0"/>
    <n v="0"/>
    <n v="0"/>
    <n v="17.73"/>
    <n v="485.12"/>
    <n v="71.44"/>
    <x v="0"/>
    <x v="0"/>
    <x v="7"/>
    <n v="1242"/>
    <n v="88"/>
    <x v="3"/>
    <x v="1"/>
  </r>
  <r>
    <x v="217"/>
    <x v="23"/>
    <x v="3"/>
    <n v="85.14"/>
    <n v="4539.28"/>
    <n v="63.14"/>
    <n v="7.3"/>
    <n v="62.33"/>
    <n v="4.3"/>
    <n v="66.63"/>
    <n v="3"/>
    <n v="8"/>
    <n v="456"/>
    <n v="491"/>
    <n v="90"/>
    <n v="37"/>
    <m/>
    <n v="82"/>
    <n v="0"/>
    <n v="0"/>
    <n v="0"/>
    <n v="10.69"/>
    <n v="885.26"/>
    <n v="74.27"/>
    <x v="2"/>
    <x v="0"/>
    <x v="7"/>
    <n v="947"/>
    <n v="127"/>
    <x v="4"/>
    <x v="1"/>
  </r>
  <r>
    <x v="217"/>
    <x v="23"/>
    <x v="11"/>
    <n v="78.19"/>
    <n v="3898.52"/>
    <n v="49.86"/>
    <n v="7.05"/>
    <n v="34.26"/>
    <n v="0.7"/>
    <n v="34.96"/>
    <n v="2"/>
    <n v="4"/>
    <n v="676"/>
    <n v="690"/>
    <n v="36"/>
    <n v="31"/>
    <m/>
    <n v="82"/>
    <n v="0"/>
    <n v="0"/>
    <n v="0"/>
    <n v="17.43"/>
    <n v="425.44"/>
    <n v="77.25"/>
    <x v="0"/>
    <x v="0"/>
    <x v="7"/>
    <n v="1366"/>
    <n v="67"/>
    <x v="4"/>
    <x v="1"/>
  </r>
  <r>
    <x v="217"/>
    <x v="1"/>
    <x v="11"/>
    <n v="78.19"/>
    <n v="4470.09"/>
    <n v="57.17"/>
    <n v="7"/>
    <n v="63.2"/>
    <n v="0"/>
    <n v="63.2"/>
    <n v="2"/>
    <n v="7"/>
    <n v="690"/>
    <n v="729"/>
    <n v="51"/>
    <n v="51"/>
    <m/>
    <n v="161.22999999999999"/>
    <n v="16.91"/>
    <n v="0"/>
    <n v="16.91"/>
    <n v="206.8"/>
    <n v="544.22"/>
    <n v="82.32"/>
    <x v="0"/>
    <x v="0"/>
    <x v="7"/>
    <n v="1419"/>
    <n v="102"/>
    <x v="0"/>
    <x v="1"/>
  </r>
  <r>
    <x v="217"/>
    <x v="1"/>
    <x v="3"/>
    <n v="85.14"/>
    <n v="4826.45"/>
    <n v="56.69"/>
    <n v="7.29"/>
    <n v="109.27"/>
    <n v="7.85"/>
    <n v="117.12"/>
    <n v="5"/>
    <n v="10"/>
    <n v="565"/>
    <n v="618"/>
    <n v="72"/>
    <n v="48"/>
    <m/>
    <n v="158.49"/>
    <n v="17"/>
    <n v="0.03"/>
    <n v="17.03"/>
    <n v="237.39"/>
    <n v="797.59"/>
    <n v="81.5"/>
    <x v="2"/>
    <x v="0"/>
    <x v="7"/>
    <n v="1183"/>
    <n v="120"/>
    <x v="0"/>
    <x v="1"/>
  </r>
  <r>
    <x v="217"/>
    <x v="3"/>
    <x v="41"/>
    <n v="85.14"/>
    <n v="3024.26"/>
    <n v="35.520000000000003"/>
    <n v="5.89"/>
    <n v="2.25"/>
    <n v="0"/>
    <n v="2.25"/>
    <n v="11"/>
    <n v="0"/>
    <n v="638"/>
    <n v="654"/>
    <n v="67"/>
    <n v="53"/>
    <m/>
    <n v="144.55000000000001"/>
    <n v="1.27"/>
    <n v="0"/>
    <n v="1.27"/>
    <n v="178.14"/>
    <n v="233.26"/>
    <n v="56.46"/>
    <x v="2"/>
    <x v="0"/>
    <x v="7"/>
    <n v="1292"/>
    <n v="120"/>
    <x v="2"/>
    <x v="1"/>
  </r>
  <r>
    <x v="217"/>
    <x v="3"/>
    <x v="194"/>
    <n v="78.19"/>
    <n v="3479.41"/>
    <n v="44.5"/>
    <n v="6.17"/>
    <n v="5.78"/>
    <n v="0"/>
    <n v="5.78"/>
    <n v="6"/>
    <n v="1"/>
    <n v="623"/>
    <n v="644"/>
    <n v="59"/>
    <n v="35"/>
    <m/>
    <n v="136.91"/>
    <n v="1.17"/>
    <n v="0"/>
    <n v="1.17"/>
    <n v="131.29"/>
    <n v="208.1"/>
    <n v="58.43"/>
    <x v="0"/>
    <x v="0"/>
    <x v="7"/>
    <n v="1267"/>
    <n v="94"/>
    <x v="2"/>
    <x v="1"/>
  </r>
  <r>
    <x v="217"/>
    <x v="25"/>
    <x v="11"/>
    <n v="78.19"/>
    <n v="3620.52"/>
    <n v="46.3"/>
    <n v="7.25"/>
    <n v="91.02"/>
    <n v="2.85"/>
    <n v="93.87"/>
    <n v="6"/>
    <n v="8"/>
    <n v="557"/>
    <n v="577"/>
    <n v="48"/>
    <n v="34"/>
    <m/>
    <n v="0"/>
    <n v="0"/>
    <n v="0"/>
    <n v="0"/>
    <n v="0"/>
    <n v="523.32000000000005"/>
    <n v="74.61"/>
    <x v="0"/>
    <x v="0"/>
    <x v="7"/>
    <n v="1134"/>
    <n v="82"/>
    <x v="3"/>
    <x v="1"/>
  </r>
  <r>
    <x v="217"/>
    <x v="25"/>
    <x v="3"/>
    <n v="85.14"/>
    <n v="4888.6400000000003"/>
    <n v="57.42"/>
    <n v="6.85"/>
    <n v="120.12"/>
    <n v="0"/>
    <n v="120.12"/>
    <n v="11"/>
    <n v="13"/>
    <n v="523"/>
    <n v="550"/>
    <n v="114"/>
    <n v="49"/>
    <m/>
    <n v="82"/>
    <n v="0"/>
    <n v="0"/>
    <n v="0"/>
    <n v="2.27"/>
    <n v="971.4"/>
    <n v="92.18"/>
    <x v="2"/>
    <x v="0"/>
    <x v="7"/>
    <n v="1073"/>
    <n v="163"/>
    <x v="3"/>
    <x v="1"/>
  </r>
  <r>
    <x v="217"/>
    <x v="28"/>
    <x v="11"/>
    <n v="78.19"/>
    <n v="2008.24"/>
    <n v="71.319999999999993"/>
    <n v="7.09"/>
    <n v="37.54"/>
    <n v="1.42"/>
    <n v="38.96"/>
    <n v="5"/>
    <n v="4"/>
    <n v="188"/>
    <n v="183"/>
    <n v="23"/>
    <n v="28"/>
    <m/>
    <n v="82"/>
    <n v="0"/>
    <n v="0"/>
    <n v="0"/>
    <n v="6.17"/>
    <n v="462.53"/>
    <n v="32.369999999999997"/>
    <x v="0"/>
    <x v="0"/>
    <x v="7"/>
    <n v="371"/>
    <n v="51"/>
    <x v="1"/>
    <x v="1"/>
  </r>
  <r>
    <x v="217"/>
    <x v="28"/>
    <x v="3"/>
    <n v="85.14"/>
    <n v="4788.63"/>
    <n v="56.61"/>
    <n v="6.46"/>
    <n v="112"/>
    <n v="0"/>
    <n v="112"/>
    <n v="6"/>
    <n v="14"/>
    <n v="566"/>
    <n v="578"/>
    <n v="91"/>
    <n v="57"/>
    <m/>
    <n v="81.98"/>
    <n v="0"/>
    <n v="0"/>
    <n v="0"/>
    <n v="8.17"/>
    <n v="914.25"/>
    <n v="81.93"/>
    <x v="2"/>
    <x v="0"/>
    <x v="7"/>
    <n v="1144"/>
    <n v="148"/>
    <x v="1"/>
    <x v="1"/>
  </r>
  <r>
    <x v="217"/>
    <x v="26"/>
    <x v="11"/>
    <n v="78.19"/>
    <n v="4193.71"/>
    <n v="53.63"/>
    <n v="6.94"/>
    <n v="49.83"/>
    <n v="0"/>
    <n v="49.83"/>
    <n v="2"/>
    <n v="6"/>
    <n v="732"/>
    <n v="727"/>
    <n v="50"/>
    <n v="50"/>
    <m/>
    <n v="86.02"/>
    <n v="0"/>
    <n v="0"/>
    <n v="0"/>
    <n v="2.81"/>
    <n v="577.67999999999995"/>
    <n v="72.040000000000006"/>
    <x v="0"/>
    <x v="0"/>
    <x v="7"/>
    <n v="1459"/>
    <n v="100"/>
    <x v="3"/>
    <x v="1"/>
  </r>
  <r>
    <x v="217"/>
    <x v="26"/>
    <x v="3"/>
    <n v="85.14"/>
    <n v="5265.79"/>
    <n v="65.319999999999993"/>
    <n v="6.41"/>
    <n v="64.91"/>
    <n v="0"/>
    <n v="64.91"/>
    <n v="4"/>
    <n v="9"/>
    <n v="535"/>
    <n v="579"/>
    <n v="101"/>
    <n v="91"/>
    <m/>
    <n v="156.54"/>
    <n v="14.42"/>
    <n v="0"/>
    <n v="14.42"/>
    <n v="218.28"/>
    <n v="1062.6500000000001"/>
    <n v="80.55"/>
    <x v="2"/>
    <x v="0"/>
    <x v="7"/>
    <n v="1114"/>
    <n v="192"/>
    <x v="3"/>
    <x v="1"/>
  </r>
  <r>
    <x v="217"/>
    <x v="4"/>
    <x v="11"/>
    <n v="78.19"/>
    <n v="3879.17"/>
    <n v="49.61"/>
    <n v="7.03"/>
    <n v="53.69"/>
    <n v="0.7"/>
    <n v="54.39"/>
    <n v="10"/>
    <n v="6"/>
    <n v="651"/>
    <n v="708"/>
    <n v="52"/>
    <n v="57"/>
    <m/>
    <n v="157.30000000000001"/>
    <n v="10.96"/>
    <n v="0"/>
    <n v="10.96"/>
    <n v="197.97"/>
    <n v="503.56"/>
    <n v="82.72"/>
    <x v="0"/>
    <x v="0"/>
    <x v="7"/>
    <n v="1359"/>
    <n v="109"/>
    <x v="3"/>
    <x v="1"/>
  </r>
  <r>
    <x v="217"/>
    <x v="4"/>
    <x v="3"/>
    <n v="85.14"/>
    <n v="4343.6899999999996"/>
    <n v="51.02"/>
    <n v="7.43"/>
    <n v="151.19999999999999"/>
    <n v="2.9"/>
    <n v="154.1"/>
    <n v="24"/>
    <n v="14"/>
    <n v="546"/>
    <n v="581"/>
    <n v="83"/>
    <n v="68"/>
    <m/>
    <n v="152.58000000000001"/>
    <n v="10.87"/>
    <n v="0"/>
    <n v="10.87"/>
    <n v="192.54"/>
    <n v="809.83"/>
    <n v="86.64"/>
    <x v="2"/>
    <x v="0"/>
    <x v="7"/>
    <n v="1127"/>
    <n v="151"/>
    <x v="3"/>
    <x v="1"/>
  </r>
  <r>
    <x v="217"/>
    <x v="5"/>
    <x v="3"/>
    <n v="85.14"/>
    <n v="5092.08"/>
    <n v="59.81"/>
    <n v="8.18"/>
    <n v="268"/>
    <n v="34.4"/>
    <n v="302.39999999999998"/>
    <n v="8"/>
    <n v="19"/>
    <n v="485"/>
    <n v="575"/>
    <n v="94"/>
    <n v="42"/>
    <m/>
    <n v="151.6"/>
    <n v="3.34"/>
    <n v="0"/>
    <n v="3.34"/>
    <n v="147.46"/>
    <n v="977.86"/>
    <n v="77.2"/>
    <x v="2"/>
    <x v="0"/>
    <x v="7"/>
    <n v="1060"/>
    <n v="136"/>
    <x v="0"/>
    <x v="1"/>
  </r>
  <r>
    <x v="217"/>
    <x v="5"/>
    <x v="11"/>
    <n v="78.19"/>
    <n v="4519.0600000000004"/>
    <n v="57.8"/>
    <n v="6.75"/>
    <n v="81.45"/>
    <n v="0"/>
    <n v="81.45"/>
    <n v="2"/>
    <n v="7"/>
    <n v="670"/>
    <n v="706"/>
    <n v="44"/>
    <n v="42"/>
    <m/>
    <n v="149.99"/>
    <n v="6.01"/>
    <n v="0"/>
    <n v="6.01"/>
    <n v="155.08000000000001"/>
    <n v="606.79"/>
    <n v="75.62"/>
    <x v="0"/>
    <x v="0"/>
    <x v="7"/>
    <n v="1376"/>
    <n v="86"/>
    <x v="0"/>
    <x v="1"/>
  </r>
  <r>
    <x v="217"/>
    <x v="6"/>
    <x v="11"/>
    <n v="78.19"/>
    <n v="3776.26"/>
    <n v="48.3"/>
    <n v="6.46"/>
    <n v="32.25"/>
    <n v="0"/>
    <n v="32.25"/>
    <n v="4"/>
    <n v="5"/>
    <n v="699"/>
    <n v="697"/>
    <n v="48"/>
    <n v="46"/>
    <m/>
    <n v="154.9"/>
    <n v="7.8"/>
    <n v="0"/>
    <n v="7.8"/>
    <n v="159.41"/>
    <n v="464.09"/>
    <n v="74.69"/>
    <x v="0"/>
    <x v="0"/>
    <x v="7"/>
    <n v="1396"/>
    <n v="94"/>
    <x v="0"/>
    <x v="1"/>
  </r>
  <r>
    <x v="217"/>
    <x v="6"/>
    <x v="3"/>
    <n v="85.14"/>
    <n v="4504.29"/>
    <n v="52.91"/>
    <n v="7.77"/>
    <n v="158.02000000000001"/>
    <n v="22.85"/>
    <n v="180.87"/>
    <n v="9"/>
    <n v="12"/>
    <n v="515"/>
    <n v="568"/>
    <n v="82"/>
    <n v="57"/>
    <m/>
    <n v="164.63"/>
    <n v="24.02"/>
    <n v="0"/>
    <n v="24.02"/>
    <n v="263.36"/>
    <n v="828.14"/>
    <n v="74.67"/>
    <x v="2"/>
    <x v="0"/>
    <x v="7"/>
    <n v="1083"/>
    <n v="139"/>
    <x v="0"/>
    <x v="1"/>
  </r>
  <r>
    <x v="217"/>
    <x v="9"/>
    <x v="11"/>
    <n v="78.19"/>
    <n v="3517.31"/>
    <n v="46.89"/>
    <n v="7.21"/>
    <n v="37.299999999999997"/>
    <n v="2.85"/>
    <n v="40.15"/>
    <n v="6"/>
    <n v="5"/>
    <n v="585"/>
    <n v="610"/>
    <n v="45"/>
    <n v="28"/>
    <m/>
    <n v="135.5"/>
    <n v="0.53"/>
    <n v="0"/>
    <n v="0.53"/>
    <n v="97.66"/>
    <n v="410.8"/>
    <n v="68.22"/>
    <x v="0"/>
    <x v="0"/>
    <x v="7"/>
    <n v="1195"/>
    <n v="73"/>
    <x v="0"/>
    <x v="1"/>
  </r>
  <r>
    <x v="217"/>
    <x v="9"/>
    <x v="3"/>
    <n v="85.14"/>
    <n v="4425.83"/>
    <n v="51.99"/>
    <n v="7.77"/>
    <n v="143.46"/>
    <n v="20.94"/>
    <n v="164.4"/>
    <n v="11"/>
    <n v="16"/>
    <n v="468"/>
    <n v="505"/>
    <n v="86"/>
    <n v="54"/>
    <m/>
    <n v="137.19"/>
    <n v="2.84"/>
    <n v="0"/>
    <n v="2.84"/>
    <n v="123.17"/>
    <n v="781.3"/>
    <n v="73.349999999999994"/>
    <x v="2"/>
    <x v="0"/>
    <x v="7"/>
    <n v="973"/>
    <n v="140"/>
    <x v="0"/>
    <x v="1"/>
  </r>
  <r>
    <x v="217"/>
    <x v="18"/>
    <x v="11"/>
    <n v="78.19"/>
    <n v="3462.02"/>
    <n v="44.28"/>
    <n v="6.45"/>
    <n v="26.76"/>
    <n v="0"/>
    <n v="26.76"/>
    <n v="3"/>
    <n v="2"/>
    <n v="624"/>
    <n v="649"/>
    <n v="28"/>
    <n v="32"/>
    <m/>
    <n v="134.72999999999999"/>
    <n v="5.29"/>
    <n v="0"/>
    <n v="5.29"/>
    <n v="163.1"/>
    <n v="346.86"/>
    <n v="76.12"/>
    <x v="0"/>
    <x v="0"/>
    <x v="7"/>
    <n v="1273"/>
    <n v="60"/>
    <x v="4"/>
    <x v="1"/>
  </r>
  <r>
    <x v="217"/>
    <x v="18"/>
    <x v="3"/>
    <n v="85.14"/>
    <n v="4975.9799999999996"/>
    <n v="58.45"/>
    <n v="7.46"/>
    <n v="124.07"/>
    <n v="2.1800000000000002"/>
    <n v="126.25"/>
    <n v="16"/>
    <n v="10"/>
    <n v="547"/>
    <n v="569"/>
    <n v="107"/>
    <n v="54"/>
    <m/>
    <n v="141.63999999999999"/>
    <n v="12.95"/>
    <n v="0"/>
    <n v="12.95"/>
    <n v="226.5"/>
    <n v="929.09"/>
    <n v="87.8"/>
    <x v="2"/>
    <x v="0"/>
    <x v="7"/>
    <n v="1116"/>
    <n v="161"/>
    <x v="4"/>
    <x v="1"/>
  </r>
  <r>
    <x v="217"/>
    <x v="22"/>
    <x v="11"/>
    <n v="78.19"/>
    <n v="3635.14"/>
    <n v="46.49"/>
    <n v="6.66"/>
    <n v="28.32"/>
    <n v="0"/>
    <n v="28.32"/>
    <n v="2"/>
    <n v="3"/>
    <n v="590"/>
    <n v="591"/>
    <n v="41"/>
    <n v="34"/>
    <m/>
    <n v="152.69"/>
    <n v="7.2"/>
    <n v="0"/>
    <n v="7.2"/>
    <n v="172.02"/>
    <n v="427.32"/>
    <n v="71.95"/>
    <x v="0"/>
    <x v="0"/>
    <x v="7"/>
    <n v="1181"/>
    <n v="75"/>
    <x v="3"/>
    <x v="1"/>
  </r>
  <r>
    <x v="217"/>
    <x v="22"/>
    <x v="3"/>
    <n v="85.14"/>
    <n v="4369.6499999999996"/>
    <n v="51.33"/>
    <n v="6.87"/>
    <n v="71.400000000000006"/>
    <n v="0"/>
    <n v="71.400000000000006"/>
    <n v="4"/>
    <n v="6"/>
    <n v="475"/>
    <n v="490"/>
    <n v="62"/>
    <n v="55"/>
    <m/>
    <n v="159.61000000000001"/>
    <n v="15.2"/>
    <n v="0"/>
    <n v="15.2"/>
    <n v="233.68"/>
    <n v="675.66"/>
    <n v="73.459999999999994"/>
    <x v="2"/>
    <x v="0"/>
    <x v="7"/>
    <n v="965"/>
    <n v="117"/>
    <x v="3"/>
    <x v="1"/>
  </r>
  <r>
    <x v="217"/>
    <x v="11"/>
    <x v="3"/>
    <n v="85.14"/>
    <n v="5112.22"/>
    <n v="60.05"/>
    <n v="7.16"/>
    <n v="113.41"/>
    <n v="2.12"/>
    <n v="115.53"/>
    <n v="12"/>
    <n v="10"/>
    <n v="601"/>
    <n v="628"/>
    <n v="108"/>
    <n v="91"/>
    <m/>
    <n v="141.19"/>
    <n v="3.55"/>
    <n v="0"/>
    <n v="3.55"/>
    <n v="164.11"/>
    <n v="1055.55"/>
    <n v="99.46"/>
    <x v="2"/>
    <x v="0"/>
    <x v="7"/>
    <n v="1229"/>
    <n v="199"/>
    <x v="4"/>
    <x v="1"/>
  </r>
  <r>
    <x v="217"/>
    <x v="11"/>
    <x v="11"/>
    <n v="78.19"/>
    <n v="3996.08"/>
    <n v="51.11"/>
    <n v="6.81"/>
    <n v="78.489999999999995"/>
    <n v="0"/>
    <n v="78.489999999999995"/>
    <n v="6"/>
    <n v="8"/>
    <n v="699"/>
    <n v="665"/>
    <n v="44"/>
    <n v="38"/>
    <m/>
    <n v="136.32"/>
    <n v="4.2699999999999996"/>
    <n v="0"/>
    <n v="4.2699999999999996"/>
    <n v="134.29"/>
    <n v="577.91999999999996"/>
    <n v="84.25"/>
    <x v="0"/>
    <x v="0"/>
    <x v="7"/>
    <n v="1364"/>
    <n v="82"/>
    <x v="4"/>
    <x v="1"/>
  </r>
  <r>
    <x v="217"/>
    <x v="13"/>
    <x v="3"/>
    <n v="85.14"/>
    <n v="4974.8100000000004"/>
    <n v="58.44"/>
    <n v="7.49"/>
    <n v="191.19"/>
    <n v="17.260000000000002"/>
    <n v="208.45"/>
    <n v="10"/>
    <n v="13"/>
    <n v="545"/>
    <n v="580"/>
    <n v="88"/>
    <n v="60"/>
    <m/>
    <n v="156.5"/>
    <n v="7.77"/>
    <n v="0"/>
    <n v="7.77"/>
    <n v="177.76"/>
    <n v="936.39"/>
    <n v="84.33"/>
    <x v="2"/>
    <x v="0"/>
    <x v="7"/>
    <n v="1125"/>
    <n v="148"/>
    <x v="0"/>
    <x v="1"/>
  </r>
  <r>
    <x v="217"/>
    <x v="13"/>
    <x v="11"/>
    <n v="78.19"/>
    <n v="4510.46"/>
    <n v="57.69"/>
    <n v="6.78"/>
    <n v="81.19"/>
    <n v="0"/>
    <n v="81.19"/>
    <n v="4"/>
    <n v="9"/>
    <n v="676"/>
    <n v="698"/>
    <n v="53"/>
    <n v="59"/>
    <m/>
    <n v="156.31"/>
    <n v="4.28"/>
    <n v="0"/>
    <n v="4.28"/>
    <n v="145.97999999999999"/>
    <n v="699.73"/>
    <n v="84.68"/>
    <x v="0"/>
    <x v="0"/>
    <x v="7"/>
    <n v="1374"/>
    <n v="112"/>
    <x v="0"/>
    <x v="1"/>
  </r>
  <r>
    <x v="217"/>
    <x v="21"/>
    <x v="3"/>
    <n v="85.14"/>
    <n v="4639.3900000000003"/>
    <n v="56.74"/>
    <n v="8.27"/>
    <n v="107.29"/>
    <n v="53.81"/>
    <n v="161.1"/>
    <n v="12"/>
    <n v="10"/>
    <n v="499"/>
    <n v="524"/>
    <n v="69"/>
    <n v="46"/>
    <m/>
    <n v="155.55000000000001"/>
    <n v="2.3199999999999998"/>
    <n v="0"/>
    <n v="2.3199999999999998"/>
    <n v="62.16"/>
    <n v="692.1"/>
    <n v="75.760000000000005"/>
    <x v="2"/>
    <x v="0"/>
    <x v="7"/>
    <n v="1023"/>
    <n v="115"/>
    <x v="3"/>
    <x v="1"/>
  </r>
  <r>
    <x v="217"/>
    <x v="21"/>
    <x v="11"/>
    <n v="78.19"/>
    <n v="4172.34"/>
    <n v="53.36"/>
    <n v="7.88"/>
    <n v="28.76"/>
    <n v="3.69"/>
    <n v="32.450000000000003"/>
    <n v="7"/>
    <n v="4"/>
    <n v="685"/>
    <n v="708"/>
    <n v="52"/>
    <n v="46"/>
    <m/>
    <n v="161.74"/>
    <n v="5.52"/>
    <n v="0"/>
    <n v="5.52"/>
    <n v="116.65"/>
    <n v="507.91"/>
    <n v="84.01"/>
    <x v="0"/>
    <x v="0"/>
    <x v="7"/>
    <n v="1393"/>
    <n v="98"/>
    <x v="3"/>
    <x v="1"/>
  </r>
  <r>
    <x v="217"/>
    <x v="14"/>
    <x v="194"/>
    <n v="78.19"/>
    <n v="3783.72"/>
    <n v="48.39"/>
    <n v="5.08"/>
    <n v="0"/>
    <n v="0"/>
    <n v="0"/>
    <n v="7"/>
    <n v="0"/>
    <n v="662"/>
    <n v="715"/>
    <n v="68"/>
    <n v="45"/>
    <m/>
    <n v="148.44"/>
    <n v="0.78"/>
    <n v="0"/>
    <n v="0.78"/>
    <n v="136.44"/>
    <n v="259.86"/>
    <n v="59.69"/>
    <x v="0"/>
    <x v="0"/>
    <x v="7"/>
    <n v="1377"/>
    <n v="113"/>
    <x v="0"/>
    <x v="1"/>
  </r>
  <r>
    <x v="217"/>
    <x v="14"/>
    <x v="41"/>
    <n v="85.14"/>
    <n v="3401.63"/>
    <n v="39.96"/>
    <n v="5.6"/>
    <n v="0.56000000000000005"/>
    <n v="0"/>
    <n v="0.56000000000000005"/>
    <n v="13"/>
    <n v="0"/>
    <n v="597"/>
    <n v="622"/>
    <n v="76"/>
    <n v="64"/>
    <m/>
    <n v="149.44999999999999"/>
    <n v="3.9"/>
    <n v="0"/>
    <n v="3.9"/>
    <n v="118.14"/>
    <n v="277.08"/>
    <n v="53.2"/>
    <x v="2"/>
    <x v="0"/>
    <x v="7"/>
    <n v="1219"/>
    <n v="140"/>
    <x v="0"/>
    <x v="1"/>
  </r>
  <r>
    <x v="217"/>
    <x v="15"/>
    <x v="3"/>
    <n v="85.14"/>
    <n v="4809.9799999999996"/>
    <n v="56.5"/>
    <n v="7.44"/>
    <n v="201.78"/>
    <n v="5.73"/>
    <n v="207.51"/>
    <n v="12"/>
    <n v="16"/>
    <n v="546"/>
    <n v="621"/>
    <n v="98"/>
    <n v="48"/>
    <m/>
    <n v="152.52000000000001"/>
    <n v="19.690000000000001"/>
    <n v="0.52"/>
    <n v="20.21"/>
    <n v="239.01"/>
    <n v="919.3"/>
    <n v="71.819999999999993"/>
    <x v="2"/>
    <x v="0"/>
    <x v="7"/>
    <n v="1167"/>
    <n v="146"/>
    <x v="0"/>
    <x v="1"/>
  </r>
  <r>
    <x v="217"/>
    <x v="16"/>
    <x v="11"/>
    <n v="78.19"/>
    <n v="4561.88"/>
    <n v="58.34"/>
    <n v="7.08"/>
    <n v="132.93"/>
    <n v="0.71"/>
    <n v="133.63999999999999"/>
    <n v="10"/>
    <n v="14"/>
    <n v="722"/>
    <n v="776"/>
    <n v="66"/>
    <n v="58"/>
    <m/>
    <n v="150.88"/>
    <n v="10.5"/>
    <n v="0"/>
    <n v="10.5"/>
    <n v="200.22"/>
    <n v="675.09"/>
    <n v="79.45"/>
    <x v="0"/>
    <x v="0"/>
    <x v="7"/>
    <n v="1498"/>
    <n v="124"/>
    <x v="0"/>
    <x v="1"/>
  </r>
  <r>
    <x v="217"/>
    <x v="16"/>
    <x v="3"/>
    <n v="85.14"/>
    <n v="4961.9799999999996"/>
    <n v="58.28"/>
    <n v="7.68"/>
    <n v="249.26"/>
    <n v="26.74"/>
    <n v="276"/>
    <n v="9"/>
    <n v="19"/>
    <n v="545"/>
    <n v="588"/>
    <n v="96"/>
    <n v="73"/>
    <m/>
    <n v="148.93"/>
    <n v="15"/>
    <n v="0.05"/>
    <n v="15.05"/>
    <n v="222.64"/>
    <n v="1076.01"/>
    <n v="73.09"/>
    <x v="2"/>
    <x v="0"/>
    <x v="7"/>
    <n v="1133"/>
    <n v="169"/>
    <x v="0"/>
    <x v="1"/>
  </r>
  <r>
    <x v="217"/>
    <x v="27"/>
    <x v="11"/>
    <n v="78.19"/>
    <n v="3610.36"/>
    <n v="46.17"/>
    <n v="6.53"/>
    <n v="32.369999999999997"/>
    <n v="0"/>
    <n v="32.369999999999997"/>
    <n v="18"/>
    <n v="3"/>
    <n v="642"/>
    <n v="627"/>
    <n v="48"/>
    <n v="59"/>
    <m/>
    <n v="82"/>
    <n v="0"/>
    <n v="0"/>
    <n v="0"/>
    <n v="17.73"/>
    <n v="492.5"/>
    <n v="86.66"/>
    <x v="0"/>
    <x v="0"/>
    <x v="7"/>
    <n v="1269"/>
    <n v="107"/>
    <x v="3"/>
    <x v="1"/>
  </r>
  <r>
    <x v="218"/>
    <x v="17"/>
    <x v="52"/>
    <n v="32.630000000000003"/>
    <n v="5043.62"/>
    <n v="154.58000000000001"/>
    <n v="7.3"/>
    <n v="146.44999999999999"/>
    <n v="9.98"/>
    <n v="156.43"/>
    <n v="1"/>
    <n v="4"/>
    <n v="82"/>
    <n v="82"/>
    <n v="1"/>
    <n v="1"/>
    <m/>
    <n v="164.53"/>
    <n v="16.489999999999998"/>
    <n v="0"/>
    <n v="16.489999999999998"/>
    <n v="141.93"/>
    <n v="222.16"/>
    <n v="55.49"/>
    <x v="2"/>
    <x v="0"/>
    <x v="2"/>
    <n v="164"/>
    <n v="2"/>
    <x v="0"/>
    <x v="1"/>
  </r>
  <r>
    <x v="219"/>
    <x v="35"/>
    <x v="3"/>
    <n v="108.54"/>
    <n v="7021.92"/>
    <n v="64.7"/>
    <n v="7.57"/>
    <n v="183.44"/>
    <n v="16.62"/>
    <n v="200.06"/>
    <n v="5"/>
    <n v="16"/>
    <n v="674"/>
    <n v="693"/>
    <n v="62"/>
    <n v="57"/>
    <m/>
    <n v="82"/>
    <n v="0"/>
    <n v="0"/>
    <s v="POOR TRACE"/>
    <n v="23.86"/>
    <n v="1138.51"/>
    <n v="110.27"/>
    <x v="0"/>
    <x v="7"/>
    <x v="7"/>
    <n v="1367"/>
    <n v="119"/>
    <x v="3"/>
    <x v="1"/>
  </r>
  <r>
    <x v="219"/>
    <x v="23"/>
    <x v="3"/>
    <n v="108.54"/>
    <n v="7981.91"/>
    <n v="73.540000000000006"/>
    <n v="8.36"/>
    <n v="157.91999999999999"/>
    <n v="34.76"/>
    <n v="192.68"/>
    <n v="9"/>
    <n v="16"/>
    <n v="700"/>
    <n v="755"/>
    <n v="81"/>
    <n v="52"/>
    <m/>
    <n v="82"/>
    <n v="0"/>
    <n v="0"/>
    <s v="POOR TRACE"/>
    <n v="22.39"/>
    <n v="1114.08"/>
    <n v="123.87"/>
    <x v="0"/>
    <x v="7"/>
    <x v="7"/>
    <n v="1455"/>
    <n v="133"/>
    <x v="4"/>
    <x v="1"/>
  </r>
  <r>
    <x v="219"/>
    <x v="1"/>
    <x v="3"/>
    <n v="108.54"/>
    <n v="7330.67"/>
    <n v="75.8"/>
    <n v="7.98"/>
    <n v="162.1"/>
    <n v="22"/>
    <n v="184.1"/>
    <n v="1"/>
    <n v="17"/>
    <n v="735"/>
    <n v="795"/>
    <n v="56"/>
    <n v="46"/>
    <m/>
    <n v="163.61000000000001"/>
    <n v="27.57"/>
    <n v="0"/>
    <n v="27.57"/>
    <n v="311.22000000000003"/>
    <n v="1007.92"/>
    <n v="110.48"/>
    <x v="0"/>
    <x v="7"/>
    <x v="7"/>
    <n v="1530"/>
    <n v="102"/>
    <x v="0"/>
    <x v="1"/>
  </r>
  <r>
    <x v="219"/>
    <x v="3"/>
    <x v="41"/>
    <n v="108.54"/>
    <n v="5376.85"/>
    <n v="50.11"/>
    <n v="7.46"/>
    <n v="53.45"/>
    <n v="9.9600000000000009"/>
    <n v="63.41"/>
    <n v="16"/>
    <n v="4"/>
    <n v="836"/>
    <n v="857"/>
    <n v="129"/>
    <n v="96"/>
    <m/>
    <n v="142.97999999999999"/>
    <n v="3.39"/>
    <n v="0"/>
    <n v="3.39"/>
    <n v="222.25"/>
    <n v="457.76"/>
    <n v="81.83"/>
    <x v="0"/>
    <x v="7"/>
    <x v="7"/>
    <n v="1693"/>
    <n v="225"/>
    <x v="2"/>
    <x v="1"/>
  </r>
  <r>
    <x v="219"/>
    <x v="25"/>
    <x v="3"/>
    <n v="108.54"/>
    <n v="7713.32"/>
    <n v="71.069999999999993"/>
    <n v="8.7799999999999994"/>
    <n v="265.04000000000002"/>
    <n v="94.57"/>
    <n v="359.61"/>
    <n v="8"/>
    <n v="23"/>
    <n v="714"/>
    <n v="727"/>
    <n v="78"/>
    <n v="54"/>
    <m/>
    <n v="82"/>
    <n v="0"/>
    <n v="0"/>
    <s v="POOR TRACE"/>
    <n v="22.35"/>
    <n v="1275.79"/>
    <n v="128.58000000000001"/>
    <x v="0"/>
    <x v="7"/>
    <x v="7"/>
    <n v="1441"/>
    <n v="132"/>
    <x v="3"/>
    <x v="1"/>
  </r>
  <r>
    <x v="219"/>
    <x v="26"/>
    <x v="3"/>
    <n v="108.54"/>
    <n v="8623.32"/>
    <n v="79.45"/>
    <n v="7.64"/>
    <n v="178.34"/>
    <n v="21.15"/>
    <n v="199.49"/>
    <n v="4"/>
    <n v="18"/>
    <n v="769"/>
    <n v="831"/>
    <n v="79"/>
    <n v="82"/>
    <m/>
    <n v="82"/>
    <n v="0"/>
    <n v="0"/>
    <s v="POOR TRACE"/>
    <n v="22.57"/>
    <n v="1380.41"/>
    <n v="123.7"/>
    <x v="0"/>
    <x v="7"/>
    <x v="7"/>
    <n v="1600"/>
    <n v="161"/>
    <x v="3"/>
    <x v="1"/>
  </r>
  <r>
    <x v="219"/>
    <x v="6"/>
    <x v="3"/>
    <n v="108.54"/>
    <n v="7536.99"/>
    <n v="69.44"/>
    <n v="7.99"/>
    <n v="150.61000000000001"/>
    <n v="21.32"/>
    <n v="171.93"/>
    <n v="6"/>
    <n v="16"/>
    <n v="803"/>
    <n v="864"/>
    <n v="81"/>
    <n v="61"/>
    <m/>
    <n v="169.45"/>
    <n v="38.200000000000003"/>
    <n v="0"/>
    <n v="38.200000000000003"/>
    <n v="392.24"/>
    <n v="1087.1500000000001"/>
    <n v="120.48"/>
    <x v="0"/>
    <x v="7"/>
    <x v="7"/>
    <n v="1667"/>
    <n v="142"/>
    <x v="0"/>
    <x v="1"/>
  </r>
  <r>
    <x v="219"/>
    <x v="8"/>
    <x v="195"/>
    <n v="100.93198492960539"/>
    <n v="5090"/>
    <n v="50.43"/>
    <n v="6.44"/>
    <n v="250"/>
    <n v="65"/>
    <n v="315"/>
    <m/>
    <m/>
    <m/>
    <m/>
    <n v="32"/>
    <n v="30"/>
    <m/>
    <m/>
    <m/>
    <m/>
    <m/>
    <m/>
    <m/>
    <m/>
    <x v="2"/>
    <x v="0"/>
    <x v="1"/>
    <n v="0"/>
    <n v="62"/>
    <x v="4"/>
    <x v="1"/>
  </r>
  <r>
    <x v="219"/>
    <x v="18"/>
    <x v="3"/>
    <n v="108.54"/>
    <n v="5721.08"/>
    <n v="61.95"/>
    <n v="7.77"/>
    <n v="124.03"/>
    <n v="18.04"/>
    <n v="142.07"/>
    <n v="6"/>
    <n v="10"/>
    <n v="583"/>
    <n v="626"/>
    <n v="69"/>
    <n v="48"/>
    <m/>
    <n v="145.22"/>
    <n v="21.26"/>
    <n v="0"/>
    <n v="21.26"/>
    <n v="284.20999999999998"/>
    <n v="879.93"/>
    <n v="97.65"/>
    <x v="0"/>
    <x v="7"/>
    <x v="7"/>
    <n v="1209"/>
    <n v="117"/>
    <x v="4"/>
    <x v="1"/>
  </r>
  <r>
    <x v="219"/>
    <x v="11"/>
    <x v="3"/>
    <n v="108.54"/>
    <n v="8499.74"/>
    <n v="78.31"/>
    <n v="8.0299999999999994"/>
    <n v="172.81"/>
    <n v="29.45"/>
    <n v="202.26"/>
    <n v="10"/>
    <n v="17"/>
    <n v="737"/>
    <n v="807"/>
    <n v="73"/>
    <n v="57"/>
    <m/>
    <n v="131.91999999999999"/>
    <n v="4.78"/>
    <n v="0"/>
    <s v="POOR TRACE"/>
    <n v="163.22999999999999"/>
    <n v="1130.72"/>
    <n v="135.54"/>
    <x v="0"/>
    <x v="7"/>
    <x v="7"/>
    <n v="1544"/>
    <n v="130"/>
    <x v="4"/>
    <x v="1"/>
  </r>
  <r>
    <x v="219"/>
    <x v="13"/>
    <x v="3"/>
    <n v="108.54"/>
    <n v="8737.01"/>
    <n v="80.5"/>
    <n v="7.87"/>
    <n v="183.54"/>
    <n v="19.760000000000002"/>
    <n v="203.3"/>
    <n v="2"/>
    <n v="16"/>
    <n v="740"/>
    <n v="761"/>
    <n v="78"/>
    <n v="76"/>
    <m/>
    <n v="151.66999999999999"/>
    <n v="6.41"/>
    <n v="0"/>
    <s v="POOR TRACE"/>
    <n v="239.78"/>
    <n v="1313.23"/>
    <n v="133.25"/>
    <x v="0"/>
    <x v="7"/>
    <x v="7"/>
    <n v="1501"/>
    <n v="154"/>
    <x v="0"/>
    <x v="1"/>
  </r>
  <r>
    <x v="219"/>
    <x v="21"/>
    <x v="3"/>
    <n v="108.54"/>
    <n v="8116.11"/>
    <n v="76.38"/>
    <n v="8.23"/>
    <n v="237.38"/>
    <n v="50.71"/>
    <n v="288.08999999999997"/>
    <n v="18"/>
    <n v="24"/>
    <n v="659"/>
    <n v="687"/>
    <n v="81"/>
    <n v="57"/>
    <m/>
    <n v="153.58000000000001"/>
    <n v="4.76"/>
    <n v="0"/>
    <s v="POOR TRACE"/>
    <n v="131.27000000000001"/>
    <n v="1211.6600000000001"/>
    <n v="132.09"/>
    <x v="0"/>
    <x v="7"/>
    <x v="7"/>
    <n v="1346"/>
    <n v="138"/>
    <x v="3"/>
    <x v="1"/>
  </r>
  <r>
    <x v="219"/>
    <x v="14"/>
    <x v="41"/>
    <n v="108.54"/>
    <n v="5300.34"/>
    <n v="48.83"/>
    <n v="7.97"/>
    <n v="63.9"/>
    <n v="22.36"/>
    <n v="86.26"/>
    <n v="14"/>
    <n v="3"/>
    <n v="772"/>
    <n v="806"/>
    <n v="103"/>
    <n v="96"/>
    <m/>
    <n v="142.21"/>
    <n v="8.74"/>
    <n v="0"/>
    <n v="8.74"/>
    <n v="201.28"/>
    <n v="419.27"/>
    <n v="69.680000000000007"/>
    <x v="0"/>
    <x v="7"/>
    <x v="7"/>
    <n v="1578"/>
    <n v="199"/>
    <x v="0"/>
    <x v="1"/>
  </r>
  <r>
    <x v="219"/>
    <x v="15"/>
    <x v="3"/>
    <n v="108.54"/>
    <n v="6636.48"/>
    <n v="72.58"/>
    <n v="8.2899999999999991"/>
    <n v="316.3"/>
    <n v="138.05000000000001"/>
    <n v="454.35"/>
    <n v="11"/>
    <n v="24"/>
    <n v="690"/>
    <n v="746"/>
    <n v="69"/>
    <n v="74"/>
    <m/>
    <n v="163.4"/>
    <n v="36.25"/>
    <n v="1.49"/>
    <n v="37.74"/>
    <n v="346.48"/>
    <n v="1205.5999999999999"/>
    <n v="91.86"/>
    <x v="0"/>
    <x v="7"/>
    <x v="7"/>
    <n v="1436"/>
    <n v="143"/>
    <x v="0"/>
    <x v="1"/>
  </r>
  <r>
    <x v="219"/>
    <x v="27"/>
    <x v="3"/>
    <n v="108.54"/>
    <n v="6861.18"/>
    <n v="63.22"/>
    <n v="7.71"/>
    <n v="153.12"/>
    <n v="10.87"/>
    <n v="163.99"/>
    <n v="5"/>
    <n v="15"/>
    <n v="727"/>
    <n v="744"/>
    <n v="69"/>
    <n v="50"/>
    <m/>
    <n v="81.2"/>
    <n v="0"/>
    <n v="0"/>
    <s v="POOR TRACE"/>
    <n v="5.55"/>
    <n v="1051.72"/>
    <n v="117.95"/>
    <x v="0"/>
    <x v="7"/>
    <x v="7"/>
    <n v="1471"/>
    <n v="119"/>
    <x v="3"/>
    <x v="1"/>
  </r>
  <r>
    <x v="220"/>
    <x v="4"/>
    <x v="196"/>
    <n v="63"/>
    <n v="5425"/>
    <n v="86.111111111111114"/>
    <n v="7.4"/>
    <n v="143"/>
    <n v="5"/>
    <n v="148"/>
    <m/>
    <m/>
    <m/>
    <m/>
    <n v="69"/>
    <n v="97"/>
    <m/>
    <m/>
    <m/>
    <m/>
    <m/>
    <m/>
    <m/>
    <m/>
    <x v="2"/>
    <x v="0"/>
    <x v="1"/>
    <n v="0"/>
    <n v="166"/>
    <x v="3"/>
    <x v="1"/>
  </r>
  <r>
    <x v="220"/>
    <x v="5"/>
    <x v="196"/>
    <n v="66"/>
    <n v="5286"/>
    <n v="80.090909090909093"/>
    <n v="7.2"/>
    <n v="162"/>
    <n v="1"/>
    <n v="163"/>
    <m/>
    <m/>
    <m/>
    <m/>
    <n v="84"/>
    <n v="83"/>
    <m/>
    <m/>
    <m/>
    <m/>
    <m/>
    <m/>
    <m/>
    <m/>
    <x v="2"/>
    <x v="0"/>
    <x v="1"/>
    <n v="0"/>
    <n v="167"/>
    <x v="0"/>
    <x v="1"/>
  </r>
  <r>
    <x v="220"/>
    <x v="34"/>
    <x v="197"/>
    <n v="37.119999999999997"/>
    <n v="4831.9799999999996"/>
    <n v="130.16999999999999"/>
    <n v="6.85"/>
    <n v="118.9"/>
    <n v="0"/>
    <n v="118.9"/>
    <n v="3"/>
    <n v="6"/>
    <n v="125"/>
    <n v="122"/>
    <n v="14"/>
    <n v="1"/>
    <m/>
    <n v="176.64"/>
    <n v="14.8"/>
    <n v="5.43"/>
    <n v="20.239999999999998"/>
    <n v="181.01"/>
    <n v="322.7"/>
    <n v="66.88"/>
    <x v="2"/>
    <x v="0"/>
    <x v="2"/>
    <n v="247"/>
    <n v="15"/>
    <x v="0"/>
    <x v="1"/>
  </r>
  <r>
    <x v="220"/>
    <x v="17"/>
    <x v="190"/>
    <n v="43.64"/>
    <n v="5574.6"/>
    <n v="127.9"/>
    <n v="7.45"/>
    <n v="282.89999999999998"/>
    <n v="31.49"/>
    <n v="314.39"/>
    <n v="2"/>
    <n v="9"/>
    <n v="169"/>
    <n v="182"/>
    <n v="11"/>
    <n v="1"/>
    <m/>
    <n v="167.2"/>
    <n v="10.99"/>
    <n v="8.5500000000000007"/>
    <n v="19.54"/>
    <n v="202.72"/>
    <n v="641.41999999999996"/>
    <n v="66.56"/>
    <x v="2"/>
    <x v="0"/>
    <x v="2"/>
    <n v="351"/>
    <n v="12"/>
    <x v="0"/>
    <x v="1"/>
  </r>
  <r>
    <x v="221"/>
    <x v="23"/>
    <x v="105"/>
    <n v="114.21"/>
    <n v="5377.75"/>
    <n v="47.09"/>
    <n v="8.19"/>
    <n v="220.88"/>
    <n v="47.77"/>
    <n v="268.64999999999998"/>
    <n v="13"/>
    <n v="19"/>
    <n v="473"/>
    <n v="472"/>
    <n v="45"/>
    <n v="46"/>
    <m/>
    <n v="82.38"/>
    <n v="0"/>
    <n v="0"/>
    <n v="0"/>
    <n v="8.11"/>
    <n v="841.85"/>
    <n v="96.01"/>
    <x v="0"/>
    <x v="0"/>
    <x v="4"/>
    <n v="945"/>
    <n v="91"/>
    <x v="4"/>
    <x v="1"/>
  </r>
  <r>
    <x v="221"/>
    <x v="1"/>
    <x v="105"/>
    <n v="114.21"/>
    <n v="11561.14"/>
    <n v="101.23"/>
    <n v="8.7200000000000006"/>
    <n v="315.83999999999997"/>
    <n v="85.89"/>
    <n v="401.73"/>
    <n v="10"/>
    <n v="29"/>
    <n v="869"/>
    <n v="865"/>
    <n v="73"/>
    <n v="74"/>
    <m/>
    <n v="172.54"/>
    <n v="44.59"/>
    <n v="2.75"/>
    <n v="47.34"/>
    <n v="461.64"/>
    <n v="1660.37"/>
    <n v="176.09"/>
    <x v="0"/>
    <x v="0"/>
    <x v="4"/>
    <n v="1734"/>
    <n v="147"/>
    <x v="0"/>
    <x v="1"/>
  </r>
  <r>
    <x v="221"/>
    <x v="3"/>
    <x v="105"/>
    <n v="114.21"/>
    <n v="4697.71"/>
    <n v="41.13"/>
    <n v="6.23"/>
    <n v="12.32"/>
    <n v="0"/>
    <n v="12.32"/>
    <n v="6"/>
    <n v="1"/>
    <n v="568"/>
    <n v="586"/>
    <n v="49"/>
    <n v="29"/>
    <m/>
    <n v="132.41"/>
    <n v="0.51"/>
    <n v="0"/>
    <n v="0.51"/>
    <n v="190.06"/>
    <n v="245.06"/>
    <n v="57.17"/>
    <x v="0"/>
    <x v="0"/>
    <x v="4"/>
    <n v="1154"/>
    <n v="78"/>
    <x v="2"/>
    <x v="1"/>
  </r>
  <r>
    <x v="221"/>
    <x v="25"/>
    <x v="105"/>
    <n v="114.21"/>
    <n v="7364.42"/>
    <n v="64.48"/>
    <n v="8.82"/>
    <n v="315.79000000000002"/>
    <n v="105.86"/>
    <n v="421.65"/>
    <n v="14"/>
    <n v="29"/>
    <n v="594"/>
    <n v="632"/>
    <n v="75"/>
    <n v="57"/>
    <m/>
    <n v="90.79"/>
    <n v="0"/>
    <n v="0"/>
    <n v="0"/>
    <n v="1.1599999999999999"/>
    <n v="1403.29"/>
    <n v="116.36"/>
    <x v="0"/>
    <x v="0"/>
    <x v="4"/>
    <n v="1226"/>
    <n v="132"/>
    <x v="3"/>
    <x v="1"/>
  </r>
  <r>
    <x v="221"/>
    <x v="4"/>
    <x v="198"/>
    <n v="77"/>
    <n v="5481"/>
    <n v="71.181818181818187"/>
    <n v="8.4"/>
    <n v="241"/>
    <n v="74"/>
    <n v="315"/>
    <m/>
    <m/>
    <m/>
    <m/>
    <n v="47"/>
    <n v="83"/>
    <m/>
    <m/>
    <m/>
    <m/>
    <m/>
    <m/>
    <m/>
    <m/>
    <x v="2"/>
    <x v="0"/>
    <x v="1"/>
    <n v="0"/>
    <n v="130"/>
    <x v="3"/>
    <x v="1"/>
  </r>
  <r>
    <x v="221"/>
    <x v="5"/>
    <x v="198"/>
    <n v="77"/>
    <n v="6390"/>
    <n v="82.987012987012989"/>
    <n v="8.9"/>
    <n v="494"/>
    <n v="118"/>
    <n v="612"/>
    <m/>
    <m/>
    <m/>
    <m/>
    <n v="57"/>
    <n v="52"/>
    <m/>
    <m/>
    <m/>
    <m/>
    <m/>
    <m/>
    <m/>
    <m/>
    <x v="2"/>
    <x v="0"/>
    <x v="1"/>
    <n v="0"/>
    <n v="109"/>
    <x v="0"/>
    <x v="1"/>
  </r>
  <r>
    <x v="221"/>
    <x v="6"/>
    <x v="105"/>
    <n v="114.21"/>
    <n v="10045.799999999999"/>
    <n v="87.96"/>
    <n v="8.41"/>
    <n v="345.55"/>
    <n v="82.32"/>
    <n v="427.87"/>
    <n v="17"/>
    <n v="26"/>
    <n v="875"/>
    <n v="855"/>
    <n v="78"/>
    <n v="90"/>
    <m/>
    <n v="178.47"/>
    <n v="70.77"/>
    <n v="0"/>
    <n v="70.77"/>
    <n v="516.6"/>
    <n v="1698.57"/>
    <n v="148.72"/>
    <x v="0"/>
    <x v="0"/>
    <x v="4"/>
    <n v="1730"/>
    <n v="168"/>
    <x v="0"/>
    <x v="1"/>
  </r>
  <r>
    <x v="221"/>
    <x v="8"/>
    <x v="199"/>
    <n v="20.275884992521188"/>
    <n v="2440"/>
    <n v="120.34"/>
    <n v="8.17"/>
    <n v="250"/>
    <n v="47"/>
    <n v="297"/>
    <m/>
    <m/>
    <m/>
    <m/>
    <n v="22"/>
    <n v="20"/>
    <m/>
    <m/>
    <m/>
    <m/>
    <m/>
    <m/>
    <m/>
    <m/>
    <x v="2"/>
    <x v="0"/>
    <x v="1"/>
    <n v="0"/>
    <n v="42"/>
    <x v="4"/>
    <x v="1"/>
  </r>
  <r>
    <x v="221"/>
    <x v="9"/>
    <x v="200"/>
    <n v="70"/>
    <n v="4000"/>
    <n v="57.142857142857146"/>
    <m/>
    <n v="250"/>
    <n v="50"/>
    <n v="300"/>
    <m/>
    <m/>
    <m/>
    <m/>
    <n v="30"/>
    <n v="30"/>
    <m/>
    <m/>
    <m/>
    <m/>
    <m/>
    <m/>
    <m/>
    <m/>
    <x v="9"/>
    <x v="0"/>
    <x v="1"/>
    <n v="0"/>
    <n v="60"/>
    <x v="0"/>
    <x v="1"/>
  </r>
  <r>
    <x v="221"/>
    <x v="18"/>
    <x v="105"/>
    <n v="114.21"/>
    <n v="6794.13"/>
    <n v="80.319999999999993"/>
    <n v="7.89"/>
    <n v="252.1"/>
    <n v="40.380000000000003"/>
    <n v="292.48"/>
    <n v="19"/>
    <n v="17"/>
    <n v="590"/>
    <n v="597"/>
    <n v="61"/>
    <n v="63"/>
    <m/>
    <n v="153.69"/>
    <n v="35.82"/>
    <n v="2.31"/>
    <n v="38.119999999999997"/>
    <n v="349.57"/>
    <n v="1123.42"/>
    <n v="112.95"/>
    <x v="0"/>
    <x v="0"/>
    <x v="4"/>
    <n v="1187"/>
    <n v="124"/>
    <x v="4"/>
    <x v="1"/>
  </r>
  <r>
    <x v="221"/>
    <x v="22"/>
    <x v="105"/>
    <n v="114.21"/>
    <n v="11104.19"/>
    <n v="97.23"/>
    <n v="8.7799999999999994"/>
    <n v="435.88"/>
    <n v="65.92"/>
    <n v="501.8"/>
    <n v="8"/>
    <n v="35"/>
    <n v="848"/>
    <n v="835"/>
    <n v="55"/>
    <n v="82"/>
    <m/>
    <n v="175.67"/>
    <n v="38.47"/>
    <n v="0.19"/>
    <n v="38.659999999999997"/>
    <n v="391.8"/>
    <n v="2039.86"/>
    <n v="172.1"/>
    <x v="0"/>
    <x v="0"/>
    <x v="4"/>
    <n v="1683"/>
    <n v="137"/>
    <x v="3"/>
    <x v="1"/>
  </r>
  <r>
    <x v="221"/>
    <x v="11"/>
    <x v="105"/>
    <n v="114.21"/>
    <n v="11442.34"/>
    <n v="100.19"/>
    <n v="7.86"/>
    <n v="594.78"/>
    <n v="87.63"/>
    <n v="682.41"/>
    <n v="22"/>
    <n v="41"/>
    <n v="938"/>
    <n v="936"/>
    <n v="89"/>
    <n v="124"/>
    <m/>
    <n v="120.75"/>
    <n v="5.0999999999999996"/>
    <n v="0"/>
    <n v="5.0999999999999996"/>
    <n v="123.38"/>
    <n v="2233.59"/>
    <n v="192.99"/>
    <x v="0"/>
    <x v="0"/>
    <x v="4"/>
    <n v="1874"/>
    <n v="213"/>
    <x v="4"/>
    <x v="1"/>
  </r>
  <r>
    <x v="221"/>
    <x v="13"/>
    <x v="105"/>
    <n v="114.21"/>
    <n v="11234.4"/>
    <n v="98.37"/>
    <n v="8.26"/>
    <n v="458.78"/>
    <n v="72.989999999999995"/>
    <n v="531.77"/>
    <n v="13"/>
    <n v="34"/>
    <n v="825"/>
    <n v="809"/>
    <n v="63"/>
    <n v="66"/>
    <m/>
    <n v="165.5"/>
    <n v="26.5"/>
    <n v="0"/>
    <n v="26.5"/>
    <n v="367.38"/>
    <n v="1982.52"/>
    <n v="164.65"/>
    <x v="0"/>
    <x v="0"/>
    <x v="4"/>
    <n v="1634"/>
    <n v="129"/>
    <x v="0"/>
    <x v="1"/>
  </r>
  <r>
    <x v="221"/>
    <x v="21"/>
    <x v="105"/>
    <n v="114.21"/>
    <n v="8993.75"/>
    <n v="84.28"/>
    <n v="8"/>
    <n v="447.43"/>
    <n v="29.21"/>
    <n v="476.64"/>
    <n v="23"/>
    <n v="38"/>
    <n v="608"/>
    <n v="594"/>
    <n v="67"/>
    <n v="76"/>
    <m/>
    <n v="137.44999999999999"/>
    <n v="0.46"/>
    <n v="0"/>
    <n v="0.46"/>
    <n v="17.98"/>
    <n v="1600.95"/>
    <n v="140.16999999999999"/>
    <x v="0"/>
    <x v="0"/>
    <x v="4"/>
    <n v="1202"/>
    <n v="143"/>
    <x v="3"/>
    <x v="1"/>
  </r>
  <r>
    <x v="221"/>
    <x v="14"/>
    <x v="105"/>
    <n v="114.21"/>
    <n v="3438.68"/>
    <n v="32.79"/>
    <n v="6.41"/>
    <n v="13.31"/>
    <n v="0"/>
    <n v="13.31"/>
    <n v="4"/>
    <n v="2"/>
    <n v="401"/>
    <n v="408"/>
    <n v="30"/>
    <n v="22"/>
    <m/>
    <n v="127.85"/>
    <n v="1.96"/>
    <n v="0"/>
    <n v="1.96"/>
    <n v="129.69"/>
    <n v="216.54"/>
    <n v="41.56"/>
    <x v="0"/>
    <x v="0"/>
    <x v="4"/>
    <n v="809"/>
    <n v="52"/>
    <x v="0"/>
    <x v="1"/>
  </r>
  <r>
    <x v="221"/>
    <x v="15"/>
    <x v="105"/>
    <n v="114.21"/>
    <n v="10899.68"/>
    <n v="95.44"/>
    <n v="8.27"/>
    <n v="625.49"/>
    <n v="155.03"/>
    <n v="780.52"/>
    <n v="26"/>
    <n v="50"/>
    <n v="812"/>
    <n v="842"/>
    <n v="75"/>
    <n v="98"/>
    <m/>
    <n v="176.61"/>
    <n v="57.89"/>
    <n v="9.41"/>
    <n v="67.3"/>
    <n v="571.99"/>
    <n v="2227.38"/>
    <n v="139.46"/>
    <x v="0"/>
    <x v="0"/>
    <x v="4"/>
    <n v="1654"/>
    <n v="173"/>
    <x v="0"/>
    <x v="1"/>
  </r>
  <r>
    <x v="221"/>
    <x v="16"/>
    <x v="200"/>
    <n v="70"/>
    <n v="4000"/>
    <n v="57.142857142857146"/>
    <m/>
    <n v="250"/>
    <n v="50"/>
    <n v="300"/>
    <m/>
    <m/>
    <m/>
    <m/>
    <n v="30"/>
    <n v="30"/>
    <m/>
    <m/>
    <m/>
    <m/>
    <m/>
    <m/>
    <m/>
    <m/>
    <x v="9"/>
    <x v="0"/>
    <x v="1"/>
    <n v="0"/>
    <n v="60"/>
    <x v="0"/>
    <x v="1"/>
  </r>
  <r>
    <x v="222"/>
    <x v="4"/>
    <x v="13"/>
    <n v="53"/>
    <n v="3464"/>
    <n v="65.35849056603773"/>
    <n v="7.4"/>
    <n v="100"/>
    <n v="9"/>
    <n v="109"/>
    <m/>
    <m/>
    <m/>
    <m/>
    <n v="49"/>
    <n v="55"/>
    <m/>
    <m/>
    <m/>
    <m/>
    <m/>
    <m/>
    <m/>
    <m/>
    <x v="2"/>
    <x v="0"/>
    <x v="1"/>
    <n v="0"/>
    <n v="104"/>
    <x v="3"/>
    <x v="1"/>
  </r>
  <r>
    <x v="222"/>
    <x v="5"/>
    <x v="13"/>
    <n v="53"/>
    <n v="3899"/>
    <n v="73.566037735849051"/>
    <n v="8.1"/>
    <n v="235"/>
    <n v="40"/>
    <n v="275"/>
    <m/>
    <m/>
    <m/>
    <m/>
    <n v="57"/>
    <n v="61"/>
    <m/>
    <m/>
    <m/>
    <m/>
    <m/>
    <m/>
    <m/>
    <m/>
    <x v="2"/>
    <x v="0"/>
    <x v="1"/>
    <n v="0"/>
    <n v="118"/>
    <x v="0"/>
    <x v="1"/>
  </r>
  <r>
    <x v="222"/>
    <x v="8"/>
    <x v="201"/>
    <n v="73.689416419386745"/>
    <n v="2980"/>
    <n v="40.44"/>
    <n v="6.06"/>
    <n v="68"/>
    <n v="0"/>
    <n v="68"/>
    <m/>
    <m/>
    <m/>
    <m/>
    <n v="5"/>
    <n v="5"/>
    <m/>
    <m/>
    <m/>
    <m/>
    <m/>
    <m/>
    <m/>
    <m/>
    <x v="2"/>
    <x v="0"/>
    <x v="1"/>
    <n v="0"/>
    <n v="10"/>
    <x v="4"/>
    <x v="1"/>
  </r>
  <r>
    <x v="222"/>
    <x v="9"/>
    <x v="202"/>
    <n v="27.39"/>
    <n v="1580.49"/>
    <n v="60.56"/>
    <n v="8"/>
    <n v="128.79"/>
    <n v="110.17"/>
    <n v="238.96"/>
    <n v="4"/>
    <n v="6"/>
    <n v="150"/>
    <n v="162"/>
    <n v="23"/>
    <n v="18"/>
    <m/>
    <n v="158.94"/>
    <n v="3.49"/>
    <n v="0.23"/>
    <n v="5"/>
    <n v="80.78"/>
    <n v="372"/>
    <n v="27.61"/>
    <x v="9"/>
    <x v="0"/>
    <x v="1"/>
    <n v="312"/>
    <n v="41"/>
    <x v="0"/>
    <x v="1"/>
  </r>
  <r>
    <x v="222"/>
    <x v="16"/>
    <x v="202"/>
    <n v="27.39"/>
    <n v="1742.54"/>
    <n v="63.61"/>
    <n v="9"/>
    <n v="154.41999999999999"/>
    <n v="100.15"/>
    <n v="254.57"/>
    <n v="3"/>
    <n v="6"/>
    <n v="191"/>
    <n v="200"/>
    <n v="31"/>
    <n v="24"/>
    <m/>
    <n v="143.94"/>
    <n v="2.4700000000000002"/>
    <n v="0.22"/>
    <n v="2.4700000000000002"/>
    <n v="55.65"/>
    <n v="410.29"/>
    <n v="26.29"/>
    <x v="9"/>
    <x v="0"/>
    <x v="1"/>
    <n v="391"/>
    <n v="55"/>
    <x v="0"/>
    <x v="1"/>
  </r>
  <r>
    <x v="223"/>
    <x v="0"/>
    <x v="56"/>
    <n v="69.47"/>
    <n v="4337.9799999999996"/>
    <n v="62.45"/>
    <n v="6.35"/>
    <n v="27.88"/>
    <n v="0"/>
    <n v="27.88"/>
    <n v="2"/>
    <n v="4"/>
    <n v="642"/>
    <n v="664"/>
    <n v="96"/>
    <n v="35"/>
    <m/>
    <n v="160.63999999999999"/>
    <n v="33.130000000000003"/>
    <n v="0"/>
    <n v="33.130000000000003"/>
    <n v="268.81"/>
    <n v="645.54"/>
    <n v="80"/>
    <x v="0"/>
    <x v="1"/>
    <x v="7"/>
    <n v="1306"/>
    <n v="131"/>
    <x v="0"/>
    <x v="1"/>
  </r>
  <r>
    <x v="223"/>
    <x v="3"/>
    <x v="26"/>
    <n v="76.59"/>
    <n v="3557.09"/>
    <n v="46.45"/>
    <n v="6.43"/>
    <n v="25.84"/>
    <n v="0"/>
    <n v="25.84"/>
    <n v="12"/>
    <n v="2"/>
    <n v="622"/>
    <n v="643"/>
    <n v="59"/>
    <n v="63"/>
    <m/>
    <n v="151.38"/>
    <n v="8.33"/>
    <n v="0"/>
    <n v="8.33"/>
    <n v="203.17"/>
    <n v="324.13"/>
    <n v="69.8"/>
    <x v="0"/>
    <x v="1"/>
    <x v="7"/>
    <n v="1265"/>
    <n v="122"/>
    <x v="2"/>
    <x v="1"/>
  </r>
  <r>
    <x v="223"/>
    <x v="4"/>
    <x v="14"/>
    <n v="84"/>
    <n v="2989"/>
    <n v="35.583333333333336"/>
    <n v="7.4"/>
    <n v="52"/>
    <n v="4"/>
    <n v="56"/>
    <m/>
    <m/>
    <m/>
    <m/>
    <n v="25"/>
    <n v="33"/>
    <m/>
    <m/>
    <m/>
    <m/>
    <m/>
    <m/>
    <m/>
    <m/>
    <x v="2"/>
    <x v="0"/>
    <x v="1"/>
    <n v="0"/>
    <n v="58"/>
    <x v="3"/>
    <x v="1"/>
  </r>
  <r>
    <x v="223"/>
    <x v="5"/>
    <x v="14"/>
    <n v="85"/>
    <n v="3480"/>
    <n v="40.941176470588232"/>
    <n v="8"/>
    <n v="152"/>
    <n v="39"/>
    <n v="191"/>
    <m/>
    <m/>
    <m/>
    <m/>
    <n v="39"/>
    <n v="27"/>
    <m/>
    <m/>
    <m/>
    <m/>
    <m/>
    <m/>
    <m/>
    <m/>
    <x v="2"/>
    <x v="0"/>
    <x v="1"/>
    <n v="0"/>
    <n v="66"/>
    <x v="0"/>
    <x v="1"/>
  </r>
  <r>
    <x v="223"/>
    <x v="34"/>
    <x v="52"/>
    <n v="45.73"/>
    <n v="4694.22"/>
    <n v="102.65"/>
    <n v="6.84"/>
    <n v="182.84"/>
    <n v="0"/>
    <n v="182.84"/>
    <n v="1"/>
    <n v="10"/>
    <n v="158"/>
    <n v="187"/>
    <n v="21"/>
    <n v="3"/>
    <m/>
    <n v="158.38999999999999"/>
    <n v="2.98"/>
    <n v="0"/>
    <n v="2.98"/>
    <n v="77.150000000000006"/>
    <n v="662.32"/>
    <n v="68.86"/>
    <x v="2"/>
    <x v="0"/>
    <x v="2"/>
    <n v="345"/>
    <n v="24"/>
    <x v="0"/>
    <x v="1"/>
  </r>
  <r>
    <x v="223"/>
    <x v="8"/>
    <x v="203"/>
    <n v="58.514305411926919"/>
    <n v="6790"/>
    <n v="116.04"/>
    <n v="7.64"/>
    <n v="530"/>
    <n v="100"/>
    <n v="680"/>
    <m/>
    <m/>
    <m/>
    <m/>
    <n v="56"/>
    <n v="60"/>
    <m/>
    <m/>
    <m/>
    <m/>
    <m/>
    <m/>
    <m/>
    <m/>
    <x v="2"/>
    <x v="0"/>
    <x v="1"/>
    <n v="0"/>
    <n v="116"/>
    <x v="4"/>
    <x v="1"/>
  </r>
  <r>
    <x v="223"/>
    <x v="9"/>
    <x v="204"/>
    <n v="126.48"/>
    <n v="10137.540000000001"/>
    <n v="74.400000000000006"/>
    <n v="8.7100000000000009"/>
    <n v="354.65"/>
    <n v="94.66"/>
    <n v="449.31"/>
    <n v="32"/>
    <n v="40"/>
    <n v="1063"/>
    <n v="981"/>
    <n v="5"/>
    <n v="14"/>
    <m/>
    <n v="0"/>
    <n v="0"/>
    <n v="0.21"/>
    <n v="0"/>
    <n v="0"/>
    <n v="836.04"/>
    <n v="126.65"/>
    <x v="9"/>
    <x v="0"/>
    <x v="4"/>
    <n v="2044"/>
    <n v="19"/>
    <x v="0"/>
    <x v="1"/>
  </r>
  <r>
    <x v="223"/>
    <x v="13"/>
    <x v="56"/>
    <n v="69.47"/>
    <n v="4531.66"/>
    <n v="65.239999999999995"/>
    <n v="7.21"/>
    <n v="60.84"/>
    <n v="3.57"/>
    <n v="64.41"/>
    <n v="4"/>
    <n v="7"/>
    <n v="644"/>
    <n v="671"/>
    <n v="94"/>
    <n v="44"/>
    <m/>
    <n v="160.6"/>
    <n v="6.17"/>
    <n v="0"/>
    <s v="POOR TRACE"/>
    <n v="174.07"/>
    <n v="815.1"/>
    <n v="83.54"/>
    <x v="0"/>
    <x v="1"/>
    <x v="7"/>
    <n v="1315"/>
    <n v="138"/>
    <x v="0"/>
    <x v="1"/>
  </r>
  <r>
    <x v="223"/>
    <x v="14"/>
    <x v="26"/>
    <n v="76.59"/>
    <n v="3328.58"/>
    <n v="43.46"/>
    <n v="6.36"/>
    <n v="6.9"/>
    <n v="0"/>
    <n v="6.9"/>
    <n v="5"/>
    <n v="0"/>
    <n v="483"/>
    <n v="535"/>
    <n v="45"/>
    <n v="44"/>
    <m/>
    <n v="146.93"/>
    <n v="5.42"/>
    <n v="0"/>
    <n v="5.42"/>
    <n v="152.61000000000001"/>
    <n v="225"/>
    <n v="56.72"/>
    <x v="0"/>
    <x v="1"/>
    <x v="7"/>
    <n v="1018"/>
    <n v="89"/>
    <x v="0"/>
    <x v="1"/>
  </r>
  <r>
    <x v="223"/>
    <x v="15"/>
    <x v="56"/>
    <n v="69.47"/>
    <n v="4493.1099999999997"/>
    <n v="64.680000000000007"/>
    <n v="7.09"/>
    <n v="100.36"/>
    <n v="0.71"/>
    <n v="101.07"/>
    <n v="9"/>
    <n v="15"/>
    <n v="588"/>
    <n v="657"/>
    <n v="97"/>
    <n v="30"/>
    <m/>
    <n v="158.18"/>
    <n v="13.22"/>
    <n v="0.26"/>
    <n v="13.48"/>
    <n v="209.69"/>
    <n v="699.21"/>
    <n v="67.23"/>
    <x v="0"/>
    <x v="1"/>
    <x v="7"/>
    <n v="1245"/>
    <n v="127"/>
    <x v="0"/>
    <x v="1"/>
  </r>
  <r>
    <x v="223"/>
    <x v="16"/>
    <x v="204"/>
    <n v="125.89"/>
    <n v="11264.09"/>
    <n v="89.56"/>
    <n v="9.14"/>
    <n v="494.35"/>
    <n v="119.43"/>
    <n v="613.78"/>
    <n v="15"/>
    <n v="43"/>
    <n v="1780"/>
    <n v="1612"/>
    <n v="5"/>
    <n v="12"/>
    <m/>
    <n v="82"/>
    <n v="0"/>
    <n v="0.26"/>
    <n v="0"/>
    <n v="9.4"/>
    <n v="1096.01"/>
    <n v="162.19"/>
    <x v="9"/>
    <x v="0"/>
    <x v="4"/>
    <n v="3392"/>
    <n v="17"/>
    <x v="0"/>
    <x v="1"/>
  </r>
  <r>
    <x v="223"/>
    <x v="17"/>
    <x v="52"/>
    <n v="46.19"/>
    <n v="5644.21"/>
    <n v="122.2"/>
    <n v="7.85"/>
    <n v="847.76"/>
    <n v="25.57"/>
    <n v="873.33"/>
    <n v="4"/>
    <n v="22"/>
    <n v="152"/>
    <n v="171"/>
    <n v="27"/>
    <n v="2"/>
    <m/>
    <n v="168.32"/>
    <n v="16.27"/>
    <n v="6.29"/>
    <n v="22.56"/>
    <n v="216.51"/>
    <n v="1133.28"/>
    <n v="66.67"/>
    <x v="2"/>
    <x v="0"/>
    <x v="2"/>
    <n v="323"/>
    <n v="29"/>
    <x v="0"/>
    <x v="1"/>
  </r>
  <r>
    <x v="224"/>
    <x v="0"/>
    <x v="3"/>
    <n v="108.94"/>
    <n v="4226.25"/>
    <n v="47.51"/>
    <n v="6.66"/>
    <n v="12.57"/>
    <n v="0"/>
    <n v="12.57"/>
    <n v="6"/>
    <n v="1"/>
    <n v="660"/>
    <n v="730"/>
    <n v="101"/>
    <n v="37"/>
    <m/>
    <n v="159.53"/>
    <n v="25.02"/>
    <n v="0.11"/>
    <n v="25.13"/>
    <n v="307.93"/>
    <n v="595.91"/>
    <n v="74"/>
    <x v="0"/>
    <x v="0"/>
    <x v="7"/>
    <n v="1390"/>
    <n v="138"/>
    <x v="0"/>
    <x v="1"/>
  </r>
  <r>
    <x v="224"/>
    <x v="4"/>
    <x v="15"/>
    <n v="27"/>
    <n v="2700"/>
    <n v="100"/>
    <n v="7.4"/>
    <n v="120"/>
    <n v="0"/>
    <n v="120"/>
    <m/>
    <m/>
    <m/>
    <m/>
    <n v="27"/>
    <n v="45"/>
    <m/>
    <m/>
    <m/>
    <m/>
    <m/>
    <m/>
    <m/>
    <m/>
    <x v="2"/>
    <x v="0"/>
    <x v="1"/>
    <n v="0"/>
    <n v="72"/>
    <x v="3"/>
    <x v="1"/>
  </r>
  <r>
    <x v="224"/>
    <x v="5"/>
    <x v="15"/>
    <n v="87"/>
    <n v="9109"/>
    <n v="104.70114942528735"/>
    <n v="8.4"/>
    <n v="613"/>
    <n v="129"/>
    <n v="742"/>
    <m/>
    <m/>
    <m/>
    <m/>
    <n v="55"/>
    <n v="64"/>
    <m/>
    <m/>
    <m/>
    <m/>
    <m/>
    <m/>
    <m/>
    <m/>
    <x v="2"/>
    <x v="0"/>
    <x v="1"/>
    <n v="0"/>
    <n v="119"/>
    <x v="0"/>
    <x v="1"/>
  </r>
  <r>
    <x v="224"/>
    <x v="6"/>
    <x v="205"/>
    <n v="24"/>
    <n v="5100"/>
    <m/>
    <m/>
    <m/>
    <m/>
    <m/>
    <m/>
    <m/>
    <n v="50"/>
    <n v="50"/>
    <n v="24"/>
    <n v="26"/>
    <m/>
    <m/>
    <m/>
    <m/>
    <m/>
    <m/>
    <m/>
    <m/>
    <x v="2"/>
    <x v="0"/>
    <x v="1"/>
    <n v="100"/>
    <n v="50"/>
    <x v="0"/>
    <x v="1"/>
  </r>
  <r>
    <x v="224"/>
    <x v="8"/>
    <x v="206"/>
    <n v="100.25527964724994"/>
    <n v="4320"/>
    <n v="43.09"/>
    <n v="7.07"/>
    <n v="150"/>
    <n v="43"/>
    <n v="193"/>
    <m/>
    <m/>
    <m/>
    <m/>
    <n v="19"/>
    <n v="20"/>
    <m/>
    <m/>
    <m/>
    <m/>
    <m/>
    <m/>
    <m/>
    <m/>
    <x v="2"/>
    <x v="0"/>
    <x v="1"/>
    <n v="0"/>
    <n v="39"/>
    <x v="4"/>
    <x v="1"/>
  </r>
  <r>
    <x v="224"/>
    <x v="15"/>
    <x v="3"/>
    <n v="108.94"/>
    <n v="5744.15"/>
    <n v="52.73"/>
    <n v="6.56"/>
    <n v="44.25"/>
    <n v="0"/>
    <n v="44.25"/>
    <n v="12"/>
    <n v="8"/>
    <n v="860"/>
    <n v="916"/>
    <n v="151"/>
    <n v="89"/>
    <m/>
    <n v="160.68"/>
    <n v="20.72"/>
    <n v="1.9"/>
    <n v="22.62"/>
    <n v="334.04"/>
    <n v="839.7"/>
    <n v="93.4"/>
    <x v="0"/>
    <x v="0"/>
    <x v="7"/>
    <n v="1776"/>
    <n v="240"/>
    <x v="0"/>
    <x v="1"/>
  </r>
  <r>
    <x v="225"/>
    <x v="34"/>
    <x v="52"/>
    <n v="62.28"/>
    <n v="5931.07"/>
    <n v="95.24"/>
    <n v="6.96"/>
    <n v="114.58"/>
    <n v="0"/>
    <n v="114.58"/>
    <n v="1"/>
    <n v="8"/>
    <n v="344"/>
    <n v="375"/>
    <n v="25"/>
    <n v="9"/>
    <m/>
    <n v="178.13"/>
    <n v="32.75"/>
    <n v="4.5"/>
    <n v="37.24"/>
    <n v="312.3"/>
    <n v="590.36"/>
    <n v="92.81"/>
    <x v="2"/>
    <x v="0"/>
    <x v="1"/>
    <n v="719"/>
    <n v="34"/>
    <x v="0"/>
    <x v="1"/>
  </r>
  <r>
    <x v="225"/>
    <x v="8"/>
    <x v="207"/>
    <n v="20.991514068780706"/>
    <n v="2820"/>
    <n v="134.34"/>
    <n v="7.16"/>
    <n v="300"/>
    <n v="68"/>
    <n v="368"/>
    <m/>
    <m/>
    <m/>
    <m/>
    <n v="21"/>
    <n v="20"/>
    <m/>
    <m/>
    <m/>
    <m/>
    <m/>
    <m/>
    <m/>
    <m/>
    <x v="2"/>
    <x v="0"/>
    <x v="1"/>
    <n v="0"/>
    <n v="41"/>
    <x v="4"/>
    <x v="1"/>
  </r>
  <r>
    <x v="225"/>
    <x v="9"/>
    <x v="208"/>
    <n v="151.5"/>
    <n v="2259.58"/>
    <n v="15.54"/>
    <n v="9.34"/>
    <n v="153.69999999999999"/>
    <n v="44.46"/>
    <n v="198.16"/>
    <n v="2"/>
    <n v="6"/>
    <n v="266"/>
    <n v="301"/>
    <n v="22"/>
    <n v="12"/>
    <m/>
    <n v="98.47"/>
    <n v="0.96"/>
    <n v="0.09"/>
    <n v="0.96"/>
    <n v="82.78"/>
    <n v="363.81"/>
    <n v="45.34"/>
    <x v="9"/>
    <x v="0"/>
    <x v="4"/>
    <n v="567"/>
    <n v="34"/>
    <x v="0"/>
    <x v="1"/>
  </r>
  <r>
    <x v="225"/>
    <x v="18"/>
    <x v="209"/>
    <n v="50"/>
    <n v="5525.3645833333339"/>
    <m/>
    <m/>
    <n v="204.25260416666663"/>
    <n v="35.709375000000009"/>
    <n v="239.96197916666665"/>
    <m/>
    <m/>
    <n v="409.16666666666669"/>
    <n v="408.22916666666663"/>
    <n v="33.958333333333336"/>
    <n v="46.822916666666671"/>
    <m/>
    <m/>
    <m/>
    <m/>
    <m/>
    <m/>
    <m/>
    <m/>
    <x v="6"/>
    <x v="0"/>
    <x v="1"/>
    <n v="817.39583333333326"/>
    <n v="80.78125"/>
    <x v="4"/>
    <x v="1"/>
  </r>
  <r>
    <x v="225"/>
    <x v="22"/>
    <x v="209"/>
    <n v="50"/>
    <n v="6342.3489583333339"/>
    <m/>
    <m/>
    <n v="299.87187499999993"/>
    <n v="35.381249999999994"/>
    <n v="335.25312499999995"/>
    <m/>
    <m/>
    <n v="417.03124999999994"/>
    <n v="418.02083333333337"/>
    <n v="30.807291666666664"/>
    <n v="51.875000000000007"/>
    <m/>
    <m/>
    <m/>
    <m/>
    <m/>
    <m/>
    <m/>
    <m/>
    <x v="6"/>
    <x v="0"/>
    <x v="1"/>
    <n v="835.05208333333326"/>
    <n v="82.682291666666671"/>
    <x v="3"/>
    <x v="1"/>
  </r>
  <r>
    <x v="225"/>
    <x v="11"/>
    <x v="209"/>
    <n v="50"/>
    <n v="6087.748076923076"/>
    <m/>
    <m/>
    <n v="313.66490384615383"/>
    <n v="49.469230769230762"/>
    <n v="363.1341346153846"/>
    <m/>
    <m/>
    <n v="458.07692307692304"/>
    <n v="444.30288461538458"/>
    <n v="38.076923076923073"/>
    <n v="52.259615384615387"/>
    <m/>
    <m/>
    <m/>
    <m/>
    <m/>
    <m/>
    <m/>
    <m/>
    <x v="6"/>
    <x v="0"/>
    <x v="1"/>
    <n v="902.37980769230762"/>
    <n v="90.336538461538453"/>
    <x v="4"/>
    <x v="1"/>
  </r>
  <r>
    <x v="225"/>
    <x v="21"/>
    <x v="209"/>
    <n v="50"/>
    <n v="5923.0781249999991"/>
    <m/>
    <m/>
    <n v="298.4609375"/>
    <n v="66.917187499999997"/>
    <n v="365.37812500000001"/>
    <m/>
    <m/>
    <n v="400.3125"/>
    <n v="400.15625000000006"/>
    <n v="38.75"/>
    <n v="45.78125"/>
    <m/>
    <m/>
    <m/>
    <m/>
    <m/>
    <m/>
    <m/>
    <m/>
    <x v="6"/>
    <x v="0"/>
    <x v="1"/>
    <n v="800.46875"/>
    <n v="84.53125"/>
    <x v="3"/>
    <x v="1"/>
  </r>
  <r>
    <x v="225"/>
    <x v="16"/>
    <x v="208"/>
    <n v="164.44"/>
    <n v="2893.47"/>
    <n v="17.61"/>
    <n v="6.67"/>
    <n v="183.5"/>
    <n v="0"/>
    <n v="183.5"/>
    <n v="2"/>
    <n v="8"/>
    <n v="293"/>
    <n v="331"/>
    <n v="43"/>
    <n v="21"/>
    <m/>
    <n v="93"/>
    <n v="0"/>
    <n v="0"/>
    <n v="0"/>
    <n v="81.93"/>
    <n v="447.73"/>
    <n v="48.57"/>
    <x v="9"/>
    <x v="0"/>
    <x v="4"/>
    <n v="624"/>
    <n v="64"/>
    <x v="0"/>
    <x v="1"/>
  </r>
  <r>
    <x v="226"/>
    <x v="0"/>
    <x v="26"/>
    <n v="103.4"/>
    <n v="4565.83"/>
    <n v="44.16"/>
    <n v="7.07"/>
    <n v="104.34"/>
    <n v="1.41"/>
    <n v="105.75"/>
    <n v="4"/>
    <n v="10"/>
    <n v="809"/>
    <n v="889"/>
    <n v="73"/>
    <n v="60"/>
    <m/>
    <n v="153.44999999999999"/>
    <n v="24.49"/>
    <n v="0.27"/>
    <n v="24.75"/>
    <n v="327.54000000000002"/>
    <n v="564.63"/>
    <n v="78.989999999999995"/>
    <x v="0"/>
    <x v="0"/>
    <x v="7"/>
    <n v="1698"/>
    <n v="133"/>
    <x v="0"/>
    <x v="1"/>
  </r>
  <r>
    <x v="226"/>
    <x v="1"/>
    <x v="26"/>
    <n v="103.4"/>
    <n v="4693.5"/>
    <n v="45.39"/>
    <n v="7.27"/>
    <n v="108.37"/>
    <n v="2.84"/>
    <n v="111.21"/>
    <n v="5"/>
    <n v="11"/>
    <n v="834"/>
    <n v="911"/>
    <n v="56"/>
    <n v="51"/>
    <m/>
    <n v="156.02000000000001"/>
    <n v="9.51"/>
    <n v="0.01"/>
    <n v="9.52"/>
    <n v="242.66"/>
    <n v="553.95000000000005"/>
    <n v="89.48"/>
    <x v="0"/>
    <x v="0"/>
    <x v="7"/>
    <n v="1745"/>
    <n v="107"/>
    <x v="0"/>
    <x v="1"/>
  </r>
  <r>
    <x v="226"/>
    <x v="3"/>
    <x v="209"/>
    <n v="20"/>
    <n v="1453.80375"/>
    <m/>
    <m/>
    <n v="8.6025000000000009"/>
    <n v="1.5549999999999999"/>
    <n v="10.157500000000001"/>
    <m/>
    <m/>
    <n v="150.875"/>
    <n v="146.625"/>
    <n v="7"/>
    <n v="6"/>
    <m/>
    <m/>
    <m/>
    <m/>
    <m/>
    <m/>
    <m/>
    <m/>
    <x v="6"/>
    <x v="0"/>
    <x v="1"/>
    <n v="297.5"/>
    <n v="13"/>
    <x v="2"/>
    <x v="1"/>
  </r>
  <r>
    <x v="226"/>
    <x v="4"/>
    <x v="15"/>
    <n v="80"/>
    <n v="9213"/>
    <n v="115.16249999999999"/>
    <n v="8.5"/>
    <n v="577"/>
    <n v="108"/>
    <n v="685"/>
    <m/>
    <m/>
    <m/>
    <m/>
    <n v="58"/>
    <n v="113"/>
    <m/>
    <m/>
    <m/>
    <m/>
    <m/>
    <m/>
    <m/>
    <m/>
    <x v="2"/>
    <x v="0"/>
    <x v="1"/>
    <n v="0"/>
    <n v="171"/>
    <x v="3"/>
    <x v="1"/>
  </r>
  <r>
    <x v="226"/>
    <x v="6"/>
    <x v="205"/>
    <n v="24"/>
    <n v="4730"/>
    <m/>
    <m/>
    <m/>
    <m/>
    <m/>
    <m/>
    <m/>
    <m/>
    <m/>
    <m/>
    <m/>
    <m/>
    <m/>
    <m/>
    <m/>
    <m/>
    <m/>
    <m/>
    <m/>
    <x v="2"/>
    <x v="0"/>
    <x v="1"/>
    <n v="0"/>
    <n v="0"/>
    <x v="0"/>
    <x v="1"/>
  </r>
  <r>
    <x v="226"/>
    <x v="18"/>
    <x v="209"/>
    <n v="50"/>
    <n v="5525.3645833333339"/>
    <m/>
    <m/>
    <n v="204.25260416666663"/>
    <n v="35.709375000000009"/>
    <n v="239.96197916666665"/>
    <m/>
    <m/>
    <n v="409.16666666666669"/>
    <n v="408.22916666666663"/>
    <n v="33.958333333333336"/>
    <n v="46.822916666666671"/>
    <m/>
    <m/>
    <m/>
    <m/>
    <m/>
    <m/>
    <m/>
    <m/>
    <x v="6"/>
    <x v="0"/>
    <x v="1"/>
    <n v="817.39583333333326"/>
    <n v="80.78125"/>
    <x v="4"/>
    <x v="1"/>
  </r>
  <r>
    <x v="226"/>
    <x v="18"/>
    <x v="209"/>
    <n v="40"/>
    <n v="4420.291666666667"/>
    <m/>
    <m/>
    <n v="163.40208333333328"/>
    <n v="28.56750000000001"/>
    <n v="191.96958333333328"/>
    <m/>
    <m/>
    <n v="327.33333333333337"/>
    <n v="326.58333333333331"/>
    <n v="27.166666666666668"/>
    <n v="37.458333333333336"/>
    <m/>
    <m/>
    <m/>
    <m/>
    <m/>
    <m/>
    <m/>
    <m/>
    <x v="6"/>
    <x v="0"/>
    <x v="1"/>
    <n v="653.91666666666674"/>
    <n v="64.625"/>
    <x v="4"/>
    <x v="1"/>
  </r>
  <r>
    <x v="226"/>
    <x v="22"/>
    <x v="209"/>
    <n v="25"/>
    <n v="3171.174479166667"/>
    <m/>
    <m/>
    <n v="149.93593749999997"/>
    <n v="17.690624999999997"/>
    <n v="167.62656249999998"/>
    <m/>
    <m/>
    <n v="208.51562499999997"/>
    <n v="209.01041666666669"/>
    <n v="15.403645833333332"/>
    <n v="25.937500000000004"/>
    <m/>
    <m/>
    <m/>
    <m/>
    <m/>
    <m/>
    <m/>
    <m/>
    <x v="6"/>
    <x v="0"/>
    <x v="1"/>
    <n v="417.52604166666663"/>
    <n v="41.341145833333336"/>
    <x v="3"/>
    <x v="1"/>
  </r>
  <r>
    <x v="226"/>
    <x v="11"/>
    <x v="209"/>
    <n v="25"/>
    <n v="3043.874038461538"/>
    <m/>
    <m/>
    <n v="156.83245192307692"/>
    <n v="24.734615384615381"/>
    <n v="181.5670673076923"/>
    <m/>
    <m/>
    <n v="229.03846153846152"/>
    <n v="222.15144230769229"/>
    <n v="19.038461538461537"/>
    <n v="26.129807692307693"/>
    <m/>
    <m/>
    <m/>
    <m/>
    <m/>
    <m/>
    <m/>
    <m/>
    <x v="6"/>
    <x v="0"/>
    <x v="1"/>
    <n v="451.18990384615381"/>
    <n v="45.168269230769226"/>
    <x v="4"/>
    <x v="1"/>
  </r>
  <r>
    <x v="226"/>
    <x v="11"/>
    <x v="209"/>
    <n v="15"/>
    <n v="1826.3244230769228"/>
    <m/>
    <m/>
    <n v="94.099471153846139"/>
    <n v="14.840769230769229"/>
    <n v="108.94024038461536"/>
    <m/>
    <m/>
    <n v="137.42307692307691"/>
    <n v="133.29086538461536"/>
    <n v="11.423076923076923"/>
    <n v="15.677884615384617"/>
    <m/>
    <m/>
    <m/>
    <m/>
    <m/>
    <m/>
    <m/>
    <m/>
    <x v="6"/>
    <x v="0"/>
    <x v="1"/>
    <n v="270.71394230769226"/>
    <n v="27.10096153846154"/>
    <x v="4"/>
    <x v="1"/>
  </r>
  <r>
    <x v="226"/>
    <x v="13"/>
    <x v="26"/>
    <n v="103.4"/>
    <n v="4483.0200000000004"/>
    <n v="43.36"/>
    <n v="7.45"/>
    <n v="129.41999999999999"/>
    <n v="5.74"/>
    <n v="135.16"/>
    <n v="3"/>
    <n v="17"/>
    <n v="679"/>
    <n v="727"/>
    <n v="63"/>
    <n v="47"/>
    <m/>
    <n v="166.38"/>
    <n v="21.64"/>
    <n v="0.19"/>
    <n v="21.83"/>
    <n v="351.17"/>
    <n v="626.80999999999995"/>
    <n v="89.41"/>
    <x v="0"/>
    <x v="0"/>
    <x v="7"/>
    <n v="1406"/>
    <n v="110"/>
    <x v="0"/>
    <x v="1"/>
  </r>
  <r>
    <x v="226"/>
    <x v="21"/>
    <x v="209"/>
    <n v="25"/>
    <n v="2961.5390624999995"/>
    <m/>
    <m/>
    <n v="149.23046875"/>
    <n v="33.458593749999999"/>
    <n v="182.68906250000001"/>
    <m/>
    <m/>
    <n v="200.15625"/>
    <n v="200.07812500000003"/>
    <n v="19.375"/>
    <n v="22.890625"/>
    <m/>
    <m/>
    <m/>
    <m/>
    <m/>
    <m/>
    <m/>
    <m/>
    <x v="6"/>
    <x v="0"/>
    <x v="1"/>
    <n v="400.234375"/>
    <n v="42.265625"/>
    <x v="3"/>
    <x v="1"/>
  </r>
  <r>
    <x v="226"/>
    <x v="21"/>
    <x v="209"/>
    <n v="25"/>
    <n v="2961.5390624999995"/>
    <m/>
    <m/>
    <n v="149.23046875"/>
    <n v="33.458593749999999"/>
    <n v="182.68906250000001"/>
    <m/>
    <m/>
    <n v="200.15625"/>
    <n v="200.07812500000003"/>
    <n v="19.375"/>
    <n v="22.890625"/>
    <m/>
    <m/>
    <m/>
    <m/>
    <m/>
    <m/>
    <m/>
    <m/>
    <x v="6"/>
    <x v="0"/>
    <x v="1"/>
    <n v="400.234375"/>
    <n v="42.265625"/>
    <x v="3"/>
    <x v="1"/>
  </r>
  <r>
    <x v="226"/>
    <x v="14"/>
    <x v="41"/>
    <n v="103.4"/>
    <n v="3696.07"/>
    <n v="38.299999999999997"/>
    <n v="7.39"/>
    <n v="82.66"/>
    <n v="7.17"/>
    <n v="89.83"/>
    <n v="12"/>
    <n v="9"/>
    <n v="777"/>
    <n v="829"/>
    <n v="66"/>
    <n v="68"/>
    <m/>
    <n v="162.87"/>
    <n v="12.77"/>
    <n v="0"/>
    <s v="POOR TRACE"/>
    <n v="194.09"/>
    <n v="382.46"/>
    <n v="68.52"/>
    <x v="0"/>
    <x v="0"/>
    <x v="7"/>
    <n v="1606"/>
    <n v="134"/>
    <x v="0"/>
    <x v="1"/>
  </r>
  <r>
    <x v="226"/>
    <x v="15"/>
    <x v="26"/>
    <n v="103.4"/>
    <n v="4642.95"/>
    <n v="44.9"/>
    <n v="7.52"/>
    <n v="122.62"/>
    <n v="10.16"/>
    <n v="132.78"/>
    <n v="6"/>
    <n v="13"/>
    <n v="790"/>
    <n v="847"/>
    <n v="69"/>
    <n v="50"/>
    <m/>
    <n v="147.86000000000001"/>
    <n v="5.92"/>
    <n v="0"/>
    <n v="5.92"/>
    <n v="214.17"/>
    <n v="591.16"/>
    <n v="75.44"/>
    <x v="0"/>
    <x v="0"/>
    <x v="7"/>
    <n v="1637"/>
    <n v="119"/>
    <x v="0"/>
    <x v="1"/>
  </r>
  <r>
    <x v="227"/>
    <x v="18"/>
    <x v="209"/>
    <n v="50"/>
    <n v="5525.3645833333339"/>
    <m/>
    <m/>
    <n v="204.25260416666663"/>
    <n v="35.709375000000009"/>
    <n v="239.96197916666665"/>
    <m/>
    <m/>
    <n v="409.16666666666669"/>
    <n v="408.22916666666663"/>
    <n v="33.958333333333336"/>
    <n v="46.822916666666671"/>
    <m/>
    <m/>
    <m/>
    <m/>
    <m/>
    <m/>
    <m/>
    <m/>
    <x v="6"/>
    <x v="0"/>
    <x v="1"/>
    <n v="817.39583333333326"/>
    <n v="80.78125"/>
    <x v="4"/>
    <x v="1"/>
  </r>
  <r>
    <x v="227"/>
    <x v="22"/>
    <x v="209"/>
    <n v="50"/>
    <n v="6342.3489583333339"/>
    <m/>
    <m/>
    <n v="299.87187499999993"/>
    <n v="35.381249999999994"/>
    <n v="335.25312499999995"/>
    <m/>
    <m/>
    <n v="417.03124999999994"/>
    <n v="418.02083333333337"/>
    <n v="30.807291666666664"/>
    <n v="51.875000000000007"/>
    <m/>
    <m/>
    <m/>
    <m/>
    <m/>
    <m/>
    <m/>
    <m/>
    <x v="6"/>
    <x v="0"/>
    <x v="1"/>
    <n v="835.05208333333326"/>
    <n v="82.682291666666671"/>
    <x v="3"/>
    <x v="1"/>
  </r>
  <r>
    <x v="227"/>
    <x v="11"/>
    <x v="209"/>
    <n v="45"/>
    <n v="5478.973269230768"/>
    <m/>
    <m/>
    <n v="282.29841346153842"/>
    <n v="44.522307692307692"/>
    <n v="326.82072115384608"/>
    <m/>
    <m/>
    <n v="412.26923076923072"/>
    <n v="399.87259615384613"/>
    <n v="34.269230769230766"/>
    <n v="47.033653846153847"/>
    <m/>
    <m/>
    <m/>
    <m/>
    <m/>
    <m/>
    <m/>
    <m/>
    <x v="6"/>
    <x v="0"/>
    <x v="1"/>
    <n v="812.14182692307691"/>
    <n v="81.302884615384613"/>
    <x v="4"/>
    <x v="1"/>
  </r>
  <r>
    <x v="227"/>
    <x v="21"/>
    <x v="209"/>
    <n v="40"/>
    <n v="4738.4624999999996"/>
    <m/>
    <m/>
    <n v="238.76875000000001"/>
    <n v="53.533749999999998"/>
    <n v="292.30250000000001"/>
    <m/>
    <m/>
    <n v="320.25"/>
    <n v="320.125"/>
    <n v="31"/>
    <n v="36.625"/>
    <m/>
    <m/>
    <m/>
    <m/>
    <m/>
    <m/>
    <m/>
    <m/>
    <x v="6"/>
    <x v="0"/>
    <x v="1"/>
    <n v="640.375"/>
    <n v="67.625"/>
    <x v="3"/>
    <x v="1"/>
  </r>
  <r>
    <x v="227"/>
    <x v="14"/>
    <x v="26"/>
    <n v="95.18"/>
    <n v="5514.84"/>
    <n v="57.94"/>
    <n v="5.97"/>
    <n v="1.71"/>
    <n v="0"/>
    <n v="1.71"/>
    <n v="9"/>
    <n v="0"/>
    <n v="833"/>
    <n v="880"/>
    <n v="54"/>
    <n v="37"/>
    <m/>
    <n v="167.45"/>
    <n v="18.72"/>
    <n v="0"/>
    <n v="18.72"/>
    <n v="207.93"/>
    <n v="312.77999999999997"/>
    <n v="95.68"/>
    <x v="0"/>
    <x v="0"/>
    <x v="7"/>
    <n v="1713"/>
    <n v="91"/>
    <x v="0"/>
    <x v="1"/>
  </r>
  <r>
    <x v="227"/>
    <x v="15"/>
    <x v="26"/>
    <n v="95.18"/>
    <n v="6088.59"/>
    <n v="63.97"/>
    <n v="6.33"/>
    <n v="7.56"/>
    <n v="0"/>
    <n v="7.56"/>
    <n v="5"/>
    <n v="2"/>
    <n v="763"/>
    <n v="835"/>
    <n v="64"/>
    <n v="49"/>
    <m/>
    <n v="138.72"/>
    <n v="2.0699999999999998"/>
    <n v="0"/>
    <n v="2.0699999999999998"/>
    <n v="149.33000000000001"/>
    <n v="450.08"/>
    <n v="87.37"/>
    <x v="0"/>
    <x v="0"/>
    <x v="7"/>
    <n v="1598"/>
    <n v="113"/>
    <x v="0"/>
    <x v="1"/>
  </r>
  <r>
    <x v="227"/>
    <x v="17"/>
    <x v="52"/>
    <n v="78.489999999999995"/>
    <n v="6734.58"/>
    <n v="96.81"/>
    <n v="8.0500000000000007"/>
    <n v="601.75"/>
    <n v="39.14"/>
    <n v="640.89"/>
    <n v="1"/>
    <n v="15"/>
    <n v="342"/>
    <n v="368"/>
    <n v="46"/>
    <n v="14"/>
    <m/>
    <n v="158.56"/>
    <n v="17.8"/>
    <n v="0.02"/>
    <n v="17.82"/>
    <n v="229.52"/>
    <n v="1057.0999999999999"/>
    <n v="92.95"/>
    <x v="2"/>
    <x v="0"/>
    <x v="2"/>
    <n v="710"/>
    <n v="60"/>
    <x v="0"/>
    <x v="1"/>
  </r>
  <r>
    <x v="228"/>
    <x v="5"/>
    <x v="15"/>
    <n v="83"/>
    <n v="8832"/>
    <n v="106.40963855421687"/>
    <n v="8.8000000000000007"/>
    <n v="464"/>
    <n v="121"/>
    <n v="585"/>
    <m/>
    <m/>
    <m/>
    <m/>
    <n v="49"/>
    <n v="78"/>
    <m/>
    <m/>
    <m/>
    <m/>
    <m/>
    <m/>
    <m/>
    <m/>
    <x v="2"/>
    <x v="0"/>
    <x v="1"/>
    <n v="0"/>
    <n v="127"/>
    <x v="0"/>
    <x v="1"/>
  </r>
  <r>
    <x v="228"/>
    <x v="18"/>
    <x v="209"/>
    <n v="25"/>
    <n v="2762.682291666667"/>
    <m/>
    <m/>
    <n v="102.12630208333331"/>
    <n v="17.854687500000004"/>
    <n v="119.98098958333333"/>
    <m/>
    <m/>
    <n v="204.58333333333334"/>
    <n v="204.11458333333331"/>
    <n v="16.979166666666668"/>
    <n v="23.411458333333336"/>
    <m/>
    <m/>
    <m/>
    <m/>
    <m/>
    <m/>
    <m/>
    <m/>
    <x v="6"/>
    <x v="0"/>
    <x v="1"/>
    <n v="408.69791666666663"/>
    <n v="40.390625"/>
    <x v="4"/>
    <x v="1"/>
  </r>
  <r>
    <x v="228"/>
    <x v="18"/>
    <x v="209"/>
    <n v="50"/>
    <n v="5525.3645833333339"/>
    <m/>
    <m/>
    <n v="204.25260416666663"/>
    <n v="35.709375000000009"/>
    <n v="239.96197916666665"/>
    <m/>
    <m/>
    <n v="409.16666666666669"/>
    <n v="408.22916666666663"/>
    <n v="33.958333333333336"/>
    <n v="46.822916666666671"/>
    <m/>
    <m/>
    <m/>
    <m/>
    <m/>
    <m/>
    <m/>
    <m/>
    <x v="6"/>
    <x v="0"/>
    <x v="1"/>
    <n v="817.39583333333326"/>
    <n v="80.78125"/>
    <x v="4"/>
    <x v="1"/>
  </r>
  <r>
    <x v="228"/>
    <x v="22"/>
    <x v="209"/>
    <n v="50"/>
    <n v="6342.3489583333339"/>
    <m/>
    <m/>
    <n v="299.87187499999993"/>
    <n v="35.381249999999994"/>
    <n v="335.25312499999995"/>
    <m/>
    <m/>
    <n v="417.03124999999994"/>
    <n v="418.02083333333337"/>
    <n v="30.807291666666664"/>
    <n v="51.875000000000007"/>
    <m/>
    <m/>
    <m/>
    <m/>
    <m/>
    <m/>
    <m/>
    <m/>
    <x v="6"/>
    <x v="0"/>
    <x v="1"/>
    <n v="835.05208333333326"/>
    <n v="82.682291666666671"/>
    <x v="3"/>
    <x v="1"/>
  </r>
  <r>
    <x v="228"/>
    <x v="22"/>
    <x v="209"/>
    <n v="50"/>
    <n v="6342.3489583333339"/>
    <m/>
    <m/>
    <n v="299.87187499999993"/>
    <n v="35.381249999999994"/>
    <n v="335.25312499999995"/>
    <m/>
    <m/>
    <n v="417.03124999999994"/>
    <n v="418.02083333333337"/>
    <n v="30.807291666666664"/>
    <n v="51.875000000000007"/>
    <m/>
    <m/>
    <m/>
    <m/>
    <m/>
    <m/>
    <m/>
    <m/>
    <x v="6"/>
    <x v="0"/>
    <x v="1"/>
    <n v="835.05208333333326"/>
    <n v="82.682291666666671"/>
    <x v="3"/>
    <x v="1"/>
  </r>
  <r>
    <x v="228"/>
    <x v="11"/>
    <x v="209"/>
    <n v="50"/>
    <n v="6087.748076923076"/>
    <m/>
    <m/>
    <n v="313.66490384615383"/>
    <n v="49.469230769230762"/>
    <n v="363.1341346153846"/>
    <m/>
    <m/>
    <n v="458.07692307692304"/>
    <n v="444.30288461538458"/>
    <n v="38.076923076923073"/>
    <n v="52.259615384615387"/>
    <m/>
    <m/>
    <m/>
    <m/>
    <m/>
    <m/>
    <m/>
    <m/>
    <x v="6"/>
    <x v="0"/>
    <x v="1"/>
    <n v="902.37980769230762"/>
    <n v="90.336538461538453"/>
    <x v="4"/>
    <x v="1"/>
  </r>
  <r>
    <x v="228"/>
    <x v="11"/>
    <x v="209"/>
    <n v="50"/>
    <n v="6087.748076923076"/>
    <m/>
    <m/>
    <n v="313.66490384615383"/>
    <n v="49.469230769230762"/>
    <n v="363.1341346153846"/>
    <m/>
    <m/>
    <n v="458.07692307692304"/>
    <n v="444.30288461538458"/>
    <n v="38.076923076923073"/>
    <n v="52.259615384615387"/>
    <m/>
    <m/>
    <m/>
    <m/>
    <m/>
    <m/>
    <m/>
    <m/>
    <x v="6"/>
    <x v="0"/>
    <x v="1"/>
    <n v="902.37980769230762"/>
    <n v="90.336538461538453"/>
    <x v="4"/>
    <x v="1"/>
  </r>
  <r>
    <x v="228"/>
    <x v="21"/>
    <x v="209"/>
    <n v="50"/>
    <n v="5923.0781249999991"/>
    <m/>
    <m/>
    <n v="298.4609375"/>
    <n v="66.917187499999997"/>
    <n v="365.37812500000001"/>
    <m/>
    <m/>
    <n v="400.3125"/>
    <n v="400.15625000000006"/>
    <n v="38.75"/>
    <n v="45.78125"/>
    <m/>
    <m/>
    <m/>
    <m/>
    <m/>
    <m/>
    <m/>
    <m/>
    <x v="6"/>
    <x v="0"/>
    <x v="1"/>
    <n v="800.46875"/>
    <n v="84.53125"/>
    <x v="3"/>
    <x v="1"/>
  </r>
  <r>
    <x v="228"/>
    <x v="16"/>
    <x v="210"/>
    <n v="65.08"/>
    <n v="4258.3500000000004"/>
    <n v="65.430000000000007"/>
    <n v="6.76"/>
    <n v="86.51"/>
    <n v="0"/>
    <n v="86.51"/>
    <n v="3"/>
    <n v="9"/>
    <n v="532"/>
    <n v="562"/>
    <n v="76"/>
    <n v="37"/>
    <m/>
    <n v="167.9"/>
    <n v="26.28"/>
    <n v="0"/>
    <n v="26.28"/>
    <n v="246.3"/>
    <n v="657.4"/>
    <n v="65.040000000000006"/>
    <x v="2"/>
    <x v="0"/>
    <x v="1"/>
    <n v="1094"/>
    <n v="113"/>
    <x v="0"/>
    <x v="1"/>
  </r>
  <r>
    <x v="229"/>
    <x v="6"/>
    <x v="205"/>
    <n v="24"/>
    <n v="4800"/>
    <m/>
    <m/>
    <n v="159"/>
    <n v="58"/>
    <n v="217"/>
    <m/>
    <m/>
    <n v="30"/>
    <n v="30"/>
    <n v="3"/>
    <n v="0"/>
    <m/>
    <m/>
    <m/>
    <m/>
    <m/>
    <m/>
    <m/>
    <m/>
    <x v="2"/>
    <x v="0"/>
    <x v="1"/>
    <n v="60"/>
    <n v="3"/>
    <x v="0"/>
    <x v="1"/>
  </r>
  <r>
    <x v="229"/>
    <x v="18"/>
    <x v="209"/>
    <n v="50"/>
    <n v="5525.3645833333339"/>
    <m/>
    <m/>
    <n v="204.25260416666663"/>
    <n v="35.709375000000009"/>
    <n v="239.96197916666665"/>
    <m/>
    <m/>
    <n v="409.16666666666669"/>
    <n v="408.22916666666663"/>
    <n v="33.958333333333336"/>
    <n v="46.822916666666671"/>
    <m/>
    <m/>
    <m/>
    <m/>
    <m/>
    <m/>
    <m/>
    <m/>
    <x v="6"/>
    <x v="0"/>
    <x v="1"/>
    <n v="817.39583333333326"/>
    <n v="80.78125"/>
    <x v="4"/>
    <x v="1"/>
  </r>
  <r>
    <x v="229"/>
    <x v="22"/>
    <x v="209"/>
    <n v="50"/>
    <n v="6342.3489583333339"/>
    <m/>
    <m/>
    <n v="299.87187499999993"/>
    <n v="35.381249999999994"/>
    <n v="335.25312499999995"/>
    <m/>
    <m/>
    <n v="417.03124999999994"/>
    <n v="418.02083333333337"/>
    <n v="30.807291666666664"/>
    <n v="51.875000000000007"/>
    <m/>
    <m/>
    <m/>
    <m/>
    <m/>
    <m/>
    <m/>
    <m/>
    <x v="6"/>
    <x v="0"/>
    <x v="1"/>
    <n v="835.05208333333326"/>
    <n v="82.682291666666671"/>
    <x v="3"/>
    <x v="1"/>
  </r>
  <r>
    <x v="229"/>
    <x v="11"/>
    <x v="209"/>
    <n v="50"/>
    <n v="6087.748076923076"/>
    <m/>
    <m/>
    <n v="313.66490384615383"/>
    <n v="49.469230769230762"/>
    <n v="363.1341346153846"/>
    <m/>
    <m/>
    <n v="458.07692307692304"/>
    <n v="444.30288461538458"/>
    <n v="38.076923076923073"/>
    <n v="52.259615384615387"/>
    <m/>
    <m/>
    <m/>
    <m/>
    <m/>
    <m/>
    <m/>
    <m/>
    <x v="6"/>
    <x v="0"/>
    <x v="1"/>
    <n v="902.37980769230762"/>
    <n v="90.336538461538453"/>
    <x v="4"/>
    <x v="1"/>
  </r>
  <r>
    <x v="229"/>
    <x v="21"/>
    <x v="209"/>
    <n v="50"/>
    <n v="5923.0781249999991"/>
    <m/>
    <m/>
    <n v="298.4609375"/>
    <n v="66.917187499999997"/>
    <n v="365.37812500000001"/>
    <m/>
    <m/>
    <n v="400.3125"/>
    <n v="400.15625000000006"/>
    <n v="38.75"/>
    <n v="45.78125"/>
    <m/>
    <m/>
    <m/>
    <m/>
    <m/>
    <m/>
    <m/>
    <m/>
    <x v="6"/>
    <x v="0"/>
    <x v="1"/>
    <n v="800.46875"/>
    <n v="84.53125"/>
    <x v="3"/>
    <x v="1"/>
  </r>
  <r>
    <x v="229"/>
    <x v="16"/>
    <x v="211"/>
    <n v="84.49"/>
    <n v="4451.71"/>
    <n v="52.69"/>
    <n v="7.03"/>
    <n v="170.09"/>
    <n v="1.41"/>
    <n v="171.5"/>
    <n v="7"/>
    <n v="22"/>
    <n v="388"/>
    <n v="421"/>
    <n v="62"/>
    <n v="49"/>
    <m/>
    <n v="144.74"/>
    <n v="5.57"/>
    <n v="0"/>
    <n v="5.57"/>
    <n v="178.57"/>
    <n v="877.43"/>
    <n v="63.79"/>
    <x v="9"/>
    <x v="0"/>
    <x v="7"/>
    <n v="809"/>
    <n v="111"/>
    <x v="0"/>
    <x v="1"/>
  </r>
  <r>
    <x v="230"/>
    <x v="4"/>
    <x v="15"/>
    <n v="82"/>
    <n v="8701"/>
    <n v="106.10975609756098"/>
    <n v="8.5"/>
    <n v="509"/>
    <n v="143"/>
    <n v="652"/>
    <m/>
    <m/>
    <m/>
    <m/>
    <n v="54"/>
    <n v="95"/>
    <m/>
    <m/>
    <m/>
    <m/>
    <m/>
    <m/>
    <m/>
    <m/>
    <x v="2"/>
    <x v="0"/>
    <x v="1"/>
    <n v="0"/>
    <n v="149"/>
    <x v="3"/>
    <x v="1"/>
  </r>
  <r>
    <x v="230"/>
    <x v="5"/>
    <x v="15"/>
    <n v="40"/>
    <n v="4446"/>
    <n v="111.15"/>
    <n v="8.3000000000000007"/>
    <n v="320"/>
    <n v="81"/>
    <n v="401"/>
    <m/>
    <m/>
    <m/>
    <m/>
    <n v="22"/>
    <n v="27"/>
    <m/>
    <m/>
    <m/>
    <m/>
    <m/>
    <m/>
    <m/>
    <m/>
    <x v="2"/>
    <x v="0"/>
    <x v="1"/>
    <n v="0"/>
    <n v="49"/>
    <x v="0"/>
    <x v="1"/>
  </r>
  <r>
    <x v="231"/>
    <x v="0"/>
    <x v="3"/>
    <n v="98.14"/>
    <n v="5397.21"/>
    <n v="55.08"/>
    <n v="7.29"/>
    <n v="74.56"/>
    <n v="0.73"/>
    <n v="75.290000000000006"/>
    <n v="17"/>
    <n v="10"/>
    <n v="669"/>
    <n v="729"/>
    <n v="95"/>
    <n v="56"/>
    <m/>
    <n v="159.87"/>
    <n v="34.08"/>
    <n v="0.41"/>
    <n v="34.5"/>
    <n v="366.02"/>
    <n v="874.32"/>
    <n v="101.62"/>
    <x v="0"/>
    <x v="2"/>
    <x v="7"/>
    <n v="1398"/>
    <n v="151"/>
    <x v="0"/>
    <x v="1"/>
  </r>
  <r>
    <x v="231"/>
    <x v="1"/>
    <x v="3"/>
    <n v="98.14"/>
    <n v="5526.68"/>
    <n v="59.68"/>
    <n v="7.85"/>
    <n v="101.06"/>
    <n v="11.75"/>
    <n v="112.81"/>
    <n v="3"/>
    <n v="10"/>
    <n v="672"/>
    <n v="735"/>
    <n v="75"/>
    <n v="61"/>
    <m/>
    <n v="160.06"/>
    <n v="17.11"/>
    <n v="1.03"/>
    <n v="18.13"/>
    <n v="256.37"/>
    <n v="730.2"/>
    <n v="91.24"/>
    <x v="0"/>
    <x v="2"/>
    <x v="7"/>
    <n v="1407"/>
    <n v="136"/>
    <x v="0"/>
    <x v="1"/>
  </r>
  <r>
    <x v="231"/>
    <x v="6"/>
    <x v="3"/>
    <n v="98.14"/>
    <n v="5219.42"/>
    <n v="53.18"/>
    <n v="7.25"/>
    <n v="67.98"/>
    <n v="0.72"/>
    <n v="68.7"/>
    <n v="12"/>
    <n v="11"/>
    <n v="647"/>
    <n v="682"/>
    <n v="107"/>
    <n v="85"/>
    <m/>
    <n v="160.82"/>
    <n v="14.5"/>
    <n v="0"/>
    <s v="POOR TRACE"/>
    <n v="246.84"/>
    <n v="863.39"/>
    <n v="92.1"/>
    <x v="0"/>
    <x v="2"/>
    <x v="7"/>
    <n v="1329"/>
    <n v="192"/>
    <x v="0"/>
    <x v="1"/>
  </r>
  <r>
    <x v="231"/>
    <x v="8"/>
    <x v="3"/>
    <n v="98.14"/>
    <n v="5312.5"/>
    <n v="54.13"/>
    <n v="6.81"/>
    <n v="49.83"/>
    <n v="0"/>
    <n v="49.83"/>
    <n v="12"/>
    <n v="5"/>
    <n v="675"/>
    <n v="727"/>
    <n v="109"/>
    <n v="65"/>
    <m/>
    <n v="168.59"/>
    <n v="23.46"/>
    <n v="5.17"/>
    <n v="28.63"/>
    <n v="373.1"/>
    <n v="819.6"/>
    <n v="95.18"/>
    <x v="0"/>
    <x v="2"/>
    <x v="7"/>
    <n v="1402"/>
    <n v="174"/>
    <x v="4"/>
    <x v="1"/>
  </r>
  <r>
    <x v="231"/>
    <x v="9"/>
    <x v="212"/>
    <n v="108.33"/>
    <n v="6685.18"/>
    <n v="61.71"/>
    <n v="7.96"/>
    <n v="634.89"/>
    <n v="78.55"/>
    <n v="713.44"/>
    <n v="26"/>
    <n v="42"/>
    <n v="621"/>
    <n v="664"/>
    <n v="103"/>
    <n v="84"/>
    <m/>
    <n v="141.29"/>
    <n v="11.15"/>
    <n v="0.33"/>
    <n v="11.47"/>
    <n v="193"/>
    <n v="1650.58"/>
    <n v="107.57"/>
    <x v="0"/>
    <x v="2"/>
    <x v="7"/>
    <n v="1285"/>
    <n v="187"/>
    <x v="0"/>
    <x v="1"/>
  </r>
  <r>
    <x v="231"/>
    <x v="11"/>
    <x v="75"/>
    <n v="57"/>
    <n v="4482"/>
    <n v="78.631578947368425"/>
    <n v="8"/>
    <n v="101"/>
    <n v="17"/>
    <n v="118"/>
    <m/>
    <m/>
    <m/>
    <m/>
    <n v="8"/>
    <n v="21"/>
    <m/>
    <m/>
    <m/>
    <m/>
    <m/>
    <m/>
    <m/>
    <m/>
    <x v="2"/>
    <x v="0"/>
    <x v="1"/>
    <n v="0"/>
    <n v="29"/>
    <x v="4"/>
    <x v="1"/>
  </r>
  <r>
    <x v="231"/>
    <x v="13"/>
    <x v="3"/>
    <n v="98.14"/>
    <n v="5377.14"/>
    <n v="54.79"/>
    <n v="7.83"/>
    <n v="83.13"/>
    <n v="34.85"/>
    <n v="117.98"/>
    <n v="6"/>
    <n v="10"/>
    <n v="577"/>
    <n v="648"/>
    <n v="93"/>
    <n v="56"/>
    <m/>
    <n v="170.04"/>
    <n v="29.58"/>
    <n v="1.18"/>
    <n v="30.76"/>
    <n v="382.56"/>
    <n v="920.09"/>
    <n v="93.61"/>
    <x v="0"/>
    <x v="2"/>
    <x v="7"/>
    <n v="1225"/>
    <n v="149"/>
    <x v="0"/>
    <x v="1"/>
  </r>
  <r>
    <x v="231"/>
    <x v="14"/>
    <x v="41"/>
    <n v="98.14"/>
    <n v="3377.74"/>
    <n v="39.11"/>
    <n v="6.36"/>
    <n v="6.43"/>
    <n v="0"/>
    <n v="6.43"/>
    <n v="18"/>
    <n v="1"/>
    <n v="734"/>
    <n v="764"/>
    <n v="109"/>
    <n v="81"/>
    <m/>
    <n v="163.08000000000001"/>
    <n v="18.18"/>
    <n v="0"/>
    <n v="18.18"/>
    <n v="245.46"/>
    <n v="293.7"/>
    <n v="65.680000000000007"/>
    <x v="0"/>
    <x v="2"/>
    <x v="7"/>
    <n v="1498"/>
    <n v="190"/>
    <x v="0"/>
    <x v="1"/>
  </r>
  <r>
    <x v="231"/>
    <x v="15"/>
    <x v="3"/>
    <n v="98.14"/>
    <n v="4516.71"/>
    <n v="51.61"/>
    <n v="7.05"/>
    <n v="69.05"/>
    <n v="0.71"/>
    <n v="69.760000000000005"/>
    <n v="8"/>
    <n v="8"/>
    <n v="575"/>
    <n v="638"/>
    <n v="112"/>
    <n v="71"/>
    <m/>
    <n v="158.99"/>
    <n v="18.440000000000001"/>
    <n v="2.2799999999999998"/>
    <n v="20.71"/>
    <n v="270.58999999999997"/>
    <n v="823.37"/>
    <n v="67.34"/>
    <x v="0"/>
    <x v="2"/>
    <x v="7"/>
    <n v="1213"/>
    <n v="183"/>
    <x v="0"/>
    <x v="1"/>
  </r>
  <r>
    <x v="231"/>
    <x v="16"/>
    <x v="3"/>
    <n v="98.14"/>
    <n v="5781.8"/>
    <n v="58.91"/>
    <n v="8.34"/>
    <n v="307.45999999999998"/>
    <n v="49.06"/>
    <n v="356.52"/>
    <n v="16"/>
    <n v="29"/>
    <n v="666"/>
    <n v="678"/>
    <n v="101"/>
    <n v="66"/>
    <m/>
    <n v="150.44999999999999"/>
    <n v="12.41"/>
    <n v="0"/>
    <n v="12.41"/>
    <n v="245.64"/>
    <n v="1148.1500000000001"/>
    <n v="92.2"/>
    <x v="0"/>
    <x v="2"/>
    <x v="7"/>
    <n v="1344"/>
    <n v="167"/>
    <x v="0"/>
    <x v="1"/>
  </r>
  <r>
    <x v="232"/>
    <x v="0"/>
    <x v="37"/>
    <n v="77.489999999999995"/>
    <n v="5376.42"/>
    <n v="69.38"/>
    <n v="9.08"/>
    <n v="179.52"/>
    <n v="59.23"/>
    <n v="238.75"/>
    <n v="9"/>
    <n v="18"/>
    <n v="617"/>
    <n v="683"/>
    <n v="71"/>
    <n v="41"/>
    <m/>
    <n v="154.13"/>
    <n v="25.44"/>
    <n v="0.02"/>
    <n v="25.45"/>
    <n v="258.77999999999997"/>
    <n v="945.18"/>
    <n v="90.75"/>
    <x v="0"/>
    <x v="3"/>
    <x v="7"/>
    <n v="1300"/>
    <n v="112"/>
    <x v="0"/>
    <x v="1"/>
  </r>
  <r>
    <x v="232"/>
    <x v="1"/>
    <x v="213"/>
    <n v="77.489999999999995"/>
    <n v="4588.28"/>
    <n v="80.680000000000007"/>
    <n v="8.36"/>
    <n v="176.34"/>
    <n v="42.5"/>
    <n v="218.84"/>
    <n v="3"/>
    <n v="13"/>
    <n v="442"/>
    <n v="449"/>
    <n v="38"/>
    <n v="24"/>
    <m/>
    <n v="163.01"/>
    <n v="16.95"/>
    <n v="0.28999999999999998"/>
    <n v="17.239999999999998"/>
    <n v="188.88"/>
    <n v="716.83"/>
    <n v="72.53"/>
    <x v="0"/>
    <x v="3"/>
    <x v="7"/>
    <n v="891"/>
    <n v="62"/>
    <x v="0"/>
    <x v="1"/>
  </r>
  <r>
    <x v="232"/>
    <x v="3"/>
    <x v="41"/>
    <n v="81.38"/>
    <n v="4075.1"/>
    <n v="50.08"/>
    <n v="8.08"/>
    <n v="36.85"/>
    <n v="57.75"/>
    <n v="94.6"/>
    <n v="9"/>
    <n v="2"/>
    <n v="714"/>
    <n v="751"/>
    <n v="87"/>
    <n v="65"/>
    <m/>
    <n v="156.04"/>
    <n v="9.5299999999999994"/>
    <n v="0"/>
    <n v="9.5299999999999994"/>
    <n v="248.56"/>
    <n v="385.64"/>
    <n v="71.290000000000006"/>
    <x v="0"/>
    <x v="3"/>
    <x v="7"/>
    <n v="1465"/>
    <n v="152"/>
    <x v="2"/>
    <x v="1"/>
  </r>
  <r>
    <x v="232"/>
    <x v="6"/>
    <x v="213"/>
    <n v="77.489999999999995"/>
    <n v="4073.83"/>
    <n v="71.7"/>
    <n v="8.43"/>
    <n v="77.34"/>
    <n v="56.92"/>
    <n v="134.26"/>
    <n v="6"/>
    <n v="7"/>
    <n v="381"/>
    <n v="407"/>
    <n v="57"/>
    <n v="38"/>
    <m/>
    <n v="169.98"/>
    <n v="23.8"/>
    <n v="0"/>
    <n v="23.8"/>
    <n v="214.52"/>
    <n v="676.19"/>
    <n v="62.73"/>
    <x v="0"/>
    <x v="3"/>
    <x v="7"/>
    <n v="788"/>
    <n v="95"/>
    <x v="0"/>
    <x v="1"/>
  </r>
  <r>
    <x v="232"/>
    <x v="34"/>
    <x v="52"/>
    <n v="37.119999999999997"/>
    <n v="3354.79"/>
    <n v="90.39"/>
    <n v="7.06"/>
    <n v="97.52"/>
    <n v="1.41"/>
    <n v="98.93"/>
    <n v="0"/>
    <n v="5"/>
    <n v="306"/>
    <n v="316"/>
    <n v="32"/>
    <n v="16"/>
    <m/>
    <n v="153.35"/>
    <n v="3.8"/>
    <n v="0"/>
    <n v="3.8"/>
    <n v="88.91"/>
    <n v="580.78"/>
    <n v="59.49"/>
    <x v="2"/>
    <x v="0"/>
    <x v="2"/>
    <n v="622"/>
    <n v="48"/>
    <x v="0"/>
    <x v="1"/>
  </r>
  <r>
    <x v="232"/>
    <x v="8"/>
    <x v="37"/>
    <n v="77.489999999999995"/>
    <n v="5610.96"/>
    <n v="72.41"/>
    <n v="8.43"/>
    <n v="141.63999999999999"/>
    <n v="59.57"/>
    <n v="201.21"/>
    <n v="7"/>
    <n v="15"/>
    <n v="581"/>
    <n v="631"/>
    <n v="86"/>
    <n v="38"/>
    <m/>
    <n v="165.21"/>
    <n v="21.51"/>
    <n v="5.48"/>
    <n v="26.99"/>
    <n v="289.25"/>
    <n v="1071.3900000000001"/>
    <n v="94.7"/>
    <x v="0"/>
    <x v="3"/>
    <x v="7"/>
    <n v="1212"/>
    <n v="124"/>
    <x v="4"/>
    <x v="1"/>
  </r>
  <r>
    <x v="232"/>
    <x v="9"/>
    <x v="213"/>
    <n v="77.489999999999995"/>
    <n v="4785.1099999999997"/>
    <n v="80.83"/>
    <n v="9.24"/>
    <n v="212.44"/>
    <n v="97.14"/>
    <n v="309.58"/>
    <n v="9"/>
    <n v="17"/>
    <n v="342"/>
    <n v="373"/>
    <n v="46"/>
    <n v="43"/>
    <m/>
    <n v="146.59"/>
    <n v="1.58"/>
    <n v="0"/>
    <n v="1.58"/>
    <n v="99.13"/>
    <n v="902.1"/>
    <n v="67.819999999999993"/>
    <x v="0"/>
    <x v="3"/>
    <x v="7"/>
    <n v="715"/>
    <n v="89"/>
    <x v="0"/>
    <x v="1"/>
  </r>
  <r>
    <x v="232"/>
    <x v="18"/>
    <x v="37"/>
    <n v="77.489999999999995"/>
    <n v="4657.49"/>
    <n v="60.11"/>
    <n v="8.6199999999999992"/>
    <n v="97.42"/>
    <n v="51.9"/>
    <n v="149.32"/>
    <n v="5"/>
    <n v="8"/>
    <n v="512"/>
    <n v="554"/>
    <n v="82"/>
    <n v="55"/>
    <m/>
    <n v="142.79"/>
    <n v="18.41"/>
    <n v="0"/>
    <n v="18.41"/>
    <n v="219.16"/>
    <n v="754.99"/>
    <n v="68.569999999999993"/>
    <x v="0"/>
    <x v="3"/>
    <x v="7"/>
    <n v="1066"/>
    <n v="137"/>
    <x v="4"/>
    <x v="1"/>
  </r>
  <r>
    <x v="232"/>
    <x v="22"/>
    <x v="37"/>
    <n v="77.489999999999995"/>
    <n v="5100.8500000000004"/>
    <n v="65.83"/>
    <n v="9.14"/>
    <n v="159.09"/>
    <n v="66.59"/>
    <n v="225.68"/>
    <n v="4"/>
    <n v="17"/>
    <n v="464"/>
    <n v="534"/>
    <n v="69"/>
    <n v="35"/>
    <m/>
    <n v="151.05000000000001"/>
    <n v="12"/>
    <n v="0"/>
    <n v="12"/>
    <n v="177.6"/>
    <n v="947.34"/>
    <n v="80.91"/>
    <x v="0"/>
    <x v="3"/>
    <x v="7"/>
    <n v="998"/>
    <n v="104"/>
    <x v="3"/>
    <x v="1"/>
  </r>
  <r>
    <x v="232"/>
    <x v="11"/>
    <x v="75"/>
    <n v="58"/>
    <n v="4177"/>
    <n v="72.017241379310349"/>
    <n v="7.1"/>
    <n v="70"/>
    <n v="1"/>
    <n v="71"/>
    <m/>
    <m/>
    <m/>
    <m/>
    <n v="67"/>
    <n v="66"/>
    <m/>
    <m/>
    <m/>
    <m/>
    <m/>
    <m/>
    <m/>
    <m/>
    <x v="2"/>
    <x v="0"/>
    <x v="1"/>
    <n v="0"/>
    <n v="133"/>
    <x v="4"/>
    <x v="1"/>
  </r>
  <r>
    <x v="232"/>
    <x v="13"/>
    <x v="213"/>
    <n v="77.489999999999995"/>
    <n v="4655.1400000000003"/>
    <n v="80.97"/>
    <n v="8.85"/>
    <n v="186.14"/>
    <n v="58.47"/>
    <n v="244.61"/>
    <n v="6"/>
    <n v="17"/>
    <n v="386"/>
    <n v="413"/>
    <n v="58"/>
    <n v="33"/>
    <m/>
    <n v="171.55"/>
    <n v="23.8"/>
    <n v="4.09"/>
    <n v="27.89"/>
    <n v="255.57"/>
    <n v="898.39"/>
    <n v="73.22"/>
    <x v="0"/>
    <x v="3"/>
    <x v="7"/>
    <n v="799"/>
    <n v="91"/>
    <x v="0"/>
    <x v="1"/>
  </r>
  <r>
    <x v="232"/>
    <x v="14"/>
    <x v="41"/>
    <n v="77.489999999999995"/>
    <n v="3816.39"/>
    <n v="49.25"/>
    <n v="9.14"/>
    <n v="51.4"/>
    <n v="65.69"/>
    <n v="117.09"/>
    <n v="25"/>
    <n v="4"/>
    <n v="692"/>
    <n v="706"/>
    <n v="89"/>
    <n v="84"/>
    <m/>
    <n v="163.49"/>
    <n v="12.41"/>
    <n v="0"/>
    <s v="POOR TRACE"/>
    <n v="136.63"/>
    <n v="423.08"/>
    <n v="71.489999999999995"/>
    <x v="0"/>
    <x v="3"/>
    <x v="7"/>
    <n v="1398"/>
    <n v="173"/>
    <x v="0"/>
    <x v="1"/>
  </r>
  <r>
    <x v="232"/>
    <x v="15"/>
    <x v="213"/>
    <n v="77.489999999999995"/>
    <n v="4748.49"/>
    <n v="67.010000000000005"/>
    <n v="8.42"/>
    <n v="205.79"/>
    <n v="72.45"/>
    <n v="278.24"/>
    <n v="4"/>
    <n v="20"/>
    <n v="400"/>
    <n v="427"/>
    <n v="55"/>
    <n v="42"/>
    <m/>
    <n v="152.29"/>
    <n v="12.32"/>
    <n v="0.59"/>
    <s v="POOR TRACE"/>
    <n v="155.51"/>
    <n v="863.9"/>
    <n v="58.91"/>
    <x v="0"/>
    <x v="3"/>
    <x v="7"/>
    <n v="827"/>
    <n v="97"/>
    <x v="0"/>
    <x v="1"/>
  </r>
  <r>
    <x v="232"/>
    <x v="16"/>
    <x v="213"/>
    <n v="77.489999999999995"/>
    <n v="4705.6099999999997"/>
    <n v="82.66"/>
    <n v="8.48"/>
    <n v="344.78"/>
    <n v="70.02"/>
    <n v="414.8"/>
    <n v="8"/>
    <n v="25"/>
    <n v="422"/>
    <n v="429"/>
    <n v="62"/>
    <n v="43"/>
    <m/>
    <n v="150.37"/>
    <n v="16.22"/>
    <n v="0.05"/>
    <n v="16.27"/>
    <n v="164.46"/>
    <n v="1011.66"/>
    <n v="61.36"/>
    <x v="0"/>
    <x v="3"/>
    <x v="7"/>
    <n v="851"/>
    <n v="105"/>
    <x v="0"/>
    <x v="1"/>
  </r>
  <r>
    <x v="233"/>
    <x v="34"/>
    <x v="197"/>
    <n v="52.57"/>
    <n v="4290.8900000000003"/>
    <n v="81.63"/>
    <n v="7.23"/>
    <n v="204.31"/>
    <n v="2.86"/>
    <n v="207.17"/>
    <n v="4"/>
    <n v="6"/>
    <n v="373"/>
    <n v="393"/>
    <n v="49"/>
    <n v="33"/>
    <m/>
    <n v="177.56"/>
    <n v="31.37"/>
    <n v="0.38"/>
    <n v="31.75"/>
    <n v="255.81"/>
    <n v="798.67"/>
    <n v="77.06"/>
    <x v="2"/>
    <x v="0"/>
    <x v="2"/>
    <n v="766"/>
    <n v="82"/>
    <x v="0"/>
    <x v="1"/>
  </r>
  <r>
    <x v="233"/>
    <x v="11"/>
    <x v="75"/>
    <n v="70"/>
    <n v="3582"/>
    <n v="51.171428571428571"/>
    <n v="7.4"/>
    <n v="57"/>
    <n v="7"/>
    <n v="64"/>
    <m/>
    <m/>
    <m/>
    <m/>
    <n v="51"/>
    <n v="43"/>
    <m/>
    <m/>
    <m/>
    <m/>
    <m/>
    <m/>
    <m/>
    <m/>
    <x v="2"/>
    <x v="0"/>
    <x v="1"/>
    <n v="0"/>
    <n v="94"/>
    <x v="4"/>
    <x v="1"/>
  </r>
  <r>
    <x v="233"/>
    <x v="17"/>
    <x v="190"/>
    <n v="47.79"/>
    <n v="5393.08"/>
    <n v="112.86"/>
    <n v="7.91"/>
    <n v="783.24"/>
    <n v="39.659999999999997"/>
    <n v="822.9"/>
    <n v="3"/>
    <n v="22"/>
    <n v="181"/>
    <n v="221"/>
    <n v="22"/>
    <n v="11"/>
    <m/>
    <n v="158.09"/>
    <n v="14.18"/>
    <n v="0.43"/>
    <n v="14.61"/>
    <n v="163.65"/>
    <n v="1139.81"/>
    <n v="63.29"/>
    <x v="2"/>
    <x v="0"/>
    <x v="2"/>
    <n v="402"/>
    <n v="33"/>
    <x v="0"/>
    <x v="1"/>
  </r>
  <r>
    <x v="234"/>
    <x v="1"/>
    <x v="26"/>
    <n v="64.569999999999993"/>
    <n v="5746.3"/>
    <n v="88.99"/>
    <n v="7.83"/>
    <n v="296.23"/>
    <n v="44.65"/>
    <n v="340.88"/>
    <n v="6"/>
    <n v="23"/>
    <n v="449"/>
    <n v="453"/>
    <n v="40"/>
    <n v="44"/>
    <m/>
    <n v="176.79"/>
    <n v="27.69"/>
    <n v="10.35"/>
    <n v="38.04"/>
    <n v="326.45"/>
    <n v="1055.33"/>
    <n v="87.2"/>
    <x v="0"/>
    <x v="3"/>
    <x v="7"/>
    <n v="902"/>
    <n v="84"/>
    <x v="0"/>
    <x v="1"/>
  </r>
  <r>
    <x v="234"/>
    <x v="3"/>
    <x v="26"/>
    <n v="64.569999999999993"/>
    <n v="3539.17"/>
    <n v="54.81"/>
    <n v="6.27"/>
    <n v="14.51"/>
    <n v="0"/>
    <n v="14.51"/>
    <n v="3"/>
    <n v="1"/>
    <n v="480"/>
    <n v="480"/>
    <n v="56"/>
    <n v="43"/>
    <m/>
    <n v="155.46"/>
    <n v="11.67"/>
    <n v="0.06"/>
    <n v="11.73"/>
    <n v="205.47"/>
    <n v="348.15"/>
    <n v="54.99"/>
    <x v="0"/>
    <x v="3"/>
    <x v="7"/>
    <n v="960"/>
    <n v="99"/>
    <x v="2"/>
    <x v="1"/>
  </r>
  <r>
    <x v="234"/>
    <x v="4"/>
    <x v="26"/>
    <n v="64.569999999999993"/>
    <n v="5319.69"/>
    <n v="82.38"/>
    <n v="7.89"/>
    <n v="301.52"/>
    <n v="24.68"/>
    <n v="326.2"/>
    <n v="21"/>
    <n v="28"/>
    <n v="397"/>
    <n v="397"/>
    <n v="45"/>
    <n v="69"/>
    <m/>
    <n v="167.49"/>
    <n v="28.79"/>
    <n v="0"/>
    <n v="28.79"/>
    <n v="241.57"/>
    <n v="1120.94"/>
    <n v="91.27"/>
    <x v="0"/>
    <x v="3"/>
    <x v="7"/>
    <n v="794"/>
    <n v="114"/>
    <x v="3"/>
    <x v="1"/>
  </r>
  <r>
    <x v="234"/>
    <x v="5"/>
    <x v="26"/>
    <n v="64.569999999999993"/>
    <n v="5436.14"/>
    <n v="84.19"/>
    <n v="8.5299999999999994"/>
    <n v="276.60000000000002"/>
    <n v="68.040000000000006"/>
    <n v="344.64"/>
    <n v="6"/>
    <n v="26"/>
    <n v="357"/>
    <n v="371"/>
    <n v="42"/>
    <n v="44"/>
    <m/>
    <n v="159.05000000000001"/>
    <n v="14.31"/>
    <n v="0.42"/>
    <s v="POOR TRACE"/>
    <n v="172.64"/>
    <n v="1025.74"/>
    <n v="64.59"/>
    <x v="0"/>
    <x v="3"/>
    <x v="7"/>
    <n v="728"/>
    <n v="86"/>
    <x v="0"/>
    <x v="1"/>
  </r>
  <r>
    <x v="234"/>
    <x v="8"/>
    <x v="26"/>
    <n v="64.569999999999993"/>
    <n v="5813.23"/>
    <n v="90.03"/>
    <n v="7.14"/>
    <n v="300.38"/>
    <n v="1.42"/>
    <n v="301.8"/>
    <n v="4"/>
    <n v="25"/>
    <n v="394"/>
    <n v="402"/>
    <n v="27"/>
    <n v="40"/>
    <m/>
    <n v="170.87"/>
    <n v="30.75"/>
    <n v="3.29"/>
    <n v="34.04"/>
    <n v="294.64"/>
    <n v="1198.44"/>
    <n v="80.25"/>
    <x v="0"/>
    <x v="3"/>
    <x v="7"/>
    <n v="796"/>
    <n v="67"/>
    <x v="4"/>
    <x v="1"/>
  </r>
  <r>
    <x v="234"/>
    <x v="9"/>
    <x v="26"/>
    <n v="64.569999999999993"/>
    <n v="4959.43"/>
    <n v="76.8"/>
    <n v="8.01"/>
    <n v="307.54000000000002"/>
    <n v="67.06"/>
    <n v="374.6"/>
    <n v="10"/>
    <n v="26"/>
    <n v="376"/>
    <n v="383"/>
    <n v="36"/>
    <n v="54"/>
    <m/>
    <n v="155.63999999999999"/>
    <n v="16.62"/>
    <n v="0"/>
    <n v="16.62"/>
    <n v="176.38"/>
    <n v="1032.73"/>
    <n v="66.56"/>
    <x v="0"/>
    <x v="3"/>
    <x v="7"/>
    <n v="759"/>
    <n v="90"/>
    <x v="0"/>
    <x v="1"/>
  </r>
  <r>
    <x v="234"/>
    <x v="18"/>
    <x v="26"/>
    <n v="64.569999999999993"/>
    <n v="5184.03"/>
    <n v="80.28"/>
    <n v="7.68"/>
    <n v="217.82"/>
    <n v="25.36"/>
    <n v="243.18"/>
    <n v="9"/>
    <n v="17"/>
    <n v="411"/>
    <n v="391"/>
    <n v="36"/>
    <n v="58"/>
    <m/>
    <n v="152.86000000000001"/>
    <n v="28.29"/>
    <n v="3.59"/>
    <n v="31.88"/>
    <n v="275.39999999999998"/>
    <n v="992.37"/>
    <n v="80.89"/>
    <x v="0"/>
    <x v="3"/>
    <x v="7"/>
    <n v="802"/>
    <n v="94"/>
    <x v="4"/>
    <x v="1"/>
  </r>
  <r>
    <x v="234"/>
    <x v="22"/>
    <x v="26"/>
    <n v="64.569999999999993"/>
    <n v="5308.46"/>
    <n v="82.21"/>
    <n v="8.17"/>
    <n v="235.42"/>
    <n v="27.72"/>
    <n v="263.14"/>
    <n v="8"/>
    <n v="21"/>
    <n v="417"/>
    <n v="403"/>
    <n v="38"/>
    <n v="58"/>
    <m/>
    <n v="164.26"/>
    <n v="19.05"/>
    <n v="0"/>
    <s v="POOR TRACE"/>
    <n v="208.41"/>
    <n v="1081.4000000000001"/>
    <n v="82.71"/>
    <x v="0"/>
    <x v="3"/>
    <x v="7"/>
    <n v="820"/>
    <n v="96"/>
    <x v="3"/>
    <x v="1"/>
  </r>
  <r>
    <x v="234"/>
    <x v="13"/>
    <x v="26"/>
    <n v="64.569999999999993"/>
    <n v="5726.63"/>
    <n v="88.69"/>
    <n v="7.7"/>
    <n v="200.96"/>
    <n v="13.16"/>
    <n v="214.12"/>
    <n v="6"/>
    <n v="19"/>
    <n v="425"/>
    <n v="403"/>
    <n v="28"/>
    <n v="56"/>
    <m/>
    <n v="177.73"/>
    <n v="35.08"/>
    <n v="6.33"/>
    <n v="41.41"/>
    <n v="346.01"/>
    <n v="1026.45"/>
    <n v="82.98"/>
    <x v="0"/>
    <x v="3"/>
    <x v="7"/>
    <n v="828"/>
    <n v="84"/>
    <x v="0"/>
    <x v="1"/>
  </r>
  <r>
    <x v="234"/>
    <x v="14"/>
    <x v="26"/>
    <n v="64.569999999999993"/>
    <n v="2676.84"/>
    <n v="48.43"/>
    <n v="7.69"/>
    <n v="19.88"/>
    <n v="5.82"/>
    <n v="25.7"/>
    <n v="6"/>
    <n v="2"/>
    <n v="351"/>
    <n v="383"/>
    <n v="35"/>
    <n v="35"/>
    <m/>
    <n v="143.08000000000001"/>
    <n v="1.99"/>
    <n v="0"/>
    <s v="POOR TRACE"/>
    <n v="101.63"/>
    <n v="236.69"/>
    <n v="35.68"/>
    <x v="0"/>
    <x v="3"/>
    <x v="7"/>
    <n v="734"/>
    <n v="70"/>
    <x v="0"/>
    <x v="1"/>
  </r>
  <r>
    <x v="234"/>
    <x v="15"/>
    <x v="26"/>
    <n v="64.569999999999993"/>
    <n v="5239.33"/>
    <n v="81.14"/>
    <n v="7.51"/>
    <n v="229.21"/>
    <n v="10.77"/>
    <n v="239.98"/>
    <n v="7"/>
    <n v="20"/>
    <n v="428"/>
    <n v="415"/>
    <n v="55"/>
    <n v="59"/>
    <m/>
    <n v="169.83"/>
    <n v="28.05"/>
    <n v="6.09"/>
    <n v="34.14"/>
    <n v="305.42"/>
    <n v="1045.17"/>
    <n v="78.239999999999995"/>
    <x v="0"/>
    <x v="3"/>
    <x v="7"/>
    <n v="843"/>
    <n v="114"/>
    <x v="0"/>
    <x v="1"/>
  </r>
  <r>
    <x v="234"/>
    <x v="16"/>
    <x v="26"/>
    <n v="64.569999999999993"/>
    <n v="6008.24"/>
    <n v="93.05"/>
    <n v="7.84"/>
    <n v="380.42"/>
    <n v="37"/>
    <n v="417.42"/>
    <n v="13"/>
    <n v="37"/>
    <n v="450"/>
    <n v="454"/>
    <n v="60"/>
    <n v="59"/>
    <m/>
    <n v="162.13999999999999"/>
    <n v="27.5"/>
    <n v="2.87"/>
    <n v="30.36"/>
    <n v="270.62"/>
    <n v="1408.59"/>
    <n v="78.819999999999993"/>
    <x v="0"/>
    <x v="3"/>
    <x v="7"/>
    <n v="904"/>
    <n v="119"/>
    <x v="0"/>
    <x v="1"/>
  </r>
  <r>
    <x v="235"/>
    <x v="11"/>
    <x v="75"/>
    <n v="36"/>
    <n v="2498"/>
    <n v="69.388888888888886"/>
    <n v="7.6"/>
    <n v="202"/>
    <n v="25"/>
    <n v="227"/>
    <m/>
    <m/>
    <m/>
    <m/>
    <n v="35"/>
    <n v="41"/>
    <m/>
    <m/>
    <m/>
    <m/>
    <m/>
    <m/>
    <m/>
    <m/>
    <x v="2"/>
    <x v="0"/>
    <x v="1"/>
    <n v="0"/>
    <n v="76"/>
    <x v="4"/>
    <x v="1"/>
  </r>
  <r>
    <x v="236"/>
    <x v="1"/>
    <x v="26"/>
    <n v="82.01"/>
    <n v="3898.83"/>
    <n v="47.54"/>
    <n v="6.43"/>
    <n v="14.62"/>
    <n v="0"/>
    <n v="14.62"/>
    <n v="6"/>
    <n v="2"/>
    <n v="550"/>
    <n v="561"/>
    <n v="71"/>
    <n v="72"/>
    <m/>
    <n v="159.99"/>
    <n v="14.17"/>
    <n v="0"/>
    <n v="14.17"/>
    <n v="230.6"/>
    <n v="454.82"/>
    <n v="65.36"/>
    <x v="0"/>
    <x v="5"/>
    <x v="7"/>
    <n v="1111"/>
    <n v="143"/>
    <x v="0"/>
    <x v="1"/>
  </r>
  <r>
    <x v="236"/>
    <x v="2"/>
    <x v="168"/>
    <n v="18.260000000000002"/>
    <n v="2137.4499999999998"/>
    <n v="117.08"/>
    <n v="4.3899999999999997"/>
    <n v="0"/>
    <n v="0"/>
    <n v="0"/>
    <n v="0"/>
    <n v="0"/>
    <n v="28"/>
    <n v="29"/>
    <n v="0"/>
    <n v="0"/>
    <m/>
    <n v="143.36000000000001"/>
    <n v="0.37"/>
    <n v="0"/>
    <n v="0.37"/>
    <n v="42.05"/>
    <n v="0.93"/>
    <n v="27.02"/>
    <x v="2"/>
    <x v="0"/>
    <x v="2"/>
    <n v="57"/>
    <n v="0"/>
    <x v="1"/>
    <x v="1"/>
  </r>
  <r>
    <x v="236"/>
    <x v="3"/>
    <x v="41"/>
    <n v="82.01"/>
    <n v="3350.89"/>
    <n v="40.86"/>
    <n v="6.22"/>
    <n v="8.8699999999999992"/>
    <n v="0"/>
    <n v="8.8699999999999992"/>
    <n v="8"/>
    <n v="1"/>
    <n v="727"/>
    <n v="775"/>
    <n v="100"/>
    <n v="58"/>
    <m/>
    <n v="155.54"/>
    <n v="19.079999999999998"/>
    <n v="0"/>
    <n v="19.079999999999998"/>
    <n v="257.73"/>
    <n v="280.55"/>
    <n v="68.36"/>
    <x v="0"/>
    <x v="5"/>
    <x v="7"/>
    <n v="1502"/>
    <n v="158"/>
    <x v="2"/>
    <x v="1"/>
  </r>
  <r>
    <x v="236"/>
    <x v="4"/>
    <x v="26"/>
    <n v="82.01"/>
    <n v="3932.59"/>
    <n v="47.95"/>
    <n v="6.53"/>
    <n v="17.010000000000002"/>
    <n v="0"/>
    <n v="17.010000000000002"/>
    <n v="15"/>
    <n v="1"/>
    <n v="552"/>
    <n v="557"/>
    <n v="90"/>
    <n v="72"/>
    <m/>
    <n v="153.62"/>
    <n v="15.41"/>
    <n v="0"/>
    <n v="15.41"/>
    <n v="201.44"/>
    <n v="673.74"/>
    <n v="73.38"/>
    <x v="0"/>
    <x v="5"/>
    <x v="7"/>
    <n v="1109"/>
    <n v="162"/>
    <x v="3"/>
    <x v="1"/>
  </r>
  <r>
    <x v="236"/>
    <x v="5"/>
    <x v="26"/>
    <n v="82.01"/>
    <n v="4379.09"/>
    <n v="53.4"/>
    <n v="6.38"/>
    <n v="22.08"/>
    <n v="0"/>
    <n v="22.08"/>
    <n v="10"/>
    <n v="3"/>
    <n v="480"/>
    <n v="484"/>
    <n v="86"/>
    <n v="67"/>
    <m/>
    <n v="156.47999999999999"/>
    <n v="13.11"/>
    <n v="0.46"/>
    <n v="13.56"/>
    <n v="216.99"/>
    <n v="579.67999999999995"/>
    <n v="74.81"/>
    <x v="0"/>
    <x v="5"/>
    <x v="7"/>
    <n v="964"/>
    <n v="153"/>
    <x v="0"/>
    <x v="1"/>
  </r>
  <r>
    <x v="236"/>
    <x v="6"/>
    <x v="26"/>
    <n v="82.01"/>
    <n v="3854.36"/>
    <n v="47"/>
    <n v="5.72"/>
    <n v="0.56999999999999995"/>
    <n v="0"/>
    <n v="0.56999999999999995"/>
    <n v="2"/>
    <n v="0"/>
    <n v="591"/>
    <n v="588"/>
    <n v="67"/>
    <n v="47"/>
    <m/>
    <n v="172.7"/>
    <n v="32.22"/>
    <n v="0.09"/>
    <n v="32.31"/>
    <n v="325.07"/>
    <n v="387.29"/>
    <n v="74.91"/>
    <x v="0"/>
    <x v="5"/>
    <x v="7"/>
    <n v="1179"/>
    <n v="114"/>
    <x v="0"/>
    <x v="1"/>
  </r>
  <r>
    <x v="236"/>
    <x v="8"/>
    <x v="26"/>
    <n v="82.01"/>
    <n v="3302.04"/>
    <n v="40.26"/>
    <n v="6.21"/>
    <n v="2.3199999999999998"/>
    <n v="0"/>
    <n v="2.3199999999999998"/>
    <n v="4"/>
    <n v="0"/>
    <n v="503"/>
    <n v="539"/>
    <n v="55"/>
    <n v="40"/>
    <m/>
    <n v="157.30000000000001"/>
    <n v="12.54"/>
    <n v="0"/>
    <n v="12.54"/>
    <n v="217.85"/>
    <n v="326.36"/>
    <n v="55.27"/>
    <x v="0"/>
    <x v="5"/>
    <x v="7"/>
    <n v="1042"/>
    <n v="95"/>
    <x v="4"/>
    <x v="1"/>
  </r>
  <r>
    <x v="236"/>
    <x v="9"/>
    <x v="26"/>
    <n v="82.01"/>
    <n v="4084.31"/>
    <n v="49.8"/>
    <n v="6.38"/>
    <n v="27.65"/>
    <n v="0"/>
    <n v="27.65"/>
    <n v="13"/>
    <n v="5"/>
    <n v="525"/>
    <n v="572"/>
    <n v="78"/>
    <n v="72"/>
    <m/>
    <n v="142.97999999999999"/>
    <n v="6.69"/>
    <n v="0"/>
    <n v="6.69"/>
    <n v="148.37"/>
    <n v="636.24"/>
    <n v="76.819999999999993"/>
    <x v="0"/>
    <x v="5"/>
    <x v="7"/>
    <n v="1097"/>
    <n v="150"/>
    <x v="0"/>
    <x v="1"/>
  </r>
  <r>
    <x v="236"/>
    <x v="18"/>
    <x v="26"/>
    <n v="82.01"/>
    <n v="3399.37"/>
    <n v="41.45"/>
    <n v="6.43"/>
    <n v="10.55"/>
    <n v="0"/>
    <n v="10.55"/>
    <n v="8"/>
    <n v="1"/>
    <n v="512"/>
    <n v="534"/>
    <n v="62"/>
    <n v="64"/>
    <m/>
    <n v="138.49"/>
    <n v="12.76"/>
    <n v="0"/>
    <n v="12.76"/>
    <n v="206.09"/>
    <n v="417.84"/>
    <n v="61.62"/>
    <x v="0"/>
    <x v="5"/>
    <x v="7"/>
    <n v="1046"/>
    <n v="126"/>
    <x v="4"/>
    <x v="1"/>
  </r>
  <r>
    <x v="236"/>
    <x v="22"/>
    <x v="26"/>
    <n v="82.01"/>
    <n v="3643.55"/>
    <n v="44.43"/>
    <n v="6.39"/>
    <n v="27.21"/>
    <n v="0"/>
    <n v="27.21"/>
    <n v="7"/>
    <n v="2"/>
    <n v="504"/>
    <n v="526"/>
    <n v="79"/>
    <n v="74"/>
    <m/>
    <n v="156.76"/>
    <n v="5.4"/>
    <n v="0"/>
    <n v="5.4"/>
    <n v="198.87"/>
    <n v="615.01"/>
    <n v="64.91"/>
    <x v="0"/>
    <x v="5"/>
    <x v="7"/>
    <n v="1030"/>
    <n v="153"/>
    <x v="3"/>
    <x v="1"/>
  </r>
  <r>
    <x v="236"/>
    <x v="11"/>
    <x v="75"/>
    <n v="74"/>
    <n v="8321"/>
    <n v="112.44594594594595"/>
    <n v="8.1"/>
    <n v="552"/>
    <n v="58"/>
    <n v="610"/>
    <m/>
    <m/>
    <m/>
    <m/>
    <n v="66"/>
    <n v="93"/>
    <m/>
    <m/>
    <m/>
    <m/>
    <m/>
    <m/>
    <m/>
    <m/>
    <x v="2"/>
    <x v="0"/>
    <x v="1"/>
    <n v="0"/>
    <n v="159"/>
    <x v="4"/>
    <x v="1"/>
  </r>
  <r>
    <x v="236"/>
    <x v="13"/>
    <x v="26"/>
    <n v="82.01"/>
    <n v="4199.76"/>
    <n v="51.21"/>
    <n v="6.27"/>
    <n v="32.71"/>
    <n v="0"/>
    <n v="32.71"/>
    <n v="7"/>
    <n v="6"/>
    <n v="516"/>
    <n v="517"/>
    <n v="65"/>
    <n v="57"/>
    <m/>
    <n v="168.39"/>
    <n v="30.02"/>
    <n v="0.18"/>
    <n v="30.2"/>
    <n v="317.20999999999998"/>
    <n v="638.69000000000005"/>
    <n v="78.91"/>
    <x v="0"/>
    <x v="5"/>
    <x v="7"/>
    <n v="1033"/>
    <n v="122"/>
    <x v="0"/>
    <x v="1"/>
  </r>
  <r>
    <x v="236"/>
    <x v="14"/>
    <x v="41"/>
    <n v="82.01"/>
    <n v="3458.72"/>
    <n v="42.18"/>
    <n v="7.18"/>
    <n v="9.36"/>
    <n v="2.13"/>
    <n v="11.49"/>
    <n v="16"/>
    <n v="1"/>
    <n v="627"/>
    <n v="678"/>
    <n v="80"/>
    <n v="60"/>
    <m/>
    <n v="155"/>
    <n v="12.39"/>
    <n v="0"/>
    <n v="12.39"/>
    <n v="214.23"/>
    <n v="267.64"/>
    <n v="53.33"/>
    <x v="0"/>
    <x v="5"/>
    <x v="7"/>
    <n v="1305"/>
    <n v="140"/>
    <x v="0"/>
    <x v="1"/>
  </r>
  <r>
    <x v="236"/>
    <x v="15"/>
    <x v="26"/>
    <n v="82.01"/>
    <n v="3821.11"/>
    <n v="46.59"/>
    <n v="6.61"/>
    <n v="20.09"/>
    <n v="0"/>
    <n v="20.09"/>
    <n v="8"/>
    <n v="2"/>
    <n v="502"/>
    <n v="523"/>
    <n v="67"/>
    <n v="56"/>
    <m/>
    <n v="154.16"/>
    <n v="16.190000000000001"/>
    <n v="0.01"/>
    <n v="16.190000000000001"/>
    <n v="222.22"/>
    <n v="443.27"/>
    <n v="58.54"/>
    <x v="0"/>
    <x v="5"/>
    <x v="7"/>
    <n v="1025"/>
    <n v="123"/>
    <x v="0"/>
    <x v="1"/>
  </r>
  <r>
    <x v="236"/>
    <x v="16"/>
    <x v="26"/>
    <n v="82.01"/>
    <n v="3990.66"/>
    <n v="48.66"/>
    <n v="6.57"/>
    <n v="28.12"/>
    <n v="0"/>
    <n v="28.12"/>
    <n v="9"/>
    <n v="3"/>
    <n v="592"/>
    <n v="618"/>
    <n v="98"/>
    <n v="80"/>
    <m/>
    <n v="149.72999999999999"/>
    <n v="13.29"/>
    <n v="0.01"/>
    <n v="13.29"/>
    <n v="215.81"/>
    <n v="658.92"/>
    <n v="68.010000000000005"/>
    <x v="0"/>
    <x v="5"/>
    <x v="7"/>
    <n v="1210"/>
    <n v="178"/>
    <x v="0"/>
    <x v="1"/>
  </r>
  <r>
    <x v="236"/>
    <x v="17"/>
    <x v="52"/>
    <n v="47.81"/>
    <n v="6184.19"/>
    <n v="129.36000000000001"/>
    <n v="8.3000000000000007"/>
    <n v="767.72"/>
    <n v="74.709999999999994"/>
    <n v="842.43"/>
    <n v="4"/>
    <n v="22"/>
    <n v="141"/>
    <n v="152"/>
    <n v="32"/>
    <n v="16"/>
    <m/>
    <n v="167.03"/>
    <n v="21.42"/>
    <n v="1.95"/>
    <n v="23.37"/>
    <n v="210.01"/>
    <n v="1358.45"/>
    <n v="74.33"/>
    <x v="2"/>
    <x v="0"/>
    <x v="2"/>
    <n v="293"/>
    <n v="48"/>
    <x v="0"/>
    <x v="1"/>
  </r>
  <r>
    <x v="237"/>
    <x v="1"/>
    <x v="214"/>
    <n v="125.01"/>
    <n v="9418.27"/>
    <n v="111.65"/>
    <n v="8.23"/>
    <n v="329.47"/>
    <n v="74.8"/>
    <n v="404.27"/>
    <n v="5"/>
    <n v="24"/>
    <n v="640"/>
    <n v="614"/>
    <n v="47"/>
    <n v="46"/>
    <m/>
    <n v="185.51"/>
    <n v="51.52"/>
    <n v="6.64"/>
    <n v="58.16"/>
    <n v="459.75"/>
    <n v="1375.25"/>
    <n v="138.46"/>
    <x v="0"/>
    <x v="8"/>
    <x v="4"/>
    <n v="1254"/>
    <n v="93"/>
    <x v="0"/>
    <x v="1"/>
  </r>
  <r>
    <x v="237"/>
    <x v="3"/>
    <x v="214"/>
    <n v="125.01"/>
    <n v="5633.93"/>
    <n v="45.07"/>
    <n v="6.18"/>
    <n v="11.05"/>
    <n v="0"/>
    <n v="11.05"/>
    <n v="6"/>
    <n v="1"/>
    <n v="847"/>
    <n v="852"/>
    <n v="62"/>
    <n v="54"/>
    <m/>
    <n v="145.11000000000001"/>
    <n v="4.3"/>
    <n v="0"/>
    <n v="4.3"/>
    <n v="251.85"/>
    <n v="335.29"/>
    <n v="81.84"/>
    <x v="0"/>
    <x v="8"/>
    <x v="4"/>
    <n v="1699"/>
    <n v="116"/>
    <x v="2"/>
    <x v="1"/>
  </r>
  <r>
    <x v="237"/>
    <x v="4"/>
    <x v="214"/>
    <n v="125.01"/>
    <n v="9424.98"/>
    <n v="85.46"/>
    <n v="8.7799999999999994"/>
    <n v="510.13"/>
    <n v="177.37"/>
    <n v="687.5"/>
    <n v="33"/>
    <n v="34"/>
    <n v="636"/>
    <n v="629"/>
    <n v="70"/>
    <n v="106"/>
    <m/>
    <n v="163.08000000000001"/>
    <n v="41.97"/>
    <n v="0.1"/>
    <n v="42.07"/>
    <n v="377.04"/>
    <n v="2059.21"/>
    <n v="150.5"/>
    <x v="0"/>
    <x v="8"/>
    <x v="4"/>
    <n v="1265"/>
    <n v="176"/>
    <x v="3"/>
    <x v="1"/>
  </r>
  <r>
    <x v="237"/>
    <x v="5"/>
    <x v="214"/>
    <n v="125.01"/>
    <n v="12012.25"/>
    <n v="96.09"/>
    <n v="8.33"/>
    <n v="565.37"/>
    <n v="127.34"/>
    <n v="692.71"/>
    <n v="15"/>
    <n v="48"/>
    <n v="740"/>
    <n v="766"/>
    <n v="83"/>
    <n v="70"/>
    <m/>
    <n v="172.83"/>
    <n v="51.74"/>
    <n v="1.07"/>
    <n v="52.81"/>
    <n v="468.84"/>
    <n v="2038.07"/>
    <n v="170.44"/>
    <x v="0"/>
    <x v="8"/>
    <x v="4"/>
    <n v="1506"/>
    <n v="153"/>
    <x v="0"/>
    <x v="1"/>
  </r>
  <r>
    <x v="237"/>
    <x v="6"/>
    <x v="214"/>
    <n v="125.01"/>
    <n v="10610.13"/>
    <n v="88.62"/>
    <n v="7.95"/>
    <n v="379.44"/>
    <n v="78.010000000000005"/>
    <n v="457.45"/>
    <n v="18"/>
    <n v="29"/>
    <n v="893"/>
    <n v="892"/>
    <n v="71"/>
    <n v="78"/>
    <m/>
    <n v="174.42"/>
    <n v="66.06"/>
    <n v="0.72"/>
    <n v="66.78"/>
    <n v="527.12"/>
    <n v="1718.94"/>
    <n v="161.34"/>
    <x v="0"/>
    <x v="8"/>
    <x v="4"/>
    <n v="1785"/>
    <n v="149"/>
    <x v="0"/>
    <x v="1"/>
  </r>
  <r>
    <x v="237"/>
    <x v="8"/>
    <x v="214"/>
    <n v="125.01"/>
    <n v="4315.96"/>
    <n v="36.799999999999997"/>
    <n v="6.41"/>
    <n v="50.2"/>
    <n v="0"/>
    <n v="50.2"/>
    <n v="3"/>
    <n v="7"/>
    <n v="610"/>
    <n v="668"/>
    <n v="28"/>
    <n v="14"/>
    <m/>
    <n v="141.34"/>
    <n v="7.7"/>
    <n v="0.5"/>
    <n v="8.1999999999999993"/>
    <n v="208.3"/>
    <n v="355.3"/>
    <n v="75.19"/>
    <x v="0"/>
    <x v="8"/>
    <x v="4"/>
    <n v="1278"/>
    <n v="42"/>
    <x v="4"/>
    <x v="1"/>
  </r>
  <r>
    <x v="237"/>
    <x v="9"/>
    <x v="214"/>
    <n v="125.01"/>
    <n v="10803.76"/>
    <n v="87.15"/>
    <n v="8.69"/>
    <n v="666.23"/>
    <n v="240.45"/>
    <n v="906.68"/>
    <n v="37"/>
    <n v="62"/>
    <n v="755"/>
    <n v="763"/>
    <n v="100"/>
    <n v="96"/>
    <m/>
    <n v="153.15"/>
    <n v="30.34"/>
    <n v="0.36"/>
    <n v="30.7"/>
    <n v="314.27"/>
    <n v="2088.39"/>
    <n v="156.69"/>
    <x v="0"/>
    <x v="8"/>
    <x v="4"/>
    <n v="1518"/>
    <n v="196"/>
    <x v="0"/>
    <x v="1"/>
  </r>
  <r>
    <x v="237"/>
    <x v="18"/>
    <x v="214"/>
    <n v="125.01"/>
    <n v="3763.98"/>
    <n v="32.08"/>
    <n v="7.57"/>
    <n v="73.06"/>
    <n v="11.56"/>
    <n v="84.62"/>
    <n v="6"/>
    <n v="8"/>
    <n v="608"/>
    <n v="628"/>
    <n v="25"/>
    <n v="21"/>
    <m/>
    <n v="114.29"/>
    <n v="5.73"/>
    <n v="0"/>
    <n v="5.73"/>
    <n v="147.16"/>
    <n v="342.78"/>
    <n v="70.5"/>
    <x v="0"/>
    <x v="8"/>
    <x v="4"/>
    <n v="1236"/>
    <n v="46"/>
    <x v="4"/>
    <x v="1"/>
  </r>
  <r>
    <x v="237"/>
    <x v="22"/>
    <x v="214"/>
    <n v="125.01"/>
    <n v="5708.26"/>
    <n v="48.69"/>
    <n v="7.16"/>
    <n v="95.74"/>
    <n v="0.72"/>
    <n v="96.46"/>
    <n v="5"/>
    <n v="7"/>
    <n v="586"/>
    <n v="585"/>
    <n v="34"/>
    <n v="55"/>
    <m/>
    <n v="138.12"/>
    <n v="9.3699999999999992"/>
    <n v="0"/>
    <n v="9.3699999999999992"/>
    <n v="189.48"/>
    <n v="640.01"/>
    <n v="91.45"/>
    <x v="0"/>
    <x v="8"/>
    <x v="4"/>
    <n v="1171"/>
    <n v="89"/>
    <x v="3"/>
    <x v="1"/>
  </r>
  <r>
    <x v="237"/>
    <x v="13"/>
    <x v="214"/>
    <n v="125.01"/>
    <n v="11182.05"/>
    <n v="99.44"/>
    <n v="8.74"/>
    <n v="515.29999999999995"/>
    <n v="84.28"/>
    <n v="599.58000000000004"/>
    <n v="11"/>
    <n v="38"/>
    <n v="835"/>
    <n v="827"/>
    <n v="64"/>
    <n v="87"/>
    <m/>
    <n v="179.35"/>
    <n v="74.41"/>
    <n v="1.66"/>
    <n v="76.06"/>
    <n v="579.57000000000005"/>
    <n v="2060.58"/>
    <n v="156.78"/>
    <x v="0"/>
    <x v="8"/>
    <x v="4"/>
    <n v="1662"/>
    <n v="151"/>
    <x v="0"/>
    <x v="1"/>
  </r>
  <r>
    <x v="237"/>
    <x v="14"/>
    <x v="214"/>
    <n v="125.01"/>
    <n v="4879.21"/>
    <n v="39.03"/>
    <n v="6.6"/>
    <n v="6.66"/>
    <n v="0"/>
    <n v="6.66"/>
    <n v="4"/>
    <n v="1"/>
    <n v="549"/>
    <n v="570"/>
    <n v="41"/>
    <n v="34"/>
    <m/>
    <n v="127.91"/>
    <n v="1.55"/>
    <n v="0"/>
    <n v="1.55"/>
    <n v="163.79"/>
    <n v="258.72000000000003"/>
    <n v="56.38"/>
    <x v="0"/>
    <x v="8"/>
    <x v="4"/>
    <n v="1119"/>
    <n v="75"/>
    <x v="0"/>
    <x v="1"/>
  </r>
  <r>
    <x v="237"/>
    <x v="15"/>
    <x v="214"/>
    <n v="125.01"/>
    <n v="9421.31"/>
    <n v="96.6"/>
    <n v="7.92"/>
    <n v="630.1"/>
    <n v="59.62"/>
    <n v="689.72"/>
    <n v="20"/>
    <n v="51"/>
    <n v="665"/>
    <n v="667"/>
    <n v="84"/>
    <n v="95"/>
    <m/>
    <n v="174.12"/>
    <n v="40.049999999999997"/>
    <n v="11.89"/>
    <n v="51.94"/>
    <n v="457.58"/>
    <n v="2084.5300000000002"/>
    <n v="120.69"/>
    <x v="0"/>
    <x v="8"/>
    <x v="4"/>
    <n v="1332"/>
    <n v="179"/>
    <x v="0"/>
    <x v="1"/>
  </r>
  <r>
    <x v="237"/>
    <x v="16"/>
    <x v="214"/>
    <n v="125.01"/>
    <n v="13054.43"/>
    <n v="104.43"/>
    <n v="8.43"/>
    <n v="842.73"/>
    <n v="199.76"/>
    <n v="1042.49"/>
    <n v="18"/>
    <n v="58"/>
    <n v="985"/>
    <n v="1016"/>
    <n v="105"/>
    <n v="98"/>
    <m/>
    <n v="165.14"/>
    <n v="55.68"/>
    <n v="0.8"/>
    <n v="56.47"/>
    <n v="503.83"/>
    <n v="2741.01"/>
    <n v="166.23"/>
    <x v="0"/>
    <x v="8"/>
    <x v="4"/>
    <n v="2001"/>
    <n v="203"/>
    <x v="0"/>
    <x v="1"/>
  </r>
  <r>
    <x v="238"/>
    <x v="2"/>
    <x v="215"/>
    <n v="12.17"/>
    <n v="1655.2"/>
    <n v="136.03"/>
    <n v="4.0199999999999996"/>
    <n v="0"/>
    <n v="0"/>
    <n v="0"/>
    <n v="0"/>
    <n v="0"/>
    <n v="13"/>
    <n v="13"/>
    <n v="0"/>
    <n v="0"/>
    <m/>
    <n v="154.43"/>
    <n v="0"/>
    <n v="0"/>
    <n v="0"/>
    <n v="31.38"/>
    <n v="0"/>
    <n v="17.600000000000001"/>
    <x v="2"/>
    <x v="0"/>
    <x v="2"/>
    <n v="26"/>
    <n v="0"/>
    <x v="1"/>
    <x v="1"/>
  </r>
  <r>
    <x v="238"/>
    <x v="21"/>
    <x v="215"/>
    <n v="12.73"/>
    <n v="1901.46"/>
    <n v="160.12"/>
    <n v="4.8499999999999996"/>
    <n v="0"/>
    <n v="0"/>
    <n v="0"/>
    <n v="0"/>
    <n v="0"/>
    <n v="14"/>
    <n v="36"/>
    <n v="0"/>
    <n v="0"/>
    <m/>
    <n v="170.25"/>
    <n v="5.26"/>
    <n v="0"/>
    <n v="5.26"/>
    <n v="42.66"/>
    <n v="23.94"/>
    <n v="28.47"/>
    <x v="2"/>
    <x v="0"/>
    <x v="2"/>
    <n v="50"/>
    <n v="0"/>
    <x v="3"/>
    <x v="1"/>
  </r>
  <r>
    <x v="239"/>
    <x v="1"/>
    <x v="3"/>
    <n v="73.900000000000006"/>
    <n v="4758.8"/>
    <n v="64.400000000000006"/>
    <n v="7.27"/>
    <n v="133.51"/>
    <n v="0.73"/>
    <n v="134.24"/>
    <n v="11"/>
    <n v="16"/>
    <n v="497"/>
    <n v="560"/>
    <n v="82"/>
    <n v="49"/>
    <m/>
    <n v="162.74"/>
    <n v="15.76"/>
    <n v="1.44"/>
    <n v="17.2"/>
    <n v="231.01"/>
    <n v="779.82"/>
    <n v="77.88"/>
    <x v="0"/>
    <x v="1"/>
    <x v="7"/>
    <n v="1057"/>
    <n v="131"/>
    <x v="0"/>
    <x v="1"/>
  </r>
  <r>
    <x v="239"/>
    <x v="5"/>
    <x v="3"/>
    <n v="73.900000000000006"/>
    <n v="4817.76"/>
    <n v="65.19"/>
    <n v="7.56"/>
    <n v="225.24"/>
    <n v="36.1"/>
    <n v="261.33999999999997"/>
    <n v="8"/>
    <n v="22"/>
    <n v="422"/>
    <n v="485"/>
    <n v="70"/>
    <n v="47"/>
    <m/>
    <n v="150.22"/>
    <n v="4.82"/>
    <n v="0"/>
    <s v="POOR TRACE"/>
    <n v="123.57"/>
    <n v="830.06"/>
    <n v="72.89"/>
    <x v="0"/>
    <x v="1"/>
    <x v="7"/>
    <n v="907"/>
    <n v="117"/>
    <x v="0"/>
    <x v="1"/>
  </r>
  <r>
    <x v="239"/>
    <x v="6"/>
    <x v="3"/>
    <n v="73.900000000000006"/>
    <n v="3795.97"/>
    <n v="51.37"/>
    <n v="7.7"/>
    <n v="100.12"/>
    <n v="8.77"/>
    <n v="108.89"/>
    <n v="9"/>
    <n v="12"/>
    <n v="409"/>
    <n v="440"/>
    <n v="64"/>
    <n v="56"/>
    <m/>
    <n v="167.36"/>
    <n v="23.77"/>
    <n v="0"/>
    <n v="23.77"/>
    <n v="256.10000000000002"/>
    <n v="595.99"/>
    <n v="61.76"/>
    <x v="0"/>
    <x v="1"/>
    <x v="7"/>
    <n v="849"/>
    <n v="120"/>
    <x v="0"/>
    <x v="1"/>
  </r>
  <r>
    <x v="239"/>
    <x v="8"/>
    <x v="3"/>
    <n v="73.900000000000006"/>
    <n v="4199.16"/>
    <n v="56.82"/>
    <n v="7.52"/>
    <n v="186.39"/>
    <n v="19.41"/>
    <n v="205.8"/>
    <n v="6"/>
    <n v="16"/>
    <n v="429"/>
    <n v="483"/>
    <n v="69"/>
    <n v="47"/>
    <m/>
    <n v="165.03"/>
    <n v="16.11"/>
    <n v="7.09"/>
    <n v="23.2"/>
    <n v="274.39999999999998"/>
    <n v="740.7"/>
    <n v="68.11"/>
    <x v="0"/>
    <x v="1"/>
    <x v="7"/>
    <n v="912"/>
    <n v="116"/>
    <x v="4"/>
    <x v="1"/>
  </r>
  <r>
    <x v="239"/>
    <x v="9"/>
    <x v="3"/>
    <n v="73.900000000000006"/>
    <n v="4070.9"/>
    <n v="55.09"/>
    <n v="7.63"/>
    <n v="172.76"/>
    <n v="26.86"/>
    <n v="199.62"/>
    <n v="17"/>
    <n v="17"/>
    <n v="438"/>
    <n v="487"/>
    <n v="60"/>
    <n v="69"/>
    <m/>
    <n v="139.08000000000001"/>
    <n v="5.17"/>
    <n v="0.09"/>
    <n v="5.26"/>
    <n v="117.98"/>
    <n v="749.74"/>
    <n v="70.16"/>
    <x v="0"/>
    <x v="1"/>
    <x v="7"/>
    <n v="925"/>
    <n v="129"/>
    <x v="0"/>
    <x v="1"/>
  </r>
  <r>
    <x v="239"/>
    <x v="18"/>
    <x v="3"/>
    <n v="73.900000000000006"/>
    <n v="3663.56"/>
    <n v="49.57"/>
    <n v="7.28"/>
    <n v="116.87"/>
    <n v="4.3099999999999996"/>
    <n v="121.18"/>
    <n v="9"/>
    <n v="12"/>
    <n v="426"/>
    <n v="458"/>
    <n v="67"/>
    <n v="60"/>
    <m/>
    <n v="142.69"/>
    <n v="13.47"/>
    <n v="0.33"/>
    <n v="13.8"/>
    <n v="211.95"/>
    <n v="606.24"/>
    <n v="60.46"/>
    <x v="0"/>
    <x v="1"/>
    <x v="7"/>
    <n v="884"/>
    <n v="127"/>
    <x v="4"/>
    <x v="1"/>
  </r>
  <r>
    <x v="239"/>
    <x v="11"/>
    <x v="75"/>
    <n v="51"/>
    <n v="5800"/>
    <n v="113.72549019607843"/>
    <n v="8"/>
    <n v="338"/>
    <n v="44"/>
    <n v="382"/>
    <m/>
    <m/>
    <m/>
    <m/>
    <n v="35"/>
    <n v="55"/>
    <m/>
    <m/>
    <m/>
    <m/>
    <m/>
    <m/>
    <m/>
    <m/>
    <x v="2"/>
    <x v="0"/>
    <x v="1"/>
    <n v="0"/>
    <n v="90"/>
    <x v="4"/>
    <x v="1"/>
  </r>
  <r>
    <x v="239"/>
    <x v="13"/>
    <x v="3"/>
    <n v="73.900000000000006"/>
    <n v="4183.87"/>
    <n v="56.62"/>
    <n v="7.85"/>
    <n v="165.86"/>
    <n v="38.51"/>
    <n v="204.37"/>
    <n v="5"/>
    <n v="14"/>
    <n v="401"/>
    <n v="450"/>
    <n v="65"/>
    <n v="57"/>
    <m/>
    <n v="168.8"/>
    <n v="27.99"/>
    <n v="0.89"/>
    <n v="28.88"/>
    <n v="289.29000000000002"/>
    <n v="754.12"/>
    <n v="67.42"/>
    <x v="0"/>
    <x v="1"/>
    <x v="7"/>
    <n v="851"/>
    <n v="122"/>
    <x v="0"/>
    <x v="1"/>
  </r>
  <r>
    <x v="239"/>
    <x v="14"/>
    <x v="41"/>
    <n v="73.900000000000006"/>
    <n v="2767.17"/>
    <n v="37.44"/>
    <n v="5.81"/>
    <n v="0.57999999999999996"/>
    <n v="0"/>
    <n v="0.57999999999999996"/>
    <n v="23"/>
    <n v="0"/>
    <n v="498"/>
    <n v="509"/>
    <n v="64"/>
    <n v="65"/>
    <m/>
    <n v="141.62"/>
    <n v="5.2"/>
    <n v="0"/>
    <n v="5.2"/>
    <n v="131.88999999999999"/>
    <n v="201.52"/>
    <n v="40.31"/>
    <x v="0"/>
    <x v="1"/>
    <x v="7"/>
    <n v="1007"/>
    <n v="129"/>
    <x v="0"/>
    <x v="1"/>
  </r>
  <r>
    <x v="239"/>
    <x v="15"/>
    <x v="3"/>
    <n v="73.900000000000006"/>
    <n v="4107.7299999999996"/>
    <n v="55.58"/>
    <n v="8.3800000000000008"/>
    <n v="139.1"/>
    <n v="16.899999999999999"/>
    <n v="156"/>
    <n v="12"/>
    <n v="17"/>
    <n v="470"/>
    <n v="480"/>
    <n v="77"/>
    <n v="63"/>
    <m/>
    <n v="152.02000000000001"/>
    <n v="12.72"/>
    <n v="2.15"/>
    <n v="14.86"/>
    <n v="206.22"/>
    <n v="730.14"/>
    <n v="67.010000000000005"/>
    <x v="0"/>
    <x v="1"/>
    <x v="7"/>
    <n v="950"/>
    <n v="140"/>
    <x v="0"/>
    <x v="1"/>
  </r>
  <r>
    <x v="239"/>
    <x v="16"/>
    <x v="3"/>
    <n v="73.900000000000006"/>
    <n v="4346.43"/>
    <n v="58.81"/>
    <n v="7.43"/>
    <n v="247.65"/>
    <n v="15.04"/>
    <n v="262.69"/>
    <n v="8"/>
    <n v="21"/>
    <n v="415"/>
    <n v="471"/>
    <n v="68"/>
    <n v="70"/>
    <m/>
    <n v="145.44999999999999"/>
    <n v="8.82"/>
    <n v="0.19"/>
    <n v="9.01"/>
    <n v="171.79"/>
    <n v="886.29"/>
    <n v="63.77"/>
    <x v="0"/>
    <x v="1"/>
    <x v="7"/>
    <n v="886"/>
    <n v="138"/>
    <x v="0"/>
    <x v="1"/>
  </r>
  <r>
    <x v="240"/>
    <x v="21"/>
    <x v="52"/>
    <n v="67.73"/>
    <n v="2316.1385714285716"/>
    <n v="34.196642129463626"/>
    <n v="7.0228571428571422"/>
    <n v="117.59178571428572"/>
    <n v="29.791785714285712"/>
    <n v="153.12214285714285"/>
    <n v="1.3214285714285714"/>
    <n v="6.2857142857142856"/>
    <n v="27.25"/>
    <n v="55.092857142857142"/>
    <n v="5.6785714285714288"/>
    <n v="3.8071428571428569"/>
    <m/>
    <n v="437.96071428571429"/>
    <n v="6.7167857142857139"/>
    <n v="1.49"/>
    <n v="6.6353571428571421"/>
    <n v="52.553928571428571"/>
    <n v="233.99535714285713"/>
    <n v="71.89500000000001"/>
    <x v="2"/>
    <x v="0"/>
    <x v="2"/>
    <n v="82.342857142857142"/>
    <n v="9.4857142857142858"/>
    <x v="3"/>
    <x v="1"/>
  </r>
  <r>
    <x v="241"/>
    <x v="1"/>
    <x v="56"/>
    <n v="81.44"/>
    <n v="5351.06"/>
    <n v="65.709999999999994"/>
    <n v="7.59"/>
    <n v="155.16999999999999"/>
    <n v="32.479999999999997"/>
    <n v="187.65"/>
    <n v="8"/>
    <n v="18"/>
    <n v="658"/>
    <n v="676"/>
    <n v="45"/>
    <n v="51"/>
    <m/>
    <n v="168.02"/>
    <n v="22.08"/>
    <n v="0.11"/>
    <n v="22.19"/>
    <n v="276.82"/>
    <n v="808.88"/>
    <n v="90.91"/>
    <x v="0"/>
    <x v="3"/>
    <x v="7"/>
    <n v="1334"/>
    <n v="96"/>
    <x v="0"/>
    <x v="1"/>
  </r>
  <r>
    <x v="241"/>
    <x v="5"/>
    <x v="56"/>
    <n v="81.44"/>
    <n v="5976.22"/>
    <n v="73.38"/>
    <n v="7.97"/>
    <n v="326.97000000000003"/>
    <n v="61.48"/>
    <n v="388.45"/>
    <n v="17"/>
    <n v="33"/>
    <n v="605"/>
    <n v="617"/>
    <n v="68"/>
    <n v="54"/>
    <m/>
    <n v="169.02"/>
    <n v="22.16"/>
    <n v="0"/>
    <n v="22.16"/>
    <n v="257.64"/>
    <n v="1061.1300000000001"/>
    <n v="94.93"/>
    <x v="0"/>
    <x v="3"/>
    <x v="7"/>
    <n v="1222"/>
    <n v="122"/>
    <x v="0"/>
    <x v="1"/>
  </r>
  <r>
    <x v="241"/>
    <x v="6"/>
    <x v="56"/>
    <n v="81.44"/>
    <n v="5265.65"/>
    <n v="64.66"/>
    <n v="7.95"/>
    <n v="149.82"/>
    <n v="51.46"/>
    <n v="201.28"/>
    <n v="11"/>
    <n v="13"/>
    <n v="615"/>
    <n v="636"/>
    <n v="66"/>
    <n v="63"/>
    <m/>
    <n v="175.93"/>
    <n v="38.35"/>
    <n v="0"/>
    <n v="38.35"/>
    <n v="345.84"/>
    <n v="877.47"/>
    <n v="89.38"/>
    <x v="0"/>
    <x v="3"/>
    <x v="7"/>
    <n v="1251"/>
    <n v="129"/>
    <x v="0"/>
    <x v="1"/>
  </r>
  <r>
    <x v="241"/>
    <x v="8"/>
    <x v="56"/>
    <n v="81.44"/>
    <n v="5692.13"/>
    <n v="69.900000000000006"/>
    <n v="7.86"/>
    <n v="140.59"/>
    <n v="50.08"/>
    <n v="190.67"/>
    <n v="10"/>
    <n v="20"/>
    <n v="602"/>
    <n v="629"/>
    <n v="58"/>
    <n v="73"/>
    <m/>
    <n v="168.98"/>
    <n v="27.65"/>
    <n v="1.26"/>
    <n v="28.92"/>
    <n v="294.99"/>
    <n v="965.18"/>
    <n v="90.73"/>
    <x v="0"/>
    <x v="3"/>
    <x v="7"/>
    <n v="1231"/>
    <n v="131"/>
    <x v="4"/>
    <x v="1"/>
  </r>
  <r>
    <x v="241"/>
    <x v="9"/>
    <x v="56"/>
    <n v="81.44"/>
    <n v="5415.78"/>
    <n v="66.5"/>
    <n v="8.14"/>
    <n v="248.53"/>
    <n v="45.31"/>
    <n v="293.83999999999997"/>
    <n v="17"/>
    <n v="25"/>
    <n v="594"/>
    <n v="610"/>
    <n v="59"/>
    <n v="70"/>
    <m/>
    <n v="151.01"/>
    <n v="11.9"/>
    <n v="0.08"/>
    <n v="11.98"/>
    <n v="176.07"/>
    <n v="1004.56"/>
    <n v="96.85"/>
    <x v="0"/>
    <x v="3"/>
    <x v="7"/>
    <n v="1204"/>
    <n v="129"/>
    <x v="0"/>
    <x v="1"/>
  </r>
  <r>
    <x v="241"/>
    <x v="18"/>
    <x v="56"/>
    <n v="81.44"/>
    <n v="4758.3"/>
    <n v="60.13"/>
    <n v="7.64"/>
    <n v="212.78"/>
    <n v="34.869999999999997"/>
    <n v="247.65"/>
    <n v="16"/>
    <n v="20"/>
    <n v="579"/>
    <n v="597"/>
    <n v="54"/>
    <n v="62"/>
    <m/>
    <n v="147.33000000000001"/>
    <n v="24.9"/>
    <n v="0.16"/>
    <n v="25.06"/>
    <n v="266.32"/>
    <n v="888.4"/>
    <n v="88.18"/>
    <x v="0"/>
    <x v="3"/>
    <x v="7"/>
    <n v="1176"/>
    <n v="116"/>
    <x v="4"/>
    <x v="1"/>
  </r>
  <r>
    <x v="241"/>
    <x v="13"/>
    <x v="56"/>
    <n v="81.44"/>
    <n v="5471.96"/>
    <n v="67.19"/>
    <n v="8.31"/>
    <n v="231.86"/>
    <n v="84.18"/>
    <n v="316.04000000000002"/>
    <n v="13"/>
    <n v="26"/>
    <n v="622"/>
    <n v="638"/>
    <n v="53"/>
    <n v="57"/>
    <m/>
    <n v="174.27"/>
    <n v="34.14"/>
    <n v="0.02"/>
    <n v="34.15"/>
    <n v="336.33"/>
    <n v="1004.07"/>
    <n v="90.81"/>
    <x v="0"/>
    <x v="3"/>
    <x v="7"/>
    <n v="1260"/>
    <n v="110"/>
    <x v="0"/>
    <x v="1"/>
  </r>
  <r>
    <x v="241"/>
    <x v="14"/>
    <x v="41"/>
    <n v="72.72"/>
    <n v="3218.36"/>
    <n v="44.26"/>
    <n v="6.37"/>
    <n v="10.82"/>
    <n v="0"/>
    <n v="10.82"/>
    <n v="16"/>
    <n v="1"/>
    <n v="562"/>
    <n v="598"/>
    <n v="52"/>
    <n v="53"/>
    <m/>
    <n v="141.26"/>
    <n v="0.91"/>
    <n v="0"/>
    <n v="0.91"/>
    <n v="120.3"/>
    <n v="222.64"/>
    <n v="47.09"/>
    <x v="0"/>
    <x v="3"/>
    <x v="7"/>
    <n v="1160"/>
    <n v="105"/>
    <x v="0"/>
    <x v="1"/>
  </r>
  <r>
    <x v="241"/>
    <x v="15"/>
    <x v="56"/>
    <n v="81.44"/>
    <n v="5304.4"/>
    <n v="65.14"/>
    <n v="8.2100000000000009"/>
    <n v="190.72"/>
    <n v="62.33"/>
    <n v="253.05"/>
    <n v="7"/>
    <n v="24"/>
    <n v="677"/>
    <n v="667"/>
    <n v="73"/>
    <n v="66"/>
    <m/>
    <n v="166"/>
    <n v="28.58"/>
    <n v="1.53"/>
    <n v="30.11"/>
    <n v="311.26"/>
    <n v="989.03"/>
    <n v="77.56"/>
    <x v="0"/>
    <x v="3"/>
    <x v="7"/>
    <n v="1344"/>
    <n v="139"/>
    <x v="0"/>
    <x v="1"/>
  </r>
  <r>
    <x v="241"/>
    <x v="16"/>
    <x v="56"/>
    <n v="81.44"/>
    <n v="5831.04"/>
    <n v="71.599999999999994"/>
    <n v="7.71"/>
    <n v="302.72000000000003"/>
    <n v="45.01"/>
    <n v="347.73"/>
    <n v="17"/>
    <n v="27"/>
    <n v="672"/>
    <n v="701"/>
    <n v="71"/>
    <n v="76"/>
    <m/>
    <n v="157.44999999999999"/>
    <n v="16.52"/>
    <n v="0"/>
    <n v="16.52"/>
    <n v="251.96"/>
    <n v="1215.79"/>
    <n v="91.45"/>
    <x v="0"/>
    <x v="3"/>
    <x v="7"/>
    <n v="1373"/>
    <n v="147"/>
    <x v="0"/>
    <x v="1"/>
  </r>
  <r>
    <x v="242"/>
    <x v="1"/>
    <x v="216"/>
    <n v="15.95"/>
    <n v="2484.7399999999998"/>
    <n v="155.83000000000001"/>
    <n v="7.65"/>
    <n v="130.97"/>
    <n v="95.44"/>
    <n v="226.41"/>
    <n v="0"/>
    <n v="5"/>
    <n v="40"/>
    <n v="56"/>
    <n v="22"/>
    <n v="31"/>
    <m/>
    <n v="196.9"/>
    <n v="7.4"/>
    <n v="5.82"/>
    <n v="13.22"/>
    <n v="110.36"/>
    <n v="551.23"/>
    <n v="34.700000000000003"/>
    <x v="0"/>
    <x v="0"/>
    <x v="11"/>
    <n v="96"/>
    <n v="53"/>
    <x v="0"/>
    <x v="1"/>
  </r>
  <r>
    <x v="242"/>
    <x v="3"/>
    <x v="216"/>
    <n v="15.95"/>
    <n v="2454.5500000000002"/>
    <n v="153.94"/>
    <n v="7.14"/>
    <n v="258.44"/>
    <n v="52.13"/>
    <n v="310.57"/>
    <n v="2"/>
    <n v="6"/>
    <n v="67"/>
    <n v="62"/>
    <n v="23"/>
    <n v="30"/>
    <m/>
    <n v="177.86"/>
    <n v="8.6199999999999992"/>
    <n v="2.68"/>
    <n v="11.29"/>
    <n v="95.1"/>
    <n v="654.29999999999995"/>
    <n v="37.26"/>
    <x v="0"/>
    <x v="0"/>
    <x v="11"/>
    <n v="129"/>
    <n v="53"/>
    <x v="2"/>
    <x v="1"/>
  </r>
  <r>
    <x v="242"/>
    <x v="4"/>
    <x v="216"/>
    <n v="15.95"/>
    <n v="2405.85"/>
    <n v="150.88"/>
    <n v="7.46"/>
    <n v="306.20999999999998"/>
    <n v="73.69"/>
    <n v="379.9"/>
    <n v="3"/>
    <n v="6"/>
    <n v="55"/>
    <n v="60"/>
    <n v="32"/>
    <n v="32"/>
    <m/>
    <n v="187.42"/>
    <n v="7.8"/>
    <n v="1.52"/>
    <n v="9.32"/>
    <n v="80.08"/>
    <n v="665.26"/>
    <n v="39.799999999999997"/>
    <x v="0"/>
    <x v="0"/>
    <x v="11"/>
    <n v="115"/>
    <n v="64"/>
    <x v="3"/>
    <x v="1"/>
  </r>
  <r>
    <x v="242"/>
    <x v="5"/>
    <x v="216"/>
    <n v="15.95"/>
    <n v="2512.1"/>
    <n v="157.55000000000001"/>
    <n v="7.12"/>
    <n v="358"/>
    <n v="52.12"/>
    <n v="410.12"/>
    <n v="1"/>
    <n v="7"/>
    <n v="41"/>
    <n v="61"/>
    <n v="29"/>
    <n v="28"/>
    <m/>
    <n v="187.51"/>
    <n v="8.91"/>
    <n v="1.08"/>
    <n v="9.99"/>
    <n v="84.37"/>
    <n v="683.66"/>
    <n v="31.5"/>
    <x v="0"/>
    <x v="0"/>
    <x v="11"/>
    <n v="102"/>
    <n v="57"/>
    <x v="0"/>
    <x v="1"/>
  </r>
  <r>
    <x v="242"/>
    <x v="6"/>
    <x v="216"/>
    <n v="15.95"/>
    <n v="2399.75"/>
    <n v="150.5"/>
    <n v="6.69"/>
    <n v="167.95"/>
    <n v="50"/>
    <n v="217.95"/>
    <n v="1"/>
    <n v="5"/>
    <n v="44"/>
    <n v="44"/>
    <n v="22"/>
    <n v="30"/>
    <m/>
    <n v="195.41"/>
    <n v="13.61"/>
    <n v="1.67"/>
    <n v="15.28"/>
    <n v="108.86"/>
    <n v="583.91"/>
    <n v="31.19"/>
    <x v="0"/>
    <x v="0"/>
    <x v="11"/>
    <n v="88"/>
    <n v="52"/>
    <x v="0"/>
    <x v="1"/>
  </r>
  <r>
    <x v="242"/>
    <x v="8"/>
    <x v="216"/>
    <n v="15.95"/>
    <n v="2384.21"/>
    <n v="149.53"/>
    <n v="7.19"/>
    <n v="259.14"/>
    <n v="57.81"/>
    <n v="316.95"/>
    <n v="2"/>
    <n v="6"/>
    <n v="53"/>
    <n v="51"/>
    <n v="29"/>
    <n v="31"/>
    <m/>
    <n v="187.95"/>
    <n v="7.62"/>
    <n v="3.76"/>
    <n v="11.38"/>
    <n v="98.41"/>
    <n v="669.64"/>
    <n v="31.48"/>
    <x v="0"/>
    <x v="0"/>
    <x v="11"/>
    <n v="104"/>
    <n v="60"/>
    <x v="4"/>
    <x v="1"/>
  </r>
  <r>
    <x v="242"/>
    <x v="9"/>
    <x v="216"/>
    <n v="15.95"/>
    <n v="2406.4299999999998"/>
    <n v="150.91999999999999"/>
    <n v="6.49"/>
    <n v="141.16"/>
    <n v="50"/>
    <n v="191.16"/>
    <n v="2"/>
    <n v="4"/>
    <n v="42"/>
    <n v="46"/>
    <n v="17"/>
    <n v="31"/>
    <m/>
    <n v="195.49"/>
    <n v="6.33"/>
    <n v="3.79"/>
    <n v="10.119999999999999"/>
    <n v="89.31"/>
    <n v="511.57"/>
    <n v="29.11"/>
    <x v="0"/>
    <x v="0"/>
    <x v="11"/>
    <n v="88"/>
    <n v="48"/>
    <x v="0"/>
    <x v="1"/>
  </r>
  <r>
    <x v="242"/>
    <x v="18"/>
    <x v="216"/>
    <n v="15.95"/>
    <n v="2374.96"/>
    <n v="148.94999999999999"/>
    <n v="6.44"/>
    <n v="100.56"/>
    <n v="50"/>
    <n v="150.56"/>
    <n v="3"/>
    <n v="4"/>
    <n v="38"/>
    <n v="41"/>
    <n v="26"/>
    <n v="27"/>
    <m/>
    <n v="172.06"/>
    <n v="5.52"/>
    <n v="5.74"/>
    <n v="11.27"/>
    <n v="102.36"/>
    <n v="456.19"/>
    <n v="32.81"/>
    <x v="0"/>
    <x v="0"/>
    <x v="11"/>
    <n v="79"/>
    <n v="53"/>
    <x v="4"/>
    <x v="1"/>
  </r>
  <r>
    <x v="242"/>
    <x v="22"/>
    <x v="216"/>
    <n v="15.95"/>
    <n v="2391.3000000000002"/>
    <n v="149.97"/>
    <n v="7.11"/>
    <n v="168.8"/>
    <n v="51.41"/>
    <n v="220.21"/>
    <n v="3"/>
    <n v="5"/>
    <n v="43"/>
    <n v="42"/>
    <n v="26"/>
    <n v="34"/>
    <m/>
    <n v="186.97"/>
    <n v="8.39"/>
    <n v="1.72"/>
    <n v="10.11"/>
    <n v="88.48"/>
    <n v="539.33000000000004"/>
    <n v="36.51"/>
    <x v="0"/>
    <x v="0"/>
    <x v="11"/>
    <n v="85"/>
    <n v="60"/>
    <x v="3"/>
    <x v="1"/>
  </r>
  <r>
    <x v="242"/>
    <x v="11"/>
    <x v="216"/>
    <n v="15.95"/>
    <n v="2446.9"/>
    <n v="153.46"/>
    <n v="6.84"/>
    <n v="249.03"/>
    <n v="50"/>
    <n v="299.02999999999997"/>
    <n v="1"/>
    <n v="6"/>
    <n v="54"/>
    <n v="55"/>
    <n v="19"/>
    <n v="26"/>
    <m/>
    <n v="180.44"/>
    <n v="7.81"/>
    <n v="3.26"/>
    <n v="11.06"/>
    <n v="96.54"/>
    <n v="669.92"/>
    <n v="34.380000000000003"/>
    <x v="0"/>
    <x v="0"/>
    <x v="11"/>
    <n v="109"/>
    <n v="45"/>
    <x v="4"/>
    <x v="1"/>
  </r>
  <r>
    <x v="242"/>
    <x v="13"/>
    <x v="216"/>
    <n v="15.95"/>
    <n v="2456.3000000000002"/>
    <n v="154.05000000000001"/>
    <n v="7.74"/>
    <n v="141.83000000000001"/>
    <n v="74.8"/>
    <n v="216.63"/>
    <n v="3"/>
    <n v="3"/>
    <n v="51"/>
    <n v="58"/>
    <n v="26"/>
    <n v="28"/>
    <m/>
    <n v="190.04"/>
    <n v="10.33"/>
    <n v="2.82"/>
    <n v="13.15"/>
    <n v="106.37"/>
    <n v="567.91999999999996"/>
    <n v="33.58"/>
    <x v="0"/>
    <x v="0"/>
    <x v="11"/>
    <n v="109"/>
    <n v="54"/>
    <x v="0"/>
    <x v="1"/>
  </r>
  <r>
    <x v="242"/>
    <x v="21"/>
    <x v="217"/>
    <n v="30"/>
    <n v="1721"/>
    <m/>
    <m/>
    <n v="35"/>
    <n v="36"/>
    <n v="71"/>
    <m/>
    <m/>
    <m/>
    <m/>
    <n v="48"/>
    <n v="57"/>
    <m/>
    <m/>
    <m/>
    <m/>
    <m/>
    <m/>
    <m/>
    <m/>
    <x v="2"/>
    <x v="0"/>
    <x v="1"/>
    <n v="0"/>
    <n v="105"/>
    <x v="3"/>
    <x v="1"/>
  </r>
  <r>
    <x v="242"/>
    <x v="14"/>
    <x v="216"/>
    <n v="15.95"/>
    <n v="2480.1799999999998"/>
    <n v="155.55000000000001"/>
    <n v="6.64"/>
    <n v="185.25"/>
    <n v="50"/>
    <n v="235.25"/>
    <n v="2"/>
    <n v="8"/>
    <n v="57"/>
    <n v="75"/>
    <n v="26"/>
    <n v="32"/>
    <m/>
    <n v="183.55"/>
    <n v="7.46"/>
    <n v="2.77"/>
    <n v="10.23"/>
    <n v="89.93"/>
    <n v="572.78"/>
    <n v="32.69"/>
    <x v="0"/>
    <x v="0"/>
    <x v="11"/>
    <n v="132"/>
    <n v="58"/>
    <x v="0"/>
    <x v="1"/>
  </r>
  <r>
    <x v="242"/>
    <x v="15"/>
    <x v="216"/>
    <n v="15.95"/>
    <n v="2439.7399999999998"/>
    <n v="153.01"/>
    <n v="6.91"/>
    <n v="366.15"/>
    <n v="50"/>
    <n v="416.15"/>
    <n v="2"/>
    <n v="9"/>
    <n v="66"/>
    <n v="72"/>
    <n v="19"/>
    <n v="28"/>
    <m/>
    <n v="178.87"/>
    <n v="7.7"/>
    <n v="1.87"/>
    <n v="9.57"/>
    <n v="83.52"/>
    <n v="704.45"/>
    <n v="29.59"/>
    <x v="0"/>
    <x v="0"/>
    <x v="11"/>
    <n v="138"/>
    <n v="47"/>
    <x v="0"/>
    <x v="1"/>
  </r>
  <r>
    <x v="242"/>
    <x v="16"/>
    <x v="216"/>
    <n v="15.95"/>
    <n v="2404.5700000000002"/>
    <n v="150.80000000000001"/>
    <n v="7.66"/>
    <n v="250.71"/>
    <n v="99.82"/>
    <n v="350.53"/>
    <n v="2"/>
    <n v="7"/>
    <n v="43"/>
    <n v="52"/>
    <n v="31"/>
    <n v="32"/>
    <m/>
    <n v="176.14"/>
    <n v="8.1999999999999993"/>
    <n v="1.32"/>
    <n v="9.52"/>
    <n v="82.19"/>
    <n v="672.6"/>
    <n v="28.26"/>
    <x v="0"/>
    <x v="0"/>
    <x v="11"/>
    <n v="95"/>
    <n v="63"/>
    <x v="0"/>
    <x v="1"/>
  </r>
  <r>
    <x v="243"/>
    <x v="1"/>
    <x v="218"/>
    <n v="144"/>
    <n v="7887.7"/>
    <n v="70.02"/>
    <n v="12"/>
    <n v="143"/>
    <n v="26.61"/>
    <n v="169.61"/>
    <n v="4"/>
    <n v="11"/>
    <n v="572"/>
    <n v="576"/>
    <n v="44"/>
    <n v="44"/>
    <m/>
    <n v="145.59"/>
    <n v="34.369999999999997"/>
    <n v="3.63"/>
    <n v="38"/>
    <n v="343.41"/>
    <n v="882.61"/>
    <n v="112.16"/>
    <x v="0"/>
    <x v="0"/>
    <x v="4"/>
    <n v="1148"/>
    <n v="88"/>
    <x v="0"/>
    <x v="1"/>
  </r>
  <r>
    <x v="243"/>
    <x v="3"/>
    <x v="218"/>
    <n v="144"/>
    <n v="6032.35"/>
    <n v="42.91"/>
    <n v="11.39"/>
    <n v="14.54"/>
    <n v="137.24"/>
    <n v="151.78"/>
    <n v="9"/>
    <n v="2"/>
    <n v="743"/>
    <n v="732"/>
    <n v="70"/>
    <n v="63"/>
    <m/>
    <n v="139.83000000000001"/>
    <n v="16.420000000000002"/>
    <n v="0.17"/>
    <n v="16.59"/>
    <n v="327.27"/>
    <n v="517.21"/>
    <n v="83.07"/>
    <x v="0"/>
    <x v="0"/>
    <x v="4"/>
    <n v="1475"/>
    <n v="133"/>
    <x v="2"/>
    <x v="1"/>
  </r>
  <r>
    <x v="243"/>
    <x v="4"/>
    <x v="218"/>
    <n v="144"/>
    <n v="8423.14"/>
    <n v="118.46"/>
    <n v="8.2899999999999991"/>
    <n v="467.46"/>
    <n v="90.54"/>
    <n v="558"/>
    <n v="27"/>
    <n v="36"/>
    <n v="550"/>
    <n v="553"/>
    <n v="66"/>
    <n v="89"/>
    <m/>
    <n v="182.63"/>
    <n v="46.3"/>
    <n v="0"/>
    <n v="46.3"/>
    <n v="342.03"/>
    <n v="1781.58"/>
    <n v="142.06"/>
    <x v="0"/>
    <x v="0"/>
    <x v="4"/>
    <n v="1103"/>
    <n v="155"/>
    <x v="3"/>
    <x v="1"/>
  </r>
  <r>
    <x v="243"/>
    <x v="5"/>
    <x v="218"/>
    <n v="144"/>
    <n v="11591.09"/>
    <n v="113.67"/>
    <n v="7.83"/>
    <n v="707.51"/>
    <n v="130.71"/>
    <n v="838.22"/>
    <n v="10"/>
    <n v="51"/>
    <n v="635"/>
    <n v="650"/>
    <n v="61"/>
    <n v="55"/>
    <m/>
    <n v="171.4"/>
    <n v="38.89"/>
    <n v="0.62"/>
    <n v="39.51"/>
    <n v="385.59"/>
    <n v="2178.12"/>
    <n v="154.4"/>
    <x v="0"/>
    <x v="0"/>
    <x v="4"/>
    <n v="1285"/>
    <n v="116"/>
    <x v="0"/>
    <x v="1"/>
  </r>
  <r>
    <x v="243"/>
    <x v="6"/>
    <x v="218"/>
    <n v="144"/>
    <n v="12227.22"/>
    <n v="88.17"/>
    <n v="8.4"/>
    <n v="284.58999999999997"/>
    <n v="82"/>
    <n v="366.59"/>
    <n v="16"/>
    <n v="25"/>
    <n v="1041"/>
    <n v="1065"/>
    <n v="87"/>
    <n v="83"/>
    <m/>
    <n v="171.55"/>
    <n v="69.930000000000007"/>
    <n v="0"/>
    <n v="69.930000000000007"/>
    <n v="570.58000000000004"/>
    <n v="1747.99"/>
    <n v="187.54"/>
    <x v="0"/>
    <x v="0"/>
    <x v="4"/>
    <n v="2106"/>
    <n v="170"/>
    <x v="0"/>
    <x v="1"/>
  </r>
  <r>
    <x v="243"/>
    <x v="8"/>
    <x v="218"/>
    <n v="144"/>
    <n v="5957.89"/>
    <n v="44.12"/>
    <n v="7.69"/>
    <n v="96.86"/>
    <n v="15.42"/>
    <n v="112.28"/>
    <n v="3"/>
    <n v="11"/>
    <n v="534"/>
    <n v="533"/>
    <n v="38"/>
    <n v="33"/>
    <m/>
    <n v="138.15"/>
    <n v="17.309999999999999"/>
    <n v="6.68"/>
    <n v="23.99"/>
    <n v="305.23"/>
    <n v="804.24"/>
    <n v="90.66"/>
    <x v="0"/>
    <x v="0"/>
    <x v="4"/>
    <n v="1067"/>
    <n v="71"/>
    <x v="4"/>
    <x v="1"/>
  </r>
  <r>
    <x v="243"/>
    <x v="9"/>
    <x v="218"/>
    <n v="144"/>
    <n v="11618.9"/>
    <n v="92.24"/>
    <n v="8.9"/>
    <n v="802.79"/>
    <n v="264.82"/>
    <n v="1067.6099999999999"/>
    <n v="34"/>
    <n v="63"/>
    <n v="847"/>
    <n v="860"/>
    <n v="98"/>
    <n v="92"/>
    <m/>
    <n v="89.51"/>
    <n v="6.7"/>
    <n v="0.12"/>
    <n v="6.82"/>
    <n v="83.82"/>
    <n v="2284.94"/>
    <n v="168.56"/>
    <x v="0"/>
    <x v="0"/>
    <x v="4"/>
    <n v="1707"/>
    <n v="190"/>
    <x v="0"/>
    <x v="1"/>
  </r>
  <r>
    <x v="243"/>
    <x v="18"/>
    <x v="218"/>
    <n v="144"/>
    <n v="11523.37"/>
    <n v="97.51"/>
    <n v="8"/>
    <n v="282.60000000000002"/>
    <n v="21.97"/>
    <n v="304.57"/>
    <n v="27"/>
    <n v="27"/>
    <n v="925"/>
    <n v="938"/>
    <n v="66"/>
    <n v="82"/>
    <m/>
    <n v="160.57"/>
    <n v="58.14"/>
    <n v="1.94"/>
    <n v="60.08"/>
    <n v="543.44000000000005"/>
    <n v="1728.28"/>
    <n v="181.41"/>
    <x v="0"/>
    <x v="0"/>
    <x v="4"/>
    <n v="1863"/>
    <n v="148"/>
    <x v="4"/>
    <x v="1"/>
  </r>
  <r>
    <x v="243"/>
    <x v="11"/>
    <x v="218"/>
    <n v="144"/>
    <n v="6131.97"/>
    <n v="45.46"/>
    <n v="8.48"/>
    <n v="160.03"/>
    <n v="44.84"/>
    <n v="204.87"/>
    <n v="7"/>
    <n v="13"/>
    <n v="618"/>
    <n v="649"/>
    <n v="50"/>
    <n v="43"/>
    <m/>
    <n v="117.45"/>
    <n v="7.89"/>
    <n v="1.1399999999999999"/>
    <n v="9.0299999999999994"/>
    <n v="184.13"/>
    <n v="814.51"/>
    <n v="96.88"/>
    <x v="0"/>
    <x v="0"/>
    <x v="4"/>
    <n v="1267"/>
    <n v="93"/>
    <x v="4"/>
    <x v="1"/>
  </r>
  <r>
    <x v="243"/>
    <x v="13"/>
    <x v="218"/>
    <n v="144"/>
    <n v="11171.96"/>
    <n v="111.75"/>
    <n v="7.69"/>
    <n v="587.07000000000005"/>
    <n v="39.17"/>
    <n v="626.24"/>
    <n v="7"/>
    <n v="47"/>
    <n v="730"/>
    <n v="730"/>
    <n v="65"/>
    <n v="58"/>
    <m/>
    <n v="183.65"/>
    <n v="73.400000000000006"/>
    <n v="2.4900000000000002"/>
    <n v="75.89"/>
    <n v="569.63"/>
    <n v="1978.24"/>
    <n v="147.96"/>
    <x v="0"/>
    <x v="0"/>
    <x v="4"/>
    <n v="1460"/>
    <n v="123"/>
    <x v="0"/>
    <x v="1"/>
  </r>
  <r>
    <x v="243"/>
    <x v="14"/>
    <x v="218"/>
    <n v="144"/>
    <n v="5240.8"/>
    <n v="37.44"/>
    <n v="7.54"/>
    <n v="31.34"/>
    <n v="8.76"/>
    <n v="40.1"/>
    <n v="14"/>
    <n v="4"/>
    <n v="719"/>
    <n v="725"/>
    <n v="80"/>
    <n v="64"/>
    <m/>
    <n v="131.86000000000001"/>
    <n v="6.19"/>
    <n v="0"/>
    <n v="6.19"/>
    <n v="213.57"/>
    <n v="368.76"/>
    <n v="70.05"/>
    <x v="0"/>
    <x v="0"/>
    <x v="4"/>
    <n v="1444"/>
    <n v="144"/>
    <x v="0"/>
    <x v="1"/>
  </r>
  <r>
    <x v="243"/>
    <x v="15"/>
    <x v="218"/>
    <n v="144"/>
    <n v="11330.82"/>
    <n v="109.76"/>
    <n v="8.1300000000000008"/>
    <n v="415.02"/>
    <n v="52.71"/>
    <n v="467.73"/>
    <n v="15"/>
    <n v="32"/>
    <n v="801"/>
    <n v="800"/>
    <n v="89"/>
    <n v="99"/>
    <m/>
    <n v="180.78"/>
    <n v="55.98"/>
    <n v="17.2"/>
    <n v="73.180000000000007"/>
    <n v="588.96"/>
    <n v="2014.21"/>
    <n v="139.99"/>
    <x v="0"/>
    <x v="0"/>
    <x v="4"/>
    <n v="1601"/>
    <n v="188"/>
    <x v="0"/>
    <x v="1"/>
  </r>
  <r>
    <x v="243"/>
    <x v="16"/>
    <x v="218"/>
    <n v="144"/>
    <n v="14995.48"/>
    <n v="105.84"/>
    <n v="8.16"/>
    <n v="1014.49"/>
    <n v="170.49"/>
    <n v="1184.98"/>
    <n v="16"/>
    <n v="66"/>
    <n v="1065"/>
    <n v="1084"/>
    <n v="119"/>
    <n v="127"/>
    <m/>
    <n v="162.30000000000001"/>
    <n v="53.85"/>
    <n v="0.3"/>
    <n v="54.15"/>
    <n v="544.08000000000004"/>
    <n v="3138.9"/>
    <n v="180.26"/>
    <x v="0"/>
    <x v="0"/>
    <x v="4"/>
    <n v="2149"/>
    <n v="246"/>
    <x v="0"/>
    <x v="1"/>
  </r>
  <r>
    <x v="244"/>
    <x v="1"/>
    <x v="219"/>
    <n v="130.53"/>
    <n v="11963.81"/>
    <n v="91.65"/>
    <n v="7.8"/>
    <n v="228.86"/>
    <n v="29.1"/>
    <n v="257.95999999999998"/>
    <n v="9"/>
    <n v="20"/>
    <n v="910"/>
    <n v="940"/>
    <n v="55"/>
    <n v="66"/>
    <m/>
    <n v="165.7"/>
    <n v="34.51"/>
    <n v="1.77"/>
    <n v="36.28"/>
    <n v="368.39"/>
    <n v="1424.54"/>
    <n v="168.13"/>
    <x v="0"/>
    <x v="0"/>
    <x v="4"/>
    <n v="1850"/>
    <n v="121"/>
    <x v="0"/>
    <x v="1"/>
  </r>
  <r>
    <x v="244"/>
    <x v="3"/>
    <x v="219"/>
    <n v="130.53"/>
    <n v="6219.74"/>
    <n v="47.8"/>
    <n v="6.14"/>
    <n v="5.22"/>
    <n v="0"/>
    <n v="5.22"/>
    <n v="6"/>
    <n v="1"/>
    <n v="737"/>
    <n v="724"/>
    <n v="45"/>
    <n v="45"/>
    <m/>
    <n v="147.44999999999999"/>
    <n v="17.190000000000001"/>
    <n v="0"/>
    <n v="17.190000000000001"/>
    <n v="320.45"/>
    <n v="336.1"/>
    <n v="73.61"/>
    <x v="0"/>
    <x v="0"/>
    <x v="4"/>
    <n v="1461"/>
    <n v="90"/>
    <x v="2"/>
    <x v="1"/>
  </r>
  <r>
    <x v="244"/>
    <x v="4"/>
    <x v="219"/>
    <n v="130.53"/>
    <n v="7472.99"/>
    <n v="57.25"/>
    <n v="7.97"/>
    <n v="333.71"/>
    <n v="57.87"/>
    <n v="391.58"/>
    <n v="25"/>
    <n v="26"/>
    <n v="626"/>
    <n v="656"/>
    <n v="59"/>
    <n v="63"/>
    <m/>
    <n v="140.6"/>
    <n v="34.39"/>
    <n v="0.81"/>
    <n v="35.200000000000003"/>
    <n v="323.95"/>
    <n v="1368.22"/>
    <n v="130.33000000000001"/>
    <x v="0"/>
    <x v="0"/>
    <x v="4"/>
    <n v="1282"/>
    <n v="122"/>
    <x v="3"/>
    <x v="1"/>
  </r>
  <r>
    <x v="244"/>
    <x v="5"/>
    <x v="219"/>
    <n v="130.53"/>
    <n v="6686.49"/>
    <n v="51.23"/>
    <n v="8.26"/>
    <n v="205.46"/>
    <n v="40.729999999999997"/>
    <n v="246.19"/>
    <n v="5"/>
    <n v="19"/>
    <n v="467"/>
    <n v="526"/>
    <n v="43"/>
    <n v="30"/>
    <m/>
    <n v="126.14"/>
    <n v="9.0299999999999994"/>
    <n v="0.98"/>
    <n v="10"/>
    <n v="150.9"/>
    <n v="972.15"/>
    <n v="89.3"/>
    <x v="0"/>
    <x v="0"/>
    <x v="4"/>
    <n v="993"/>
    <n v="73"/>
    <x v="0"/>
    <x v="1"/>
  </r>
  <r>
    <x v="244"/>
    <x v="6"/>
    <x v="219"/>
    <n v="130.53"/>
    <n v="6417.58"/>
    <n v="49.59"/>
    <n v="7.68"/>
    <n v="203.06"/>
    <n v="22.49"/>
    <n v="225.55"/>
    <n v="4"/>
    <n v="13"/>
    <n v="541"/>
    <n v="555"/>
    <n v="51"/>
    <n v="53"/>
    <m/>
    <n v="147.88999999999999"/>
    <n v="41.76"/>
    <n v="3.94"/>
    <n v="45.69"/>
    <n v="386.06"/>
    <n v="859.76"/>
    <n v="92.09"/>
    <x v="0"/>
    <x v="0"/>
    <x v="4"/>
    <n v="1096"/>
    <n v="104"/>
    <x v="0"/>
    <x v="1"/>
  </r>
  <r>
    <x v="244"/>
    <x v="8"/>
    <x v="219"/>
    <n v="130.53"/>
    <n v="12552.29"/>
    <n v="96.16"/>
    <n v="7.67"/>
    <n v="616.1"/>
    <n v="28.13"/>
    <n v="644.23"/>
    <n v="20"/>
    <n v="50"/>
    <n v="977"/>
    <n v="971"/>
    <n v="71"/>
    <n v="83"/>
    <m/>
    <n v="174.47"/>
    <n v="64.09"/>
    <n v="10.32"/>
    <n v="74.400000000000006"/>
    <n v="630.57000000000005"/>
    <n v="2217.96"/>
    <n v="182.34"/>
    <x v="0"/>
    <x v="0"/>
    <x v="4"/>
    <n v="1948"/>
    <n v="154"/>
    <x v="4"/>
    <x v="1"/>
  </r>
  <r>
    <x v="244"/>
    <x v="9"/>
    <x v="219"/>
    <n v="130.53"/>
    <n v="10231.459999999999"/>
    <n v="78.38"/>
    <n v="8.8800000000000008"/>
    <n v="608.71"/>
    <n v="226.76"/>
    <n v="835.47"/>
    <n v="29"/>
    <n v="55"/>
    <n v="782"/>
    <n v="783"/>
    <n v="93"/>
    <n v="99"/>
    <m/>
    <n v="162.38999999999999"/>
    <n v="24.47"/>
    <n v="1.59"/>
    <n v="26.06"/>
    <n v="321.67"/>
    <n v="1975.85"/>
    <n v="146.02000000000001"/>
    <x v="0"/>
    <x v="0"/>
    <x v="4"/>
    <n v="1565"/>
    <n v="192"/>
    <x v="0"/>
    <x v="1"/>
  </r>
  <r>
    <x v="244"/>
    <x v="18"/>
    <x v="219"/>
    <n v="130.53"/>
    <n v="9971.2800000000007"/>
    <n v="76.39"/>
    <n v="8.39"/>
    <n v="293.33999999999997"/>
    <n v="93.14"/>
    <n v="386.48"/>
    <n v="18"/>
    <n v="20"/>
    <n v="795"/>
    <n v="785"/>
    <n v="56"/>
    <n v="71"/>
    <m/>
    <n v="149.94999999999999"/>
    <n v="38.159999999999997"/>
    <n v="1.72"/>
    <n v="39.880000000000003"/>
    <n v="441.43"/>
    <n v="1416.2"/>
    <n v="153.05000000000001"/>
    <x v="0"/>
    <x v="0"/>
    <x v="4"/>
    <n v="1580"/>
    <n v="127"/>
    <x v="4"/>
    <x v="1"/>
  </r>
  <r>
    <x v="244"/>
    <x v="22"/>
    <x v="219"/>
    <n v="130.53"/>
    <n v="11626.11"/>
    <n v="89.07"/>
    <n v="8.14"/>
    <n v="578.09"/>
    <n v="62.29"/>
    <n v="640.38"/>
    <n v="10"/>
    <n v="39"/>
    <n v="818"/>
    <n v="835"/>
    <n v="71"/>
    <n v="87"/>
    <m/>
    <n v="169.14"/>
    <n v="36.24"/>
    <n v="1.47"/>
    <n v="37.71"/>
    <n v="366.7"/>
    <n v="2240.4"/>
    <n v="171.61"/>
    <x v="0"/>
    <x v="0"/>
    <x v="4"/>
    <n v="1653"/>
    <n v="158"/>
    <x v="3"/>
    <x v="1"/>
  </r>
  <r>
    <x v="244"/>
    <x v="11"/>
    <x v="219"/>
    <n v="130.53"/>
    <n v="11494.16"/>
    <n v="88.06"/>
    <n v="8.5399999999999991"/>
    <n v="405.63"/>
    <n v="64.06"/>
    <n v="469.69"/>
    <n v="18"/>
    <n v="30"/>
    <n v="928"/>
    <n v="960"/>
    <n v="71"/>
    <n v="86"/>
    <m/>
    <n v="132.77000000000001"/>
    <n v="14.69"/>
    <n v="1.91"/>
    <n v="16.61"/>
    <n v="234.04"/>
    <n v="1949.46"/>
    <n v="179.42"/>
    <x v="0"/>
    <x v="0"/>
    <x v="4"/>
    <n v="1888"/>
    <n v="157"/>
    <x v="4"/>
    <x v="1"/>
  </r>
  <r>
    <x v="244"/>
    <x v="13"/>
    <x v="219"/>
    <n v="130.53"/>
    <n v="8722"/>
    <n v="66.819999999999993"/>
    <n v="7.93"/>
    <n v="336.19"/>
    <n v="49.2"/>
    <n v="385.39"/>
    <n v="12"/>
    <n v="28"/>
    <n v="688"/>
    <n v="702"/>
    <n v="69"/>
    <n v="74"/>
    <m/>
    <n v="163.82"/>
    <n v="53.78"/>
    <n v="3.12"/>
    <n v="56.9"/>
    <n v="489.84"/>
    <n v="1413"/>
    <n v="128.12"/>
    <x v="0"/>
    <x v="0"/>
    <x v="4"/>
    <n v="1390"/>
    <n v="143"/>
    <x v="0"/>
    <x v="1"/>
  </r>
  <r>
    <x v="244"/>
    <x v="14"/>
    <x v="219"/>
    <n v="130.53"/>
    <n v="4462.26"/>
    <n v="34.19"/>
    <n v="5.98"/>
    <n v="1.72"/>
    <n v="0"/>
    <n v="1.72"/>
    <n v="6"/>
    <n v="0"/>
    <n v="564"/>
    <n v="595"/>
    <n v="26"/>
    <n v="34"/>
    <m/>
    <n v="152.55000000000001"/>
    <n v="3.38"/>
    <n v="0"/>
    <n v="3.38"/>
    <n v="79.87"/>
    <n v="215.69"/>
    <n v="60.94"/>
    <x v="0"/>
    <x v="0"/>
    <x v="4"/>
    <n v="1159"/>
    <n v="60"/>
    <x v="0"/>
    <x v="1"/>
  </r>
  <r>
    <x v="244"/>
    <x v="15"/>
    <x v="219"/>
    <n v="130.53"/>
    <n v="7080.63"/>
    <n v="54.24"/>
    <n v="8.18"/>
    <n v="341.91"/>
    <n v="44.11"/>
    <n v="386.02"/>
    <n v="7"/>
    <n v="26"/>
    <n v="566"/>
    <n v="621"/>
    <n v="46"/>
    <n v="32"/>
    <m/>
    <n v="137.75"/>
    <n v="23.27"/>
    <n v="12.07"/>
    <n v="35.33"/>
    <n v="360.37"/>
    <n v="1041.0999999999999"/>
    <n v="93.7"/>
    <x v="0"/>
    <x v="0"/>
    <x v="4"/>
    <n v="1187"/>
    <n v="78"/>
    <x v="0"/>
    <x v="1"/>
  </r>
  <r>
    <x v="245"/>
    <x v="1"/>
    <x v="3"/>
    <n v="90.9"/>
    <n v="6488.15"/>
    <n v="71.38"/>
    <n v="7.59"/>
    <n v="239.12"/>
    <n v="12.9"/>
    <n v="252.02"/>
    <n v="4"/>
    <n v="25"/>
    <n v="633"/>
    <n v="665"/>
    <n v="55"/>
    <n v="46"/>
    <m/>
    <n v="166.45"/>
    <n v="28.1"/>
    <n v="0"/>
    <n v="28.1"/>
    <n v="281.39"/>
    <n v="947.17"/>
    <n v="101.76"/>
    <x v="0"/>
    <x v="7"/>
    <x v="7"/>
    <n v="1298"/>
    <n v="101"/>
    <x v="0"/>
    <x v="1"/>
  </r>
  <r>
    <x v="245"/>
    <x v="4"/>
    <x v="3"/>
    <n v="90.9"/>
    <n v="5674.52"/>
    <n v="62.43"/>
    <n v="8.25"/>
    <n v="292.88"/>
    <n v="24.2"/>
    <n v="317.08"/>
    <n v="22"/>
    <n v="29"/>
    <n v="634"/>
    <n v="701"/>
    <n v="55"/>
    <n v="72"/>
    <m/>
    <n v="155.16999999999999"/>
    <n v="21.34"/>
    <n v="0"/>
    <n v="21.34"/>
    <n v="235.27"/>
    <n v="1033.3900000000001"/>
    <n v="105.64"/>
    <x v="0"/>
    <x v="7"/>
    <x v="7"/>
    <n v="1335"/>
    <n v="127"/>
    <x v="3"/>
    <x v="1"/>
  </r>
  <r>
    <x v="245"/>
    <x v="5"/>
    <x v="3"/>
    <n v="90.9"/>
    <n v="6899.68"/>
    <n v="75.91"/>
    <n v="8.2100000000000009"/>
    <n v="384.67"/>
    <n v="45.7"/>
    <n v="430.37"/>
    <n v="17"/>
    <n v="32"/>
    <n v="591"/>
    <n v="620"/>
    <n v="58"/>
    <n v="44"/>
    <m/>
    <n v="140.44"/>
    <n v="0"/>
    <n v="0"/>
    <s v="POOR TRACE"/>
    <n v="76.92"/>
    <n v="1123.22"/>
    <n v="104.16"/>
    <x v="0"/>
    <x v="7"/>
    <x v="7"/>
    <n v="1211"/>
    <n v="102"/>
    <x v="0"/>
    <x v="1"/>
  </r>
  <r>
    <x v="245"/>
    <x v="6"/>
    <x v="3"/>
    <n v="90.9"/>
    <n v="5386.36"/>
    <n v="59.26"/>
    <n v="7.73"/>
    <n v="233.5"/>
    <n v="10.130000000000001"/>
    <n v="243.63"/>
    <n v="11"/>
    <n v="20"/>
    <n v="619"/>
    <n v="637"/>
    <n v="47"/>
    <n v="41"/>
    <m/>
    <n v="164.17"/>
    <n v="24.7"/>
    <n v="0.62"/>
    <n v="25.31"/>
    <n v="309.82"/>
    <n v="878.51"/>
    <n v="91.55"/>
    <x v="0"/>
    <x v="7"/>
    <x v="7"/>
    <n v="1256"/>
    <n v="88"/>
    <x v="0"/>
    <x v="1"/>
  </r>
  <r>
    <x v="245"/>
    <x v="8"/>
    <x v="3"/>
    <n v="90.9"/>
    <n v="5789.39"/>
    <n v="63.69"/>
    <n v="7.58"/>
    <n v="185.06"/>
    <n v="10.91"/>
    <n v="195.97"/>
    <n v="2"/>
    <n v="16"/>
    <n v="591"/>
    <n v="636"/>
    <n v="51"/>
    <n v="44"/>
    <m/>
    <n v="158.58000000000001"/>
    <n v="19.52"/>
    <n v="0"/>
    <n v="19.52"/>
    <n v="237.2"/>
    <n v="895.22"/>
    <n v="92.13"/>
    <x v="0"/>
    <x v="7"/>
    <x v="7"/>
    <n v="1227"/>
    <n v="95"/>
    <x v="4"/>
    <x v="1"/>
  </r>
  <r>
    <x v="245"/>
    <x v="18"/>
    <x v="3"/>
    <n v="90.9"/>
    <n v="4834.3"/>
    <n v="53.18"/>
    <n v="7.78"/>
    <n v="107.64"/>
    <n v="19.8"/>
    <n v="127.44"/>
    <n v="8"/>
    <n v="11"/>
    <n v="536"/>
    <n v="540"/>
    <n v="40"/>
    <n v="44"/>
    <m/>
    <n v="140.44"/>
    <n v="17.850000000000001"/>
    <n v="0"/>
    <n v="17.850000000000001"/>
    <n v="228.05"/>
    <n v="671.42"/>
    <n v="91.17"/>
    <x v="0"/>
    <x v="7"/>
    <x v="7"/>
    <n v="1076"/>
    <n v="84"/>
    <x v="4"/>
    <x v="1"/>
  </r>
  <r>
    <x v="245"/>
    <x v="22"/>
    <x v="3"/>
    <n v="90.9"/>
    <n v="5216.72"/>
    <n v="65.8"/>
    <n v="7.8"/>
    <n v="241.8"/>
    <n v="33.729999999999997"/>
    <n v="275.52999999999997"/>
    <n v="5"/>
    <n v="20"/>
    <n v="444"/>
    <n v="469"/>
    <n v="39"/>
    <n v="43"/>
    <m/>
    <n v="159.01"/>
    <n v="15.1"/>
    <n v="0"/>
    <n v="15.1"/>
    <n v="217.44"/>
    <n v="958.43"/>
    <n v="80.349999999999994"/>
    <x v="0"/>
    <x v="7"/>
    <x v="7"/>
    <n v="913"/>
    <n v="82"/>
    <x v="3"/>
    <x v="1"/>
  </r>
  <r>
    <x v="245"/>
    <x v="11"/>
    <x v="3"/>
    <n v="90.9"/>
    <n v="5950.18"/>
    <n v="65.459999999999994"/>
    <n v="8.3699999999999992"/>
    <n v="291.23"/>
    <n v="44.68"/>
    <n v="335.91"/>
    <n v="14"/>
    <n v="25"/>
    <n v="676"/>
    <n v="678"/>
    <n v="56"/>
    <n v="63"/>
    <m/>
    <n v="143.27000000000001"/>
    <n v="11.8"/>
    <n v="1.06"/>
    <s v="POOR TRACE"/>
    <n v="199.77"/>
    <n v="991.32"/>
    <n v="100.19"/>
    <x v="0"/>
    <x v="7"/>
    <x v="7"/>
    <n v="1354"/>
    <n v="119"/>
    <x v="4"/>
    <x v="1"/>
  </r>
  <r>
    <x v="245"/>
    <x v="13"/>
    <x v="3"/>
    <n v="90.9"/>
    <n v="6031.24"/>
    <n v="66.349999999999994"/>
    <n v="7.97"/>
    <n v="211.29"/>
    <n v="31.66"/>
    <n v="242.95"/>
    <n v="1"/>
    <n v="18"/>
    <n v="581"/>
    <n v="637"/>
    <n v="61"/>
    <n v="34"/>
    <m/>
    <n v="166.79"/>
    <n v="23.41"/>
    <n v="0.11"/>
    <n v="23.52"/>
    <n v="280.33999999999997"/>
    <n v="903.66"/>
    <n v="95.46"/>
    <x v="0"/>
    <x v="7"/>
    <x v="7"/>
    <n v="1218"/>
    <n v="95"/>
    <x v="0"/>
    <x v="1"/>
  </r>
  <r>
    <x v="245"/>
    <x v="14"/>
    <x v="41"/>
    <n v="90.9"/>
    <n v="4108.43"/>
    <n v="45.2"/>
    <n v="6.51"/>
    <n v="10.68"/>
    <n v="0"/>
    <n v="10.68"/>
    <n v="20"/>
    <n v="1"/>
    <n v="742"/>
    <n v="729"/>
    <n v="91"/>
    <n v="76"/>
    <m/>
    <n v="137.84"/>
    <n v="1.07"/>
    <n v="0"/>
    <n v="1.07"/>
    <n v="143.38999999999999"/>
    <n v="307.91000000000003"/>
    <n v="72.55"/>
    <x v="0"/>
    <x v="7"/>
    <x v="7"/>
    <n v="1471"/>
    <n v="167"/>
    <x v="0"/>
    <x v="1"/>
  </r>
  <r>
    <x v="245"/>
    <x v="15"/>
    <x v="3"/>
    <n v="90.9"/>
    <n v="6311.81"/>
    <n v="69.44"/>
    <n v="8.74"/>
    <n v="280.02999999999997"/>
    <n v="66.900000000000006"/>
    <n v="346.93"/>
    <n v="9"/>
    <n v="29"/>
    <n v="610"/>
    <n v="663"/>
    <n v="57"/>
    <n v="50"/>
    <m/>
    <n v="160.13999999999999"/>
    <n v="21.15"/>
    <n v="0.37"/>
    <n v="21.52"/>
    <n v="260.64"/>
    <n v="1009.93"/>
    <n v="87.8"/>
    <x v="0"/>
    <x v="7"/>
    <x v="7"/>
    <n v="1273"/>
    <n v="107"/>
    <x v="0"/>
    <x v="1"/>
  </r>
  <r>
    <x v="245"/>
    <x v="16"/>
    <x v="3"/>
    <n v="90.9"/>
    <n v="6571.29"/>
    <n v="72.290000000000006"/>
    <n v="7.74"/>
    <n v="263.88"/>
    <n v="30.79"/>
    <n v="294.67"/>
    <n v="1"/>
    <n v="27"/>
    <n v="645"/>
    <n v="692"/>
    <n v="74"/>
    <n v="48"/>
    <m/>
    <n v="153.16999999999999"/>
    <n v="19.41"/>
    <n v="0"/>
    <n v="19.41"/>
    <n v="248.33"/>
    <n v="1155.07"/>
    <n v="92.52"/>
    <x v="0"/>
    <x v="7"/>
    <x v="7"/>
    <n v="1337"/>
    <n v="122"/>
    <x v="0"/>
    <x v="1"/>
  </r>
  <r>
    <x v="246"/>
    <x v="1"/>
    <x v="28"/>
    <n v="142.56"/>
    <n v="13198.26"/>
    <n v="92.58"/>
    <n v="8.11"/>
    <n v="354.9"/>
    <n v="88.18"/>
    <n v="443.08"/>
    <n v="10"/>
    <n v="22"/>
    <n v="925"/>
    <n v="910"/>
    <n v="81"/>
    <n v="75"/>
    <m/>
    <n v="171.23"/>
    <n v="63.14"/>
    <n v="0.96"/>
    <n v="64.11"/>
    <n v="541.53"/>
    <n v="1606.61"/>
    <n v="184.89"/>
    <x v="0"/>
    <x v="8"/>
    <x v="4"/>
    <n v="1835"/>
    <n v="156"/>
    <x v="0"/>
    <x v="1"/>
  </r>
  <r>
    <x v="246"/>
    <x v="3"/>
    <x v="28"/>
    <n v="142.56"/>
    <n v="4791.62"/>
    <n v="33.619999999999997"/>
    <n v="5.94"/>
    <n v="6.26"/>
    <n v="0"/>
    <n v="6.26"/>
    <n v="4"/>
    <n v="1"/>
    <n v="695"/>
    <n v="706"/>
    <n v="50"/>
    <n v="53"/>
    <m/>
    <n v="139.33000000000001"/>
    <n v="11.41"/>
    <n v="0"/>
    <n v="11.41"/>
    <n v="279.56"/>
    <n v="290.23"/>
    <n v="74.069999999999993"/>
    <x v="0"/>
    <x v="8"/>
    <x v="4"/>
    <n v="1401"/>
    <n v="103"/>
    <x v="2"/>
    <x v="1"/>
  </r>
  <r>
    <x v="246"/>
    <x v="4"/>
    <x v="28"/>
    <n v="142.56"/>
    <n v="6128.72"/>
    <n v="43"/>
    <n v="8.14"/>
    <n v="161.4"/>
    <n v="38.409999999999997"/>
    <n v="199.81"/>
    <n v="14"/>
    <n v="12"/>
    <n v="651"/>
    <n v="647"/>
    <n v="49"/>
    <n v="61"/>
    <m/>
    <n v="134.85"/>
    <n v="15.17"/>
    <n v="0"/>
    <n v="15.17"/>
    <n v="240.06"/>
    <n v="784.94"/>
    <n v="107.79"/>
    <x v="0"/>
    <x v="8"/>
    <x v="4"/>
    <n v="1298"/>
    <n v="110"/>
    <x v="3"/>
    <x v="1"/>
  </r>
  <r>
    <x v="246"/>
    <x v="5"/>
    <x v="28"/>
    <n v="142.56"/>
    <n v="12125.42"/>
    <n v="85.05"/>
    <n v="8.16"/>
    <n v="729.4"/>
    <n v="171.64"/>
    <n v="901.04"/>
    <n v="23"/>
    <n v="46"/>
    <n v="728"/>
    <n v="763"/>
    <n v="85"/>
    <n v="56"/>
    <m/>
    <n v="162.49"/>
    <n v="29.65"/>
    <n v="0.8"/>
    <n v="30.45"/>
    <n v="317.45999999999998"/>
    <n v="2174.8200000000002"/>
    <n v="160.83000000000001"/>
    <x v="0"/>
    <x v="8"/>
    <x v="4"/>
    <n v="1491"/>
    <n v="141"/>
    <x v="0"/>
    <x v="1"/>
  </r>
  <r>
    <x v="246"/>
    <x v="6"/>
    <x v="28"/>
    <n v="142.56"/>
    <n v="10897.28"/>
    <n v="76.44"/>
    <n v="8.33"/>
    <n v="374.7"/>
    <n v="121.56"/>
    <n v="496.26"/>
    <n v="16"/>
    <n v="29"/>
    <n v="793"/>
    <n v="819"/>
    <n v="58"/>
    <n v="53"/>
    <m/>
    <n v="163.31"/>
    <n v="43.48"/>
    <n v="0.43"/>
    <n v="43.91"/>
    <n v="453.52"/>
    <n v="1604.41"/>
    <n v="151.78"/>
    <x v="0"/>
    <x v="8"/>
    <x v="4"/>
    <n v="1612"/>
    <n v="111"/>
    <x v="0"/>
    <x v="1"/>
  </r>
  <r>
    <x v="246"/>
    <x v="8"/>
    <x v="28"/>
    <n v="142.56"/>
    <n v="5402.76"/>
    <n v="39.92"/>
    <n v="7.24"/>
    <n v="156.04"/>
    <n v="0.72"/>
    <n v="156.76"/>
    <n v="4"/>
    <n v="12"/>
    <n v="495"/>
    <n v="516"/>
    <n v="25"/>
    <n v="24"/>
    <m/>
    <n v="131.88999999999999"/>
    <n v="9.17"/>
    <n v="0"/>
    <n v="9.17"/>
    <n v="174.99"/>
    <n v="633.42999999999995"/>
    <n v="82.5"/>
    <x v="0"/>
    <x v="8"/>
    <x v="4"/>
    <n v="1011"/>
    <n v="49"/>
    <x v="4"/>
    <x v="1"/>
  </r>
  <r>
    <x v="246"/>
    <x v="9"/>
    <x v="28"/>
    <n v="142.56"/>
    <n v="9038.35"/>
    <n v="73.989999999999995"/>
    <n v="8.89"/>
    <n v="495.68"/>
    <n v="206.57"/>
    <n v="702.25"/>
    <n v="23"/>
    <n v="42"/>
    <n v="625"/>
    <n v="634"/>
    <n v="66"/>
    <n v="74"/>
    <m/>
    <n v="159.52000000000001"/>
    <n v="20.63"/>
    <n v="0.39"/>
    <n v="21.01"/>
    <n v="309.17"/>
    <n v="1604.51"/>
    <n v="123.65"/>
    <x v="0"/>
    <x v="8"/>
    <x v="4"/>
    <n v="1259"/>
    <n v="140"/>
    <x v="0"/>
    <x v="1"/>
  </r>
  <r>
    <x v="246"/>
    <x v="18"/>
    <x v="28"/>
    <n v="142.56"/>
    <n v="6127.33"/>
    <n v="74.900000000000006"/>
    <n v="7.93"/>
    <n v="289.62"/>
    <n v="33.549999999999997"/>
    <n v="323.17"/>
    <n v="10"/>
    <n v="24"/>
    <n v="400"/>
    <n v="418"/>
    <n v="18"/>
    <n v="34"/>
    <m/>
    <n v="147.78"/>
    <n v="24.59"/>
    <n v="1.5"/>
    <n v="26.08"/>
    <n v="269.92"/>
    <n v="965.4"/>
    <n v="93.77"/>
    <x v="0"/>
    <x v="8"/>
    <x v="4"/>
    <n v="818"/>
    <n v="52"/>
    <x v="4"/>
    <x v="1"/>
  </r>
  <r>
    <x v="246"/>
    <x v="22"/>
    <x v="28"/>
    <n v="142.56"/>
    <n v="6264.54"/>
    <n v="50.29"/>
    <n v="7.63"/>
    <n v="314.98"/>
    <n v="37.57"/>
    <n v="352.55"/>
    <n v="6"/>
    <n v="21"/>
    <n v="503"/>
    <n v="519"/>
    <n v="22"/>
    <n v="40"/>
    <m/>
    <n v="144.51"/>
    <n v="19.88"/>
    <n v="0.09"/>
    <n v="19.97"/>
    <n v="247.89"/>
    <n v="945.65"/>
    <n v="96.43"/>
    <x v="0"/>
    <x v="8"/>
    <x v="4"/>
    <n v="1022"/>
    <n v="62"/>
    <x v="3"/>
    <x v="1"/>
  </r>
  <r>
    <x v="246"/>
    <x v="11"/>
    <x v="28"/>
    <n v="142.56"/>
    <n v="3907.49"/>
    <n v="70.92"/>
    <n v="8.2799999999999994"/>
    <n v="249.73"/>
    <n v="29.39"/>
    <n v="279.12"/>
    <n v="10"/>
    <n v="16"/>
    <n v="297"/>
    <n v="292"/>
    <n v="26"/>
    <n v="35"/>
    <m/>
    <n v="132.97999999999999"/>
    <n v="3.04"/>
    <n v="0.17"/>
    <n v="3.21"/>
    <n v="82.37"/>
    <n v="831.14"/>
    <n v="62.66"/>
    <x v="0"/>
    <x v="8"/>
    <x v="4"/>
    <n v="589"/>
    <n v="61"/>
    <x v="4"/>
    <x v="1"/>
  </r>
  <r>
    <x v="246"/>
    <x v="13"/>
    <x v="28"/>
    <n v="142.56"/>
    <n v="8936.43"/>
    <n v="62.75"/>
    <n v="7.66"/>
    <n v="332.37"/>
    <n v="23.79"/>
    <n v="356.16"/>
    <n v="8"/>
    <n v="21"/>
    <n v="653"/>
    <n v="694"/>
    <n v="54"/>
    <n v="45"/>
    <m/>
    <n v="169.34"/>
    <n v="49.98"/>
    <n v="3.05"/>
    <n v="53.04"/>
    <n v="457.36"/>
    <n v="1180.75"/>
    <n v="126.72"/>
    <x v="0"/>
    <x v="8"/>
    <x v="4"/>
    <n v="1347"/>
    <n v="99"/>
    <x v="0"/>
    <x v="1"/>
  </r>
  <r>
    <x v="246"/>
    <x v="14"/>
    <x v="28"/>
    <n v="142.56"/>
    <n v="5880.78"/>
    <n v="41.25"/>
    <n v="7.01"/>
    <n v="24.85"/>
    <n v="0.7"/>
    <n v="25.55"/>
    <n v="3"/>
    <n v="2"/>
    <n v="678"/>
    <n v="707"/>
    <n v="41"/>
    <n v="33"/>
    <m/>
    <n v="133.47"/>
    <n v="7.9"/>
    <n v="0"/>
    <n v="7.9"/>
    <n v="218.12"/>
    <n v="325.91000000000003"/>
    <n v="65.13"/>
    <x v="0"/>
    <x v="8"/>
    <x v="4"/>
    <n v="1385"/>
    <n v="74"/>
    <x v="0"/>
    <x v="1"/>
  </r>
  <r>
    <x v="246"/>
    <x v="15"/>
    <x v="28"/>
    <n v="142.56"/>
    <n v="8851.94"/>
    <n v="72.38"/>
    <n v="8.34"/>
    <n v="291.01"/>
    <n v="46.92"/>
    <n v="337.93"/>
    <n v="13"/>
    <n v="26"/>
    <n v="647"/>
    <n v="675"/>
    <n v="40"/>
    <n v="57"/>
    <m/>
    <n v="147.65"/>
    <n v="19.05"/>
    <n v="5.19"/>
    <n v="24.23"/>
    <n v="274.83999999999997"/>
    <n v="1412.03"/>
    <n v="117.32"/>
    <x v="0"/>
    <x v="8"/>
    <x v="4"/>
    <n v="1322"/>
    <n v="97"/>
    <x v="0"/>
    <x v="1"/>
  </r>
  <r>
    <x v="246"/>
    <x v="16"/>
    <x v="28"/>
    <n v="142.56"/>
    <n v="12792.81"/>
    <n v="89.76"/>
    <n v="8.57"/>
    <n v="613.03"/>
    <n v="162.03"/>
    <n v="775.06"/>
    <n v="13"/>
    <n v="44"/>
    <n v="886"/>
    <n v="907"/>
    <n v="88"/>
    <n v="80"/>
    <m/>
    <n v="158.99"/>
    <n v="45.37"/>
    <n v="7.0000000000000007E-2"/>
    <n v="45.44"/>
    <n v="477.31"/>
    <n v="2453.88"/>
    <n v="154.4"/>
    <x v="0"/>
    <x v="8"/>
    <x v="4"/>
    <n v="1793"/>
    <n v="168"/>
    <x v="0"/>
    <x v="1"/>
  </r>
  <r>
    <x v="247"/>
    <x v="2"/>
    <x v="32"/>
    <n v="59.87"/>
    <n v="5356.6"/>
    <n v="89.65"/>
    <n v="7.43"/>
    <n v="285.74"/>
    <n v="11.57"/>
    <n v="297.31"/>
    <n v="1"/>
    <n v="12"/>
    <n v="357"/>
    <n v="347"/>
    <n v="9"/>
    <n v="1"/>
    <m/>
    <n v="154.47"/>
    <n v="3.08"/>
    <n v="0"/>
    <n v="3.08"/>
    <n v="155.71"/>
    <n v="486.4"/>
    <n v="59.5"/>
    <x v="7"/>
    <x v="0"/>
    <x v="8"/>
    <n v="704"/>
    <n v="10"/>
    <x v="1"/>
    <x v="1"/>
  </r>
  <r>
    <x v="248"/>
    <x v="2"/>
    <x v="32"/>
    <n v="61.65"/>
    <n v="5255.36"/>
    <n v="85.48"/>
    <n v="7.47"/>
    <n v="306.85000000000002"/>
    <n v="22.42"/>
    <n v="329.27"/>
    <n v="4"/>
    <n v="11"/>
    <n v="144"/>
    <n v="160"/>
    <n v="35"/>
    <n v="10"/>
    <m/>
    <n v="147.44"/>
    <n v="7.21"/>
    <n v="0"/>
    <n v="7.21"/>
    <n v="145.19"/>
    <n v="645.20000000000005"/>
    <n v="62.2"/>
    <x v="7"/>
    <x v="0"/>
    <x v="8"/>
    <n v="304"/>
    <n v="45"/>
    <x v="1"/>
    <x v="1"/>
  </r>
  <r>
    <x v="249"/>
    <x v="35"/>
    <x v="220"/>
    <n v="17.87"/>
    <n v="2056.4699999999998"/>
    <n v="115.09"/>
    <n v="6.59"/>
    <n v="131.91"/>
    <n v="0"/>
    <n v="131.91"/>
    <n v="0"/>
    <n v="1"/>
    <n v="83"/>
    <n v="92"/>
    <n v="3"/>
    <n v="2"/>
    <n v="211"/>
    <n v="176.85"/>
    <n v="2.8"/>
    <n v="5.57"/>
    <n v="8.3699999999999992"/>
    <n v="91.31"/>
    <n v="180.25"/>
    <n v="33.270000000000003"/>
    <x v="0"/>
    <x v="0"/>
    <x v="0"/>
    <n v="175"/>
    <n v="5"/>
    <x v="3"/>
    <x v="0"/>
  </r>
  <r>
    <x v="249"/>
    <x v="23"/>
    <x v="220"/>
    <n v="17.87"/>
    <n v="2065.56"/>
    <n v="115.6"/>
    <n v="6.76"/>
    <n v="223.25"/>
    <n v="0"/>
    <n v="223.25"/>
    <n v="1"/>
    <n v="3"/>
    <n v="81"/>
    <n v="90"/>
    <n v="5"/>
    <n v="1"/>
    <n v="213"/>
    <n v="160.4"/>
    <n v="1.96"/>
    <n v="3.65"/>
    <n v="5.61"/>
    <n v="68.540000000000006"/>
    <n v="289.77"/>
    <n v="32.159999999999997"/>
    <x v="0"/>
    <x v="0"/>
    <x v="0"/>
    <n v="171"/>
    <n v="6"/>
    <x v="4"/>
    <x v="0"/>
  </r>
  <r>
    <x v="249"/>
    <x v="2"/>
    <x v="220"/>
    <n v="17.87"/>
    <n v="2003.87"/>
    <n v="112.15"/>
    <n v="6.53"/>
    <n v="307.33999999999997"/>
    <n v="0"/>
    <n v="307.33999999999997"/>
    <n v="0"/>
    <n v="2"/>
    <n v="82"/>
    <n v="88"/>
    <n v="3"/>
    <n v="2"/>
    <n v="200"/>
    <n v="133.94999999999999"/>
    <n v="0.73"/>
    <n v="2.21"/>
    <n v="2.93"/>
    <n v="41"/>
    <n v="354.25"/>
    <n v="25.78"/>
    <x v="0"/>
    <x v="0"/>
    <x v="0"/>
    <n v="170"/>
    <n v="5"/>
    <x v="1"/>
    <x v="0"/>
  </r>
  <r>
    <x v="249"/>
    <x v="3"/>
    <x v="220"/>
    <n v="17.87"/>
    <n v="2051.23"/>
    <n v="114.8"/>
    <n v="6.65"/>
    <n v="269.05"/>
    <n v="0"/>
    <n v="269.05"/>
    <n v="1"/>
    <n v="2"/>
    <n v="86"/>
    <n v="82"/>
    <n v="4"/>
    <n v="2"/>
    <n v="189"/>
    <n v="148.69999999999999"/>
    <n v="4.83"/>
    <n v="0"/>
    <n v="4.83"/>
    <n v="51.39"/>
    <n v="319.20999999999998"/>
    <n v="32.54"/>
    <x v="0"/>
    <x v="0"/>
    <x v="0"/>
    <n v="168"/>
    <n v="6"/>
    <x v="2"/>
    <x v="0"/>
  </r>
  <r>
    <x v="249"/>
    <x v="25"/>
    <x v="220"/>
    <n v="17.87"/>
    <n v="2060.2399999999998"/>
    <n v="115.3"/>
    <n v="6.84"/>
    <n v="415.39"/>
    <n v="0"/>
    <n v="415.39"/>
    <n v="0"/>
    <n v="2"/>
    <n v="64"/>
    <n v="62"/>
    <n v="3"/>
    <n v="0"/>
    <n v="196"/>
    <n v="143.69999999999999"/>
    <n v="4.76"/>
    <n v="0"/>
    <n v="4.76"/>
    <n v="44.91"/>
    <n v="512.61"/>
    <n v="33.130000000000003"/>
    <x v="0"/>
    <x v="0"/>
    <x v="0"/>
    <n v="126"/>
    <n v="3"/>
    <x v="3"/>
    <x v="0"/>
  </r>
  <r>
    <x v="249"/>
    <x v="28"/>
    <x v="220"/>
    <n v="17.87"/>
    <n v="2195.59"/>
    <n v="122.88"/>
    <n v="7.06"/>
    <n v="354.65"/>
    <n v="2.11"/>
    <n v="356.76"/>
    <n v="0"/>
    <n v="2"/>
    <n v="84"/>
    <n v="80"/>
    <n v="7"/>
    <n v="4"/>
    <n v="202"/>
    <n v="155.41999999999999"/>
    <n v="4.8099999999999996"/>
    <n v="0.51"/>
    <n v="5.32"/>
    <n v="60.08"/>
    <n v="425.42"/>
    <n v="31.78"/>
    <x v="0"/>
    <x v="0"/>
    <x v="0"/>
    <n v="164"/>
    <n v="11"/>
    <x v="1"/>
    <x v="0"/>
  </r>
  <r>
    <x v="249"/>
    <x v="26"/>
    <x v="220"/>
    <n v="17.87"/>
    <n v="2130.3000000000002"/>
    <n v="119.22"/>
    <n v="6.96"/>
    <n v="366.16"/>
    <n v="0"/>
    <n v="366.16"/>
    <n v="0"/>
    <n v="2"/>
    <n v="110"/>
    <n v="107"/>
    <n v="6"/>
    <n v="3"/>
    <n v="208"/>
    <n v="165.54"/>
    <n v="1.7"/>
    <n v="4.16"/>
    <n v="5.85"/>
    <n v="70.94"/>
    <n v="479.98"/>
    <n v="29.15"/>
    <x v="0"/>
    <x v="0"/>
    <x v="0"/>
    <n v="217"/>
    <n v="9"/>
    <x v="3"/>
    <x v="0"/>
  </r>
  <r>
    <x v="249"/>
    <x v="4"/>
    <x v="220"/>
    <n v="17.87"/>
    <n v="2049.62"/>
    <n v="114.71"/>
    <n v="6.64"/>
    <n v="262.61"/>
    <n v="0"/>
    <n v="262.61"/>
    <n v="3"/>
    <n v="1"/>
    <n v="86"/>
    <n v="82"/>
    <n v="3"/>
    <n v="1"/>
    <n v="210"/>
    <n v="168.84"/>
    <n v="3.52"/>
    <n v="1.93"/>
    <n v="5.44"/>
    <n v="69.989999999999995"/>
    <n v="399.44"/>
    <n v="42.88"/>
    <x v="0"/>
    <x v="0"/>
    <x v="0"/>
    <n v="168"/>
    <n v="4"/>
    <x v="3"/>
    <x v="0"/>
  </r>
  <r>
    <x v="249"/>
    <x v="7"/>
    <x v="220"/>
    <n v="17.87"/>
    <n v="2010.67"/>
    <n v="112.53"/>
    <n v="7.37"/>
    <n v="253.49"/>
    <n v="11.44"/>
    <n v="264.93"/>
    <n v="0"/>
    <n v="3"/>
    <n v="96"/>
    <n v="91"/>
    <n v="2"/>
    <n v="1"/>
    <n v="199"/>
    <n v="154.11000000000001"/>
    <n v="2.5299999999999998"/>
    <n v="2.89"/>
    <n v="5.42"/>
    <n v="63.79"/>
    <n v="307.63"/>
    <n v="26.34"/>
    <x v="0"/>
    <x v="0"/>
    <x v="0"/>
    <n v="187"/>
    <n v="3"/>
    <x v="3"/>
    <x v="0"/>
  </r>
  <r>
    <x v="249"/>
    <x v="8"/>
    <x v="220"/>
    <n v="17.87"/>
    <n v="2061.54"/>
    <n v="115.37"/>
    <n v="7.03"/>
    <n v="187.16"/>
    <n v="0.7"/>
    <n v="187.86"/>
    <n v="0"/>
    <n v="1"/>
    <n v="89"/>
    <n v="108"/>
    <n v="3"/>
    <n v="0"/>
    <n v="205"/>
    <n v="167.52"/>
    <n v="5.66"/>
    <n v="0"/>
    <n v="5.66"/>
    <n v="60.07"/>
    <n v="205.4"/>
    <n v="26.54"/>
    <x v="0"/>
    <x v="0"/>
    <x v="0"/>
    <n v="197"/>
    <n v="3"/>
    <x v="4"/>
    <x v="0"/>
  </r>
  <r>
    <x v="249"/>
    <x v="18"/>
    <x v="220"/>
    <n v="17.87"/>
    <n v="2007.05"/>
    <n v="112.32"/>
    <n v="7.34"/>
    <n v="226.43"/>
    <n v="12.17"/>
    <n v="238.6"/>
    <n v="0"/>
    <n v="2"/>
    <n v="92"/>
    <n v="96"/>
    <n v="6"/>
    <n v="6"/>
    <n v="184"/>
    <n v="146.54"/>
    <n v="5.45"/>
    <n v="0"/>
    <n v="5.45"/>
    <n v="63.12"/>
    <n v="274.86"/>
    <n v="28.02"/>
    <x v="0"/>
    <x v="0"/>
    <x v="0"/>
    <n v="188"/>
    <n v="12"/>
    <x v="4"/>
    <x v="0"/>
  </r>
  <r>
    <x v="249"/>
    <x v="22"/>
    <x v="220"/>
    <n v="17.87"/>
    <n v="2000.61"/>
    <n v="111.96"/>
    <n v="7.2"/>
    <n v="214.99"/>
    <n v="2.84"/>
    <n v="217.83"/>
    <n v="0"/>
    <n v="2"/>
    <n v="80"/>
    <n v="90"/>
    <n v="3"/>
    <n v="1"/>
    <n v="205"/>
    <n v="168.53"/>
    <n v="4.58"/>
    <n v="1.23"/>
    <n v="5.81"/>
    <n v="70.489999999999995"/>
    <n v="218.8"/>
    <n v="30.45"/>
    <x v="0"/>
    <x v="0"/>
    <x v="0"/>
    <n v="170"/>
    <n v="4"/>
    <x v="3"/>
    <x v="0"/>
  </r>
  <r>
    <x v="249"/>
    <x v="11"/>
    <x v="220"/>
    <n v="17.87"/>
    <n v="2070.5300000000002"/>
    <n v="115.88"/>
    <n v="6.7"/>
    <n v="252.26"/>
    <n v="0"/>
    <n v="252.26"/>
    <n v="0"/>
    <n v="1"/>
    <n v="83"/>
    <n v="86"/>
    <n v="3"/>
    <n v="1"/>
    <n v="196"/>
    <n v="145.18"/>
    <n v="4.4000000000000004"/>
    <n v="0.77"/>
    <n v="5.17"/>
    <n v="52.79"/>
    <n v="336.76"/>
    <n v="31.84"/>
    <x v="0"/>
    <x v="0"/>
    <x v="0"/>
    <n v="169"/>
    <n v="4"/>
    <x v="4"/>
    <x v="0"/>
  </r>
  <r>
    <x v="249"/>
    <x v="12"/>
    <x v="220"/>
    <n v="17.87"/>
    <n v="2028.99"/>
    <n v="113.94"/>
    <n v="6.85"/>
    <n v="163.21"/>
    <n v="0"/>
    <n v="163.21"/>
    <n v="0"/>
    <n v="2"/>
    <n v="85"/>
    <n v="82"/>
    <n v="4"/>
    <n v="3"/>
    <n v="217"/>
    <n v="177.6"/>
    <n v="2.13"/>
    <n v="4.96"/>
    <n v="7.09"/>
    <n v="83.05"/>
    <n v="208.05"/>
    <n v="25.67"/>
    <x v="0"/>
    <x v="0"/>
    <x v="0"/>
    <n v="167"/>
    <n v="7"/>
    <x v="3"/>
    <x v="0"/>
  </r>
  <r>
    <x v="249"/>
    <x v="21"/>
    <x v="220"/>
    <n v="17.87"/>
    <n v="1896.97"/>
    <n v="124.27"/>
    <n v="6.94"/>
    <n v="236.66"/>
    <n v="0"/>
    <n v="236.66"/>
    <n v="0"/>
    <n v="1"/>
    <n v="71"/>
    <n v="82"/>
    <n v="3"/>
    <n v="0"/>
    <n v="205"/>
    <n v="164.45"/>
    <n v="4.79"/>
    <n v="0"/>
    <n v="4.79"/>
    <n v="53.31"/>
    <n v="275.38"/>
    <n v="28.69"/>
    <x v="0"/>
    <x v="0"/>
    <x v="0"/>
    <n v="153"/>
    <n v="3"/>
    <x v="3"/>
    <x v="0"/>
  </r>
  <r>
    <x v="249"/>
    <x v="32"/>
    <x v="220"/>
    <n v="17.87"/>
    <n v="2026.37"/>
    <n v="113.41"/>
    <n v="6.29"/>
    <n v="94.69"/>
    <n v="0"/>
    <n v="94.69"/>
    <n v="0"/>
    <n v="1"/>
    <n v="82"/>
    <n v="81"/>
    <n v="4"/>
    <n v="5"/>
    <n v="210"/>
    <n v="172.57"/>
    <n v="0.86"/>
    <n v="5.8"/>
    <n v="6.65"/>
    <n v="83.29"/>
    <n v="136.93"/>
    <n v="27.47"/>
    <x v="0"/>
    <x v="0"/>
    <x v="0"/>
    <n v="163"/>
    <n v="9"/>
    <x v="1"/>
    <x v="0"/>
  </r>
  <r>
    <x v="249"/>
    <x v="29"/>
    <x v="220"/>
    <n v="17.87"/>
    <n v="2088.62"/>
    <n v="116.89"/>
    <n v="6.24"/>
    <n v="113.77"/>
    <n v="0"/>
    <n v="113.77"/>
    <n v="0"/>
    <n v="4"/>
    <n v="90"/>
    <n v="101"/>
    <n v="3"/>
    <n v="1"/>
    <n v="210"/>
    <n v="168.13"/>
    <n v="2.14"/>
    <n v="4.83"/>
    <n v="6.97"/>
    <n v="80.150000000000006"/>
    <n v="208.44"/>
    <n v="25.16"/>
    <x v="0"/>
    <x v="0"/>
    <x v="0"/>
    <n v="191"/>
    <n v="4"/>
    <x v="4"/>
    <x v="0"/>
  </r>
  <r>
    <x v="249"/>
    <x v="27"/>
    <x v="220"/>
    <n v="17.87"/>
    <n v="2083.0700000000002"/>
    <n v="116.58"/>
    <n v="6.83"/>
    <n v="219.17"/>
    <n v="0"/>
    <n v="219.17"/>
    <n v="0"/>
    <n v="1"/>
    <n v="64"/>
    <n v="79"/>
    <n v="6"/>
    <n v="3"/>
    <n v="201"/>
    <n v="157.24"/>
    <n v="5.31"/>
    <n v="0.3"/>
    <n v="5.62"/>
    <n v="61.42"/>
    <n v="314.97000000000003"/>
    <n v="28.33"/>
    <x v="0"/>
    <x v="0"/>
    <x v="0"/>
    <n v="143"/>
    <n v="9"/>
    <x v="3"/>
    <x v="0"/>
  </r>
  <r>
    <x v="250"/>
    <x v="35"/>
    <x v="221"/>
    <n v="81.98"/>
    <n v="6166.97"/>
    <n v="75.23"/>
    <n v="6.55"/>
    <n v="417.49"/>
    <n v="0"/>
    <n v="417.49"/>
    <n v="2"/>
    <n v="12"/>
    <n v="474"/>
    <n v="502"/>
    <n v="86"/>
    <n v="52"/>
    <n v="206"/>
    <n v="168.67"/>
    <n v="28.14"/>
    <n v="1.92"/>
    <n v="30.05"/>
    <n v="316.73"/>
    <n v="1393.51"/>
    <n v="106.94"/>
    <x v="0"/>
    <x v="0"/>
    <x v="7"/>
    <n v="976"/>
    <n v="138"/>
    <x v="3"/>
    <x v="0"/>
  </r>
  <r>
    <x v="250"/>
    <x v="23"/>
    <x v="221"/>
    <n v="81.98"/>
    <n v="6646.15"/>
    <n v="81.069999999999993"/>
    <n v="6.69"/>
    <n v="809.28"/>
    <n v="0"/>
    <n v="809.28"/>
    <n v="7"/>
    <n v="25"/>
    <n v="495"/>
    <n v="539"/>
    <n v="92"/>
    <n v="62"/>
    <n v="210"/>
    <n v="163.28"/>
    <n v="22.72"/>
    <n v="1.88"/>
    <n v="24.6"/>
    <n v="277.8"/>
    <n v="1755.94"/>
    <n v="107.52"/>
    <x v="0"/>
    <x v="0"/>
    <x v="7"/>
    <n v="1034"/>
    <n v="154"/>
    <x v="4"/>
    <x v="0"/>
  </r>
  <r>
    <x v="250"/>
    <x v="2"/>
    <x v="221"/>
    <n v="81.98"/>
    <n v="6697.53"/>
    <n v="81.7"/>
    <n v="6.48"/>
    <n v="826.62"/>
    <n v="0"/>
    <n v="826.62"/>
    <n v="3"/>
    <n v="20"/>
    <n v="464"/>
    <n v="558"/>
    <n v="99"/>
    <n v="32"/>
    <n v="190"/>
    <n v="165.89"/>
    <n v="31.23"/>
    <n v="0"/>
    <n v="31.23"/>
    <n v="303.95"/>
    <n v="1818.68"/>
    <n v="97.04"/>
    <x v="0"/>
    <x v="0"/>
    <x v="7"/>
    <n v="1022"/>
    <n v="131"/>
    <x v="1"/>
    <x v="0"/>
  </r>
  <r>
    <x v="250"/>
    <x v="3"/>
    <x v="221"/>
    <n v="81.98"/>
    <n v="5673.45"/>
    <n v="69.209999999999994"/>
    <n v="6.44"/>
    <n v="707.21"/>
    <n v="0"/>
    <n v="707.21"/>
    <n v="14"/>
    <n v="19"/>
    <n v="534"/>
    <n v="566"/>
    <n v="134"/>
    <n v="83"/>
    <n v="184"/>
    <n v="149.31"/>
    <n v="5.43"/>
    <n v="0"/>
    <n v="5.43"/>
    <n v="199.12"/>
    <n v="1613.66"/>
    <n v="92.4"/>
    <x v="0"/>
    <x v="0"/>
    <x v="7"/>
    <n v="1100"/>
    <n v="217"/>
    <x v="2"/>
    <x v="0"/>
  </r>
  <r>
    <x v="250"/>
    <x v="25"/>
    <x v="221"/>
    <n v="81.98"/>
    <n v="6706.91"/>
    <n v="81.81"/>
    <n v="6.74"/>
    <n v="1785.62"/>
    <n v="0"/>
    <n v="1785.62"/>
    <n v="19"/>
    <n v="39"/>
    <n v="457"/>
    <n v="516"/>
    <n v="119"/>
    <n v="75"/>
    <n v="196"/>
    <n v="149.68"/>
    <n v="23.46"/>
    <n v="3.62"/>
    <n v="27.08"/>
    <n v="288.64"/>
    <n v="2472.12"/>
    <n v="115.45"/>
    <x v="0"/>
    <x v="0"/>
    <x v="7"/>
    <n v="973"/>
    <n v="194"/>
    <x v="3"/>
    <x v="0"/>
  </r>
  <r>
    <x v="250"/>
    <x v="28"/>
    <x v="221"/>
    <n v="81.98"/>
    <n v="6676.11"/>
    <n v="81.44"/>
    <n v="6.88"/>
    <n v="1695.68"/>
    <n v="0"/>
    <n v="1695.68"/>
    <n v="18"/>
    <n v="39"/>
    <n v="494"/>
    <n v="528"/>
    <n v="105"/>
    <n v="81"/>
    <n v="205"/>
    <n v="164.23"/>
    <n v="23.66"/>
    <n v="14.53"/>
    <n v="38.19"/>
    <n v="374.6"/>
    <n v="2359.0100000000002"/>
    <n v="112.69"/>
    <x v="0"/>
    <x v="0"/>
    <x v="7"/>
    <n v="1022"/>
    <n v="186"/>
    <x v="1"/>
    <x v="0"/>
  </r>
  <r>
    <x v="250"/>
    <x v="26"/>
    <x v="221"/>
    <n v="81.98"/>
    <n v="7164.95"/>
    <n v="87.4"/>
    <n v="6.95"/>
    <n v="1697.83"/>
    <n v="0"/>
    <n v="1697.83"/>
    <n v="15"/>
    <n v="36"/>
    <n v="535"/>
    <n v="566"/>
    <n v="113"/>
    <n v="75"/>
    <n v="205"/>
    <n v="169.94"/>
    <n v="34.61"/>
    <n v="4.42"/>
    <n v="39.03"/>
    <n v="360.39"/>
    <n v="2592.42"/>
    <n v="107.38"/>
    <x v="0"/>
    <x v="0"/>
    <x v="7"/>
    <n v="1101"/>
    <n v="188"/>
    <x v="3"/>
    <x v="0"/>
  </r>
  <r>
    <x v="250"/>
    <x v="4"/>
    <x v="221"/>
    <n v="81.98"/>
    <n v="6917.05"/>
    <n v="84.37"/>
    <n v="6.6"/>
    <n v="1314.83"/>
    <n v="0"/>
    <n v="1314.83"/>
    <n v="25"/>
    <n v="33"/>
    <n v="511"/>
    <n v="569"/>
    <n v="111"/>
    <n v="68"/>
    <n v="203"/>
    <n v="167.79"/>
    <n v="24.74"/>
    <n v="0"/>
    <n v="24.74"/>
    <n v="281.74"/>
    <n v="2142"/>
    <n v="130.80000000000001"/>
    <x v="0"/>
    <x v="0"/>
    <x v="7"/>
    <n v="1080"/>
    <n v="179"/>
    <x v="3"/>
    <x v="0"/>
  </r>
  <r>
    <x v="250"/>
    <x v="7"/>
    <x v="221"/>
    <n v="81.98"/>
    <n v="6838.67"/>
    <n v="83.42"/>
    <n v="6.83"/>
    <n v="983.57"/>
    <n v="0"/>
    <n v="983.57"/>
    <n v="6"/>
    <n v="26"/>
    <n v="460"/>
    <n v="508"/>
    <n v="98"/>
    <n v="47"/>
    <n v="197"/>
    <n v="161.63"/>
    <n v="28.48"/>
    <n v="0.5"/>
    <n v="28.98"/>
    <n v="307.16000000000003"/>
    <n v="1861.91"/>
    <n v="108.14"/>
    <x v="0"/>
    <x v="0"/>
    <x v="7"/>
    <n v="968"/>
    <n v="145"/>
    <x v="3"/>
    <x v="0"/>
  </r>
  <r>
    <x v="250"/>
    <x v="8"/>
    <x v="221"/>
    <n v="81.98"/>
    <n v="6713.51"/>
    <n v="81.89"/>
    <n v="6.44"/>
    <n v="318.04000000000002"/>
    <n v="0"/>
    <n v="318.04000000000002"/>
    <n v="6"/>
    <n v="9"/>
    <n v="532"/>
    <n v="540"/>
    <n v="99"/>
    <n v="59"/>
    <n v="203"/>
    <n v="164.71"/>
    <n v="11.32"/>
    <n v="0"/>
    <n v="11.32"/>
    <n v="229.18"/>
    <n v="1425.93"/>
    <n v="99.99"/>
    <x v="0"/>
    <x v="0"/>
    <x v="7"/>
    <n v="1072"/>
    <n v="158"/>
    <x v="4"/>
    <x v="0"/>
  </r>
  <r>
    <x v="250"/>
    <x v="18"/>
    <x v="221"/>
    <n v="81.98"/>
    <n v="6254.01"/>
    <n v="76.290000000000006"/>
    <n v="6.78"/>
    <n v="1109.67"/>
    <n v="0"/>
    <n v="1109.67"/>
    <n v="19"/>
    <n v="27"/>
    <n v="476"/>
    <n v="521"/>
    <n v="121"/>
    <n v="61"/>
    <n v="186"/>
    <n v="146.66999999999999"/>
    <n v="20.48"/>
    <n v="0.43"/>
    <n v="20.9"/>
    <n v="255.78"/>
    <n v="1948.53"/>
    <n v="98.84"/>
    <x v="0"/>
    <x v="0"/>
    <x v="7"/>
    <n v="997"/>
    <n v="182"/>
    <x v="4"/>
    <x v="0"/>
  </r>
  <r>
    <x v="250"/>
    <x v="22"/>
    <x v="221"/>
    <n v="81.98"/>
    <n v="6167.58"/>
    <n v="75.23"/>
    <n v="6.77"/>
    <n v="691.78"/>
    <n v="0"/>
    <n v="691.78"/>
    <n v="12"/>
    <n v="20"/>
    <n v="451"/>
    <n v="493"/>
    <n v="97"/>
    <n v="54"/>
    <n v="203"/>
    <n v="161.36000000000001"/>
    <n v="10.67"/>
    <n v="0"/>
    <n v="10.67"/>
    <n v="228.54"/>
    <n v="1474.65"/>
    <n v="93.04"/>
    <x v="0"/>
    <x v="0"/>
    <x v="7"/>
    <n v="944"/>
    <n v="151"/>
    <x v="3"/>
    <x v="0"/>
  </r>
  <r>
    <x v="250"/>
    <x v="11"/>
    <x v="221"/>
    <n v="81.98"/>
    <n v="6685.26"/>
    <n v="81.55"/>
    <n v="6.8"/>
    <n v="988.82"/>
    <n v="0"/>
    <n v="988.82"/>
    <n v="11"/>
    <n v="23"/>
    <n v="535"/>
    <n v="629"/>
    <n v="145"/>
    <n v="77"/>
    <n v="194"/>
    <n v="155.96"/>
    <n v="17.21"/>
    <n v="0"/>
    <n v="17.21"/>
    <n v="249.38"/>
    <n v="2033.12"/>
    <n v="113.86"/>
    <x v="0"/>
    <x v="0"/>
    <x v="7"/>
    <n v="1164"/>
    <n v="222"/>
    <x v="4"/>
    <x v="0"/>
  </r>
  <r>
    <x v="250"/>
    <x v="12"/>
    <x v="221"/>
    <n v="81.98"/>
    <n v="6762.77"/>
    <n v="82.49"/>
    <n v="6.6"/>
    <n v="279.05"/>
    <n v="0"/>
    <n v="279.05"/>
    <n v="7"/>
    <n v="11"/>
    <n v="507"/>
    <n v="556"/>
    <n v="113"/>
    <n v="61"/>
    <n v="214"/>
    <n v="184.25"/>
    <n v="44.63"/>
    <n v="5.46"/>
    <n v="50.08"/>
    <n v="417.81"/>
    <n v="1255"/>
    <n v="100.41"/>
    <x v="0"/>
    <x v="0"/>
    <x v="7"/>
    <n v="1063"/>
    <n v="174"/>
    <x v="3"/>
    <x v="0"/>
  </r>
  <r>
    <x v="250"/>
    <x v="21"/>
    <x v="221"/>
    <n v="81.98"/>
    <n v="4291.83"/>
    <n v="77.47"/>
    <n v="6.35"/>
    <n v="290.69"/>
    <n v="0"/>
    <n v="290.69"/>
    <n v="4"/>
    <n v="10"/>
    <n v="342"/>
    <n v="385"/>
    <n v="69"/>
    <n v="21"/>
    <n v="204"/>
    <n v="169.1"/>
    <n v="9.0500000000000007"/>
    <n v="0"/>
    <n v="9.0500000000000007"/>
    <n v="143.07"/>
    <n v="895.22"/>
    <n v="65.31"/>
    <x v="0"/>
    <x v="0"/>
    <x v="7"/>
    <n v="727"/>
    <n v="90"/>
    <x v="3"/>
    <x v="0"/>
  </r>
  <r>
    <x v="250"/>
    <x v="32"/>
    <x v="221"/>
    <n v="81.98"/>
    <n v="6093.01"/>
    <n v="74.319999999999993"/>
    <n v="6.42"/>
    <n v="203.34"/>
    <n v="0"/>
    <n v="203.34"/>
    <n v="14"/>
    <n v="4"/>
    <n v="508"/>
    <n v="535"/>
    <n v="61"/>
    <n v="49"/>
    <n v="205"/>
    <n v="176.5"/>
    <n v="42.7"/>
    <n v="1.06"/>
    <n v="43.75"/>
    <n v="375.96"/>
    <n v="1016.71"/>
    <n v="104.41"/>
    <x v="0"/>
    <x v="0"/>
    <x v="7"/>
    <n v="1043"/>
    <n v="110"/>
    <x v="1"/>
    <x v="0"/>
  </r>
  <r>
    <x v="250"/>
    <x v="29"/>
    <x v="221"/>
    <n v="81.98"/>
    <n v="5897.46"/>
    <n v="71.94"/>
    <n v="6.72"/>
    <n v="359.23"/>
    <n v="0"/>
    <n v="359.23"/>
    <n v="5"/>
    <n v="13"/>
    <n v="501"/>
    <n v="585"/>
    <n v="60"/>
    <n v="34"/>
    <n v="209"/>
    <n v="173.79"/>
    <n v="36.79"/>
    <n v="4.66"/>
    <n v="41.45"/>
    <n v="374.44"/>
    <n v="1052.42"/>
    <n v="79.13"/>
    <x v="0"/>
    <x v="0"/>
    <x v="7"/>
    <n v="1086"/>
    <n v="94"/>
    <x v="4"/>
    <x v="0"/>
  </r>
  <r>
    <x v="250"/>
    <x v="27"/>
    <x v="221"/>
    <n v="81.98"/>
    <n v="6286.38"/>
    <n v="76.680000000000007"/>
    <n v="6.37"/>
    <n v="591.11"/>
    <n v="0"/>
    <n v="591.11"/>
    <n v="2"/>
    <n v="20"/>
    <n v="469"/>
    <n v="502"/>
    <n v="103"/>
    <n v="58"/>
    <n v="205"/>
    <n v="164.51"/>
    <n v="24.57"/>
    <n v="3.07"/>
    <n v="27.63"/>
    <n v="299.17"/>
    <n v="1777.21"/>
    <n v="98.71"/>
    <x v="0"/>
    <x v="0"/>
    <x v="7"/>
    <n v="971"/>
    <n v="161"/>
    <x v="3"/>
    <x v="0"/>
  </r>
  <r>
    <x v="251"/>
    <x v="35"/>
    <x v="222"/>
    <n v="84"/>
    <n v="7303.83"/>
    <n v="86.95"/>
    <n v="6.51"/>
    <n v="165.63"/>
    <n v="0"/>
    <n v="165.63"/>
    <n v="8"/>
    <n v="12"/>
    <n v="488"/>
    <n v="514"/>
    <n v="98"/>
    <n v="79"/>
    <n v="201"/>
    <n v="160.91"/>
    <n v="17.010000000000002"/>
    <n v="0.01"/>
    <s v="POOR TRACE"/>
    <n v="257.58999999999997"/>
    <n v="1441.23"/>
    <n v="122.15"/>
    <x v="0"/>
    <x v="0"/>
    <x v="0"/>
    <n v="1002"/>
    <n v="177"/>
    <x v="3"/>
    <x v="0"/>
  </r>
  <r>
    <x v="251"/>
    <x v="23"/>
    <x v="222"/>
    <n v="84"/>
    <n v="7356.4"/>
    <n v="87.58"/>
    <n v="7.73"/>
    <n v="124.51"/>
    <n v="12.34"/>
    <n v="136.85"/>
    <n v="15"/>
    <n v="9"/>
    <n v="556"/>
    <n v="629"/>
    <n v="124"/>
    <n v="70"/>
    <n v="207"/>
    <n v="171.52"/>
    <n v="35.700000000000003"/>
    <n v="2.61"/>
    <n v="38.31"/>
    <n v="356.2"/>
    <n v="1393.51"/>
    <n v="135.55000000000001"/>
    <x v="0"/>
    <x v="0"/>
    <x v="0"/>
    <n v="1185"/>
    <n v="194"/>
    <x v="4"/>
    <x v="0"/>
  </r>
  <r>
    <x v="251"/>
    <x v="2"/>
    <x v="223"/>
    <n v="84"/>
    <n v="5823.75"/>
    <n v="85.48"/>
    <n v="8.6"/>
    <n v="245.41"/>
    <n v="45.9"/>
    <n v="291.31"/>
    <n v="8"/>
    <n v="18"/>
    <n v="358"/>
    <n v="365"/>
    <n v="61"/>
    <n v="49"/>
    <n v="195"/>
    <n v="162.19999999999999"/>
    <n v="15.13"/>
    <n v="0"/>
    <n v="15.13"/>
    <n v="204.74"/>
    <n v="1128.32"/>
    <n v="78.53"/>
    <x v="0"/>
    <x v="0"/>
    <x v="0"/>
    <n v="723"/>
    <n v="110"/>
    <x v="1"/>
    <x v="0"/>
  </r>
  <r>
    <x v="251"/>
    <x v="3"/>
    <x v="224"/>
    <n v="84"/>
    <n v="5449.98"/>
    <n v="64.88"/>
    <n v="6.93"/>
    <n v="58"/>
    <n v="0"/>
    <n v="58"/>
    <n v="14"/>
    <n v="2"/>
    <n v="515"/>
    <n v="536"/>
    <n v="120"/>
    <n v="95"/>
    <n v="188"/>
    <n v="155.87"/>
    <n v="14.54"/>
    <n v="0"/>
    <s v="POOR TRACE"/>
    <n v="247.2"/>
    <n v="798.42"/>
    <n v="82.1"/>
    <x v="0"/>
    <x v="0"/>
    <x v="0"/>
    <n v="1051"/>
    <n v="215"/>
    <x v="2"/>
    <x v="0"/>
  </r>
  <r>
    <x v="251"/>
    <x v="25"/>
    <x v="222"/>
    <n v="84"/>
    <n v="7877.87"/>
    <n v="93.79"/>
    <n v="8.8800000000000008"/>
    <n v="477.31"/>
    <n v="102.36"/>
    <n v="579.66999999999996"/>
    <n v="17"/>
    <n v="27"/>
    <n v="521"/>
    <n v="552"/>
    <n v="128"/>
    <n v="68"/>
    <n v="196"/>
    <n v="155.63"/>
    <n v="8.42"/>
    <n v="1.1100000000000001"/>
    <s v="POOR TRACE"/>
    <n v="114.74"/>
    <n v="2202.69"/>
    <n v="136.83000000000001"/>
    <x v="0"/>
    <x v="0"/>
    <x v="0"/>
    <n v="1073"/>
    <n v="196"/>
    <x v="3"/>
    <x v="0"/>
  </r>
  <r>
    <x v="251"/>
    <x v="28"/>
    <x v="222"/>
    <n v="84"/>
    <n v="7828.69"/>
    <n v="94.53"/>
    <n v="8.0299999999999994"/>
    <n v="460.51"/>
    <n v="55.96"/>
    <n v="516.47"/>
    <n v="20"/>
    <n v="24"/>
    <n v="577"/>
    <n v="606"/>
    <n v="104"/>
    <n v="96"/>
    <n v="203"/>
    <n v="165.78"/>
    <n v="33.119999999999997"/>
    <n v="8.5299999999999994"/>
    <n v="41.66"/>
    <n v="375.83"/>
    <n v="1949.68"/>
    <n v="130.34"/>
    <x v="0"/>
    <x v="0"/>
    <x v="0"/>
    <n v="1183"/>
    <n v="200"/>
    <x v="1"/>
    <x v="0"/>
  </r>
  <r>
    <x v="251"/>
    <x v="26"/>
    <x v="222"/>
    <n v="84"/>
    <n v="8440.7099999999991"/>
    <n v="100.49"/>
    <n v="7.26"/>
    <n v="518.67999999999995"/>
    <n v="8.5"/>
    <n v="527.17999999999995"/>
    <n v="18"/>
    <n v="21"/>
    <n v="568"/>
    <n v="592"/>
    <n v="147"/>
    <n v="107"/>
    <n v="207"/>
    <n v="174.21"/>
    <n v="35.08"/>
    <n v="12.22"/>
    <n v="47.3"/>
    <n v="423.51"/>
    <n v="2292.79"/>
    <n v="126.61"/>
    <x v="0"/>
    <x v="0"/>
    <x v="0"/>
    <n v="1160"/>
    <n v="254"/>
    <x v="3"/>
    <x v="0"/>
  </r>
  <r>
    <x v="251"/>
    <x v="4"/>
    <x v="222"/>
    <n v="84"/>
    <n v="7384.18"/>
    <n v="89.37"/>
    <n v="7.84"/>
    <n v="456.22"/>
    <n v="23.43"/>
    <n v="479.65"/>
    <n v="29"/>
    <n v="27"/>
    <n v="505"/>
    <n v="553"/>
    <n v="114"/>
    <n v="108"/>
    <n v="208"/>
    <n v="175.09"/>
    <n v="35.909999999999997"/>
    <n v="0.88"/>
    <n v="36.79"/>
    <n v="356.1"/>
    <n v="1881.86"/>
    <n v="136.27000000000001"/>
    <x v="0"/>
    <x v="0"/>
    <x v="0"/>
    <n v="1058"/>
    <n v="222"/>
    <x v="3"/>
    <x v="0"/>
  </r>
  <r>
    <x v="251"/>
    <x v="7"/>
    <x v="222"/>
    <n v="84"/>
    <n v="7575.74"/>
    <n v="90.19"/>
    <n v="7.84"/>
    <n v="215.05"/>
    <n v="21.64"/>
    <n v="236.69"/>
    <n v="7"/>
    <n v="17"/>
    <n v="525"/>
    <n v="610"/>
    <n v="120"/>
    <n v="69"/>
    <n v="192"/>
    <n v="152.12"/>
    <n v="7.41"/>
    <n v="0"/>
    <s v="POOR TRACE"/>
    <n v="169.9"/>
    <n v="1460.31"/>
    <n v="115.34"/>
    <x v="0"/>
    <x v="0"/>
    <x v="0"/>
    <n v="1135"/>
    <n v="189"/>
    <x v="3"/>
    <x v="0"/>
  </r>
  <r>
    <x v="251"/>
    <x v="8"/>
    <x v="222"/>
    <n v="84"/>
    <n v="7751.33"/>
    <n v="92.28"/>
    <n v="7.28"/>
    <n v="244.53"/>
    <n v="14.96"/>
    <n v="259.49"/>
    <n v="8"/>
    <n v="18"/>
    <n v="505"/>
    <n v="553"/>
    <n v="103"/>
    <n v="72"/>
    <n v="203"/>
    <n v="159.56"/>
    <n v="10.83"/>
    <n v="0"/>
    <n v="10.83"/>
    <n v="218.2"/>
    <n v="1483.47"/>
    <n v="112.73"/>
    <x v="0"/>
    <x v="0"/>
    <x v="0"/>
    <n v="1058"/>
    <n v="175"/>
    <x v="4"/>
    <x v="0"/>
  </r>
  <r>
    <x v="251"/>
    <x v="18"/>
    <x v="222"/>
    <n v="84"/>
    <n v="7113.81"/>
    <n v="84.69"/>
    <n v="8.11"/>
    <n v="242.47"/>
    <n v="30.21"/>
    <n v="272.68"/>
    <n v="17"/>
    <n v="14"/>
    <n v="476"/>
    <n v="505"/>
    <n v="119"/>
    <n v="88"/>
    <n v="182"/>
    <n v="149.43"/>
    <n v="23.65"/>
    <n v="0"/>
    <n v="23.65"/>
    <n v="274.11"/>
    <n v="1414.01"/>
    <n v="105.25"/>
    <x v="0"/>
    <x v="0"/>
    <x v="0"/>
    <n v="981"/>
    <n v="207"/>
    <x v="4"/>
    <x v="0"/>
  </r>
  <r>
    <x v="251"/>
    <x v="22"/>
    <x v="222"/>
    <n v="84"/>
    <n v="7398.52"/>
    <n v="88.08"/>
    <n v="8.14"/>
    <n v="178.65"/>
    <n v="40.01"/>
    <n v="218.66"/>
    <n v="4"/>
    <n v="11"/>
    <n v="516"/>
    <n v="547"/>
    <n v="102"/>
    <n v="66"/>
    <n v="200"/>
    <n v="164.65"/>
    <n v="24.26"/>
    <n v="0"/>
    <n v="24.26"/>
    <n v="268.19"/>
    <n v="1367.82"/>
    <n v="113.02"/>
    <x v="0"/>
    <x v="0"/>
    <x v="0"/>
    <n v="1063"/>
    <n v="168"/>
    <x v="3"/>
    <x v="0"/>
  </r>
  <r>
    <x v="251"/>
    <x v="11"/>
    <x v="222"/>
    <n v="84"/>
    <n v="7931.09"/>
    <n v="94.42"/>
    <n v="7.94"/>
    <n v="290.7"/>
    <n v="61.49"/>
    <n v="352.19"/>
    <n v="15"/>
    <n v="20"/>
    <n v="564"/>
    <n v="632"/>
    <n v="130"/>
    <n v="89"/>
    <n v="191"/>
    <n v="143.69999999999999"/>
    <n v="3.83"/>
    <n v="0"/>
    <s v="POOR TRACE"/>
    <n v="173.82"/>
    <n v="1818.26"/>
    <n v="135.37"/>
    <x v="0"/>
    <x v="0"/>
    <x v="0"/>
    <n v="1196"/>
    <n v="219"/>
    <x v="4"/>
    <x v="0"/>
  </r>
  <r>
    <x v="251"/>
    <x v="12"/>
    <x v="222"/>
    <n v="84"/>
    <n v="7870.41"/>
    <n v="93.7"/>
    <n v="8.26"/>
    <n v="229.67"/>
    <n v="42.92"/>
    <n v="272.58999999999997"/>
    <n v="10"/>
    <n v="19"/>
    <n v="546"/>
    <n v="592"/>
    <n v="130"/>
    <n v="89"/>
    <n v="218"/>
    <n v="180.03"/>
    <n v="27.48"/>
    <n v="17.84"/>
    <n v="45.31"/>
    <n v="420.19"/>
    <n v="1520.51"/>
    <n v="125.18"/>
    <x v="0"/>
    <x v="0"/>
    <x v="0"/>
    <n v="1138"/>
    <n v="219"/>
    <x v="3"/>
    <x v="0"/>
  </r>
  <r>
    <x v="251"/>
    <x v="21"/>
    <x v="225"/>
    <n v="84"/>
    <n v="7025.01"/>
    <n v="83.631071428571431"/>
    <n v="8.6"/>
    <n v="262.7"/>
    <n v="45.9"/>
    <n v="308.60000000000002"/>
    <n v="12"/>
    <n v="20"/>
    <n v="517"/>
    <n v="550"/>
    <n v="125"/>
    <n v="73"/>
    <n v="586"/>
    <n v="511.15"/>
    <n v="30.810000000000002"/>
    <n v="2.39"/>
    <n v="33.200000000000003"/>
    <n v="314.58"/>
    <n v="1429"/>
    <n v="106.69"/>
    <x v="0"/>
    <x v="0"/>
    <x v="0"/>
    <n v="1067"/>
    <n v="198"/>
    <x v="3"/>
    <x v="0"/>
  </r>
  <r>
    <x v="251"/>
    <x v="32"/>
    <x v="222"/>
    <n v="84"/>
    <n v="7054.69"/>
    <n v="84.12"/>
    <n v="7.25"/>
    <n v="107.9"/>
    <n v="0.73"/>
    <n v="108.63"/>
    <n v="7"/>
    <n v="13"/>
    <n v="495"/>
    <n v="537"/>
    <n v="75"/>
    <n v="61"/>
    <n v="206"/>
    <n v="151.53"/>
    <n v="12.42"/>
    <n v="0.4"/>
    <s v="POOR TRACE"/>
    <n v="207.03"/>
    <n v="1101.3800000000001"/>
    <n v="107.91"/>
    <x v="0"/>
    <x v="0"/>
    <x v="0"/>
    <n v="1032"/>
    <n v="136"/>
    <x v="1"/>
    <x v="0"/>
  </r>
  <r>
    <x v="251"/>
    <x v="29"/>
    <x v="223"/>
    <n v="84"/>
    <n v="6444.69"/>
    <n v="76.72"/>
    <n v="6.48"/>
    <n v="41.48"/>
    <n v="0"/>
    <n v="41.48"/>
    <n v="4"/>
    <n v="4"/>
    <n v="574"/>
    <n v="654"/>
    <n v="90"/>
    <n v="83"/>
    <n v="207"/>
    <n v="178.25"/>
    <n v="49.09"/>
    <n v="5.31"/>
    <n v="54.4"/>
    <n v="443.18"/>
    <n v="968.02"/>
    <n v="88.91"/>
    <x v="0"/>
    <x v="0"/>
    <x v="0"/>
    <n v="1228"/>
    <n v="173"/>
    <x v="4"/>
    <x v="0"/>
  </r>
  <r>
    <x v="251"/>
    <x v="27"/>
    <x v="222"/>
    <n v="84"/>
    <n v="7284.73"/>
    <n v="86.72"/>
    <n v="6.59"/>
    <n v="166.54"/>
    <n v="0"/>
    <n v="166.54"/>
    <n v="4"/>
    <n v="11"/>
    <n v="526"/>
    <n v="569"/>
    <n v="114"/>
    <n v="71"/>
    <n v="204"/>
    <n v="163.86"/>
    <n v="29.82"/>
    <n v="7.89"/>
    <n v="37.71"/>
    <n v="358.52"/>
    <n v="1481.04"/>
    <n v="119.83"/>
    <x v="0"/>
    <x v="0"/>
    <x v="0"/>
    <n v="1095"/>
    <n v="185"/>
    <x v="3"/>
    <x v="0"/>
  </r>
  <r>
    <x v="252"/>
    <x v="35"/>
    <x v="3"/>
    <n v="122.38"/>
    <n v="7232"/>
    <n v="60.76"/>
    <n v="6.76"/>
    <n v="264.91000000000003"/>
    <n v="0"/>
    <n v="264.91000000000003"/>
    <n v="9"/>
    <n v="14"/>
    <n v="628"/>
    <n v="633"/>
    <n v="60"/>
    <n v="53"/>
    <n v="207"/>
    <n v="149.36000000000001"/>
    <n v="14.9"/>
    <n v="1.1299999999999999"/>
    <n v="16.03"/>
    <n v="279.94"/>
    <n v="1300.04"/>
    <n v="131.9"/>
    <x v="0"/>
    <x v="0"/>
    <x v="0"/>
    <n v="1261"/>
    <n v="113"/>
    <x v="3"/>
    <x v="2"/>
  </r>
  <r>
    <x v="252"/>
    <x v="23"/>
    <x v="3"/>
    <n v="122.38"/>
    <n v="7581.56"/>
    <n v="66.19"/>
    <n v="8.01"/>
    <n v="334.66"/>
    <n v="85.06"/>
    <n v="419.72"/>
    <n v="8"/>
    <n v="16"/>
    <n v="682"/>
    <n v="742"/>
    <n v="59"/>
    <n v="47"/>
    <n v="216"/>
    <n v="153.87"/>
    <n v="16.21"/>
    <n v="4.07"/>
    <n v="20.28"/>
    <n v="311.66000000000003"/>
    <n v="1292.79"/>
    <n v="138.63999999999999"/>
    <x v="0"/>
    <x v="0"/>
    <x v="0"/>
    <n v="1424"/>
    <n v="106"/>
    <x v="4"/>
    <x v="2"/>
  </r>
  <r>
    <x v="252"/>
    <x v="2"/>
    <x v="3"/>
    <n v="122.38"/>
    <n v="6703.12"/>
    <n v="54.77"/>
    <n v="7.26"/>
    <n v="386.5"/>
    <n v="13.55"/>
    <n v="400.05"/>
    <n v="6"/>
    <n v="18"/>
    <n v="522"/>
    <n v="584"/>
    <n v="71"/>
    <n v="48"/>
    <n v="201"/>
    <n v="153.08000000000001"/>
    <n v="15.25"/>
    <n v="0.93"/>
    <n v="16.18"/>
    <n v="297.48"/>
    <n v="1273.5999999999999"/>
    <n v="97.76"/>
    <x v="0"/>
    <x v="0"/>
    <x v="0"/>
    <n v="1106"/>
    <n v="119"/>
    <x v="1"/>
    <x v="2"/>
  </r>
  <r>
    <x v="252"/>
    <x v="3"/>
    <x v="41"/>
    <n v="122.38"/>
    <n v="7574.38"/>
    <n v="61.89"/>
    <n v="7.47"/>
    <n v="350.64"/>
    <n v="16.579999999999998"/>
    <n v="367.22"/>
    <n v="8"/>
    <n v="8"/>
    <n v="696"/>
    <n v="740"/>
    <n v="93"/>
    <n v="69"/>
    <n v="194"/>
    <n v="142.02000000000001"/>
    <n v="7.91"/>
    <n v="0.13"/>
    <n v="8.0399999999999991"/>
    <n v="252.77"/>
    <n v="1203.81"/>
    <n v="114.03"/>
    <x v="0"/>
    <x v="0"/>
    <x v="0"/>
    <n v="1436"/>
    <n v="162"/>
    <x v="2"/>
    <x v="2"/>
  </r>
  <r>
    <x v="252"/>
    <x v="25"/>
    <x v="3"/>
    <n v="122.38"/>
    <n v="7534.73"/>
    <n v="62.52"/>
    <n v="9.31"/>
    <n v="596.30999999999995"/>
    <n v="175.83"/>
    <n v="772.14"/>
    <n v="8"/>
    <n v="27"/>
    <n v="573"/>
    <n v="585"/>
    <n v="58"/>
    <n v="63"/>
    <n v="204"/>
    <n v="136.79"/>
    <n v="22.95"/>
    <n v="3.34"/>
    <n v="26.28"/>
    <n v="293.91000000000003"/>
    <n v="1703.96"/>
    <n v="132.30000000000001"/>
    <x v="0"/>
    <x v="0"/>
    <x v="0"/>
    <n v="1158"/>
    <n v="121"/>
    <x v="3"/>
    <x v="2"/>
  </r>
  <r>
    <x v="252"/>
    <x v="28"/>
    <x v="3"/>
    <n v="122.38"/>
    <n v="7336.48"/>
    <n v="61.76"/>
    <n v="7.82"/>
    <n v="619.12"/>
    <n v="56.47"/>
    <n v="675.59"/>
    <n v="9"/>
    <n v="24"/>
    <n v="607"/>
    <n v="639"/>
    <n v="53"/>
    <n v="60"/>
    <n v="211"/>
    <n v="151.47999999999999"/>
    <n v="20.13"/>
    <n v="6.7"/>
    <n v="26.83"/>
    <n v="361.57"/>
    <n v="1546.77"/>
    <n v="123.39"/>
    <x v="0"/>
    <x v="0"/>
    <x v="0"/>
    <n v="1246"/>
    <n v="113"/>
    <x v="1"/>
    <x v="2"/>
  </r>
  <r>
    <x v="252"/>
    <x v="26"/>
    <x v="26"/>
    <n v="108.84"/>
    <n v="7909.65"/>
    <n v="72.67"/>
    <n v="7.34"/>
    <n v="650.77"/>
    <n v="19.25"/>
    <n v="670.02"/>
    <n v="10"/>
    <n v="21"/>
    <n v="687"/>
    <n v="698"/>
    <n v="67"/>
    <n v="81"/>
    <n v="214"/>
    <n v="154.29"/>
    <n v="24.03"/>
    <n v="3.05"/>
    <n v="27.08"/>
    <n v="328.84"/>
    <n v="1823.98"/>
    <n v="123.65"/>
    <x v="0"/>
    <x v="0"/>
    <x v="0"/>
    <n v="1385"/>
    <n v="148"/>
    <x v="3"/>
    <x v="2"/>
  </r>
  <r>
    <x v="252"/>
    <x v="4"/>
    <x v="3"/>
    <n v="122.38"/>
    <n v="7782.04"/>
    <n v="63.59"/>
    <n v="7.4"/>
    <n v="573.12"/>
    <n v="17.16"/>
    <n v="590.28"/>
    <n v="14"/>
    <n v="18"/>
    <n v="712"/>
    <n v="710"/>
    <n v="65"/>
    <n v="66"/>
    <n v="210"/>
    <n v="154.41"/>
    <n v="21.05"/>
    <n v="0.91"/>
    <n v="21.96"/>
    <n v="305.42"/>
    <n v="1482.78"/>
    <n v="153.41999999999999"/>
    <x v="0"/>
    <x v="0"/>
    <x v="0"/>
    <n v="1422"/>
    <n v="131"/>
    <x v="3"/>
    <x v="2"/>
  </r>
  <r>
    <x v="252"/>
    <x v="7"/>
    <x v="3"/>
    <n v="122.38"/>
    <n v="7911.6"/>
    <n v="64.650000000000006"/>
    <n v="8.08"/>
    <n v="502.67"/>
    <n v="52.26"/>
    <n v="554.92999999999995"/>
    <n v="6"/>
    <n v="19"/>
    <n v="663"/>
    <n v="700"/>
    <n v="72"/>
    <n v="47"/>
    <n v="202"/>
    <n v="144.18"/>
    <n v="22.99"/>
    <n v="0.97"/>
    <n v="23.96"/>
    <n v="296.79000000000002"/>
    <n v="1407.45"/>
    <n v="119.12"/>
    <x v="0"/>
    <x v="0"/>
    <x v="0"/>
    <n v="1363"/>
    <n v="119"/>
    <x v="3"/>
    <x v="2"/>
  </r>
  <r>
    <x v="252"/>
    <x v="8"/>
    <x v="3"/>
    <n v="122.38"/>
    <n v="7808.19"/>
    <n v="64.8"/>
    <n v="8.51"/>
    <n v="415.21"/>
    <n v="38.590000000000003"/>
    <n v="453.8"/>
    <n v="6"/>
    <n v="20"/>
    <n v="610"/>
    <n v="647"/>
    <n v="50"/>
    <n v="68"/>
    <n v="213"/>
    <n v="155.6"/>
    <n v="20.36"/>
    <n v="0.61"/>
    <n v="20.97"/>
    <n v="287.12"/>
    <n v="1481.16"/>
    <n v="120.36"/>
    <x v="0"/>
    <x v="0"/>
    <x v="0"/>
    <n v="1257"/>
    <n v="118"/>
    <x v="4"/>
    <x v="2"/>
  </r>
  <r>
    <x v="252"/>
    <x v="18"/>
    <x v="3"/>
    <n v="122.38"/>
    <n v="6949.89"/>
    <n v="57.67"/>
    <n v="7.66"/>
    <n v="350.01"/>
    <n v="22.5"/>
    <n v="372.51"/>
    <n v="6"/>
    <n v="13"/>
    <n v="526"/>
    <n v="587"/>
    <n v="47"/>
    <n v="49"/>
    <n v="193"/>
    <n v="139.32"/>
    <n v="16.89"/>
    <n v="1.71"/>
    <n v="18.61"/>
    <n v="296.37"/>
    <n v="1153.1199999999999"/>
    <n v="118.95"/>
    <x v="0"/>
    <x v="0"/>
    <x v="0"/>
    <n v="1113"/>
    <n v="96"/>
    <x v="4"/>
    <x v="2"/>
  </r>
  <r>
    <x v="252"/>
    <x v="22"/>
    <x v="3"/>
    <n v="122.38"/>
    <n v="7172.34"/>
    <n v="63.57"/>
    <n v="7.95"/>
    <n v="379.64"/>
    <n v="31.03"/>
    <n v="410.67"/>
    <n v="6"/>
    <n v="20"/>
    <n v="559"/>
    <n v="572"/>
    <n v="63"/>
    <n v="52"/>
    <n v="212"/>
    <n v="150.77000000000001"/>
    <n v="13.35"/>
    <n v="0.89"/>
    <n v="14.23"/>
    <n v="253.4"/>
    <n v="1295.74"/>
    <n v="117.17"/>
    <x v="0"/>
    <x v="0"/>
    <x v="0"/>
    <n v="1131"/>
    <n v="115"/>
    <x v="3"/>
    <x v="2"/>
  </r>
  <r>
    <x v="252"/>
    <x v="11"/>
    <x v="3"/>
    <n v="122.38"/>
    <n v="7925.18"/>
    <n v="65.760000000000005"/>
    <n v="7.72"/>
    <n v="548.32000000000005"/>
    <n v="54.83"/>
    <n v="603.15"/>
    <n v="17"/>
    <n v="21"/>
    <n v="711"/>
    <n v="803"/>
    <n v="77"/>
    <n v="68"/>
    <n v="188"/>
    <n v="129.69"/>
    <n v="1.06"/>
    <n v="0"/>
    <n v="1.06"/>
    <n v="163.13"/>
    <n v="1710.89"/>
    <n v="136.91"/>
    <x v="0"/>
    <x v="0"/>
    <x v="0"/>
    <n v="1514"/>
    <n v="145"/>
    <x v="4"/>
    <x v="2"/>
  </r>
  <r>
    <x v="252"/>
    <x v="12"/>
    <x v="3"/>
    <n v="122.38"/>
    <n v="7632.11"/>
    <n v="62.37"/>
    <n v="7.81"/>
    <n v="311.24"/>
    <n v="23.43"/>
    <n v="334.67"/>
    <n v="9"/>
    <n v="17"/>
    <n v="658"/>
    <n v="678"/>
    <n v="96"/>
    <n v="68"/>
    <n v="220"/>
    <n v="164.12"/>
    <n v="17.600000000000001"/>
    <n v="5.78"/>
    <n v="23.38"/>
    <n v="376.26"/>
    <n v="1245.9000000000001"/>
    <n v="123.43"/>
    <x v="0"/>
    <x v="0"/>
    <x v="0"/>
    <n v="1336"/>
    <n v="164"/>
    <x v="3"/>
    <x v="2"/>
  </r>
  <r>
    <x v="252"/>
    <x v="21"/>
    <x v="3"/>
    <n v="122.38"/>
    <n v="7899.06"/>
    <n v="65.23"/>
    <n v="8.93"/>
    <n v="306.83"/>
    <n v="32.92"/>
    <n v="339.75"/>
    <n v="15"/>
    <n v="12"/>
    <n v="682"/>
    <n v="721"/>
    <n v="64"/>
    <n v="63"/>
    <n v="214"/>
    <n v="161.94"/>
    <n v="25.87"/>
    <n v="3.42"/>
    <n v="29.29"/>
    <n v="367.44"/>
    <n v="1216.43"/>
    <n v="133.56"/>
    <x v="0"/>
    <x v="0"/>
    <x v="0"/>
    <n v="1403"/>
    <n v="127"/>
    <x v="3"/>
    <x v="2"/>
  </r>
  <r>
    <x v="252"/>
    <x v="32"/>
    <x v="3"/>
    <n v="122.38"/>
    <n v="7405.77"/>
    <n v="61.27"/>
    <n v="7.62"/>
    <n v="191.08"/>
    <n v="6.59"/>
    <n v="197.67"/>
    <n v="6"/>
    <n v="10"/>
    <n v="654"/>
    <n v="659"/>
    <n v="41"/>
    <n v="53"/>
    <n v="203"/>
    <n v="150.44"/>
    <n v="10.32"/>
    <n v="0.32"/>
    <n v="10.64"/>
    <n v="270.98"/>
    <n v="960.06"/>
    <n v="121.55"/>
    <x v="0"/>
    <x v="0"/>
    <x v="0"/>
    <n v="1313"/>
    <n v="94"/>
    <x v="1"/>
    <x v="2"/>
  </r>
  <r>
    <x v="252"/>
    <x v="29"/>
    <x v="3"/>
    <n v="122.38"/>
    <n v="7043.97"/>
    <n v="58.32"/>
    <n v="7.64"/>
    <n v="252.01"/>
    <n v="44.15"/>
    <n v="296.16000000000003"/>
    <n v="3"/>
    <n v="9"/>
    <n v="674"/>
    <n v="741"/>
    <n v="66"/>
    <n v="43"/>
    <n v="214"/>
    <n v="157.13"/>
    <n v="26.58"/>
    <n v="5.12"/>
    <n v="31.7"/>
    <n v="381.98"/>
    <n v="1040.97"/>
    <n v="98.46"/>
    <x v="0"/>
    <x v="0"/>
    <x v="0"/>
    <n v="1415"/>
    <n v="109"/>
    <x v="4"/>
    <x v="2"/>
  </r>
  <r>
    <x v="252"/>
    <x v="27"/>
    <x v="3"/>
    <n v="122.38"/>
    <n v="7151.47"/>
    <n v="58.44"/>
    <n v="6.64"/>
    <n v="360.98"/>
    <n v="0"/>
    <n v="360.98"/>
    <n v="5"/>
    <n v="14"/>
    <n v="600"/>
    <n v="623"/>
    <n v="50"/>
    <n v="64"/>
    <n v="208"/>
    <n v="149.43"/>
    <n v="21.4"/>
    <n v="6.18"/>
    <n v="27.58"/>
    <n v="356.95"/>
    <n v="1384.79"/>
    <n v="118.67"/>
    <x v="0"/>
    <x v="0"/>
    <x v="0"/>
    <n v="1223"/>
    <n v="114"/>
    <x v="3"/>
    <x v="2"/>
  </r>
  <r>
    <x v="253"/>
    <x v="35"/>
    <x v="226"/>
    <n v="77.92"/>
    <n v="4501.71"/>
    <n v="57.77"/>
    <n v="6.81"/>
    <n v="132.34"/>
    <n v="0"/>
    <n v="132.34"/>
    <n v="7"/>
    <n v="11"/>
    <n v="451"/>
    <n v="455"/>
    <n v="65"/>
    <n v="66"/>
    <n v="206"/>
    <n v="154.41999999999999"/>
    <n v="15.8"/>
    <n v="2.89"/>
    <n v="18.690000000000001"/>
    <n v="228.56"/>
    <n v="839.3"/>
    <n v="84.29"/>
    <x v="0"/>
    <x v="0"/>
    <x v="0"/>
    <n v="906"/>
    <n v="131"/>
    <x v="3"/>
    <x v="2"/>
  </r>
  <r>
    <x v="253"/>
    <x v="23"/>
    <x v="226"/>
    <n v="77.92"/>
    <n v="4258.3999999999996"/>
    <n v="54.65"/>
    <n v="7.83"/>
    <n v="116.28"/>
    <n v="28.58"/>
    <n v="144.86000000000001"/>
    <n v="6"/>
    <n v="10"/>
    <n v="461"/>
    <n v="513"/>
    <n v="46"/>
    <n v="29"/>
    <n v="201"/>
    <n v="138.55000000000001"/>
    <n v="6.47"/>
    <n v="0"/>
    <n v="6.47"/>
    <n v="134.32"/>
    <n v="550.29999999999995"/>
    <n v="67.349999999999994"/>
    <x v="0"/>
    <x v="0"/>
    <x v="0"/>
    <n v="974"/>
    <n v="75"/>
    <x v="4"/>
    <x v="2"/>
  </r>
  <r>
    <x v="253"/>
    <x v="2"/>
    <x v="226"/>
    <n v="77.92"/>
    <n v="4107.87"/>
    <n v="52.72"/>
    <n v="8.09"/>
    <n v="164.41"/>
    <n v="21.4"/>
    <n v="185.81"/>
    <n v="6"/>
    <n v="14"/>
    <n v="368"/>
    <n v="397"/>
    <n v="52"/>
    <n v="41"/>
    <n v="189"/>
    <n v="150.87"/>
    <n v="7.14"/>
    <n v="0"/>
    <n v="7.14"/>
    <n v="191.59"/>
    <n v="681.04"/>
    <n v="63.75"/>
    <x v="0"/>
    <x v="0"/>
    <x v="0"/>
    <n v="765"/>
    <n v="93"/>
    <x v="1"/>
    <x v="2"/>
  </r>
  <r>
    <x v="253"/>
    <x v="3"/>
    <x v="226"/>
    <n v="77.92"/>
    <n v="3953.28"/>
    <n v="50.74"/>
    <n v="6.35"/>
    <n v="5.27"/>
    <n v="0"/>
    <n v="5.27"/>
    <n v="12"/>
    <n v="0"/>
    <n v="662"/>
    <n v="675"/>
    <n v="95"/>
    <n v="59"/>
    <n v="184"/>
    <n v="147.93"/>
    <n v="7.43"/>
    <n v="0"/>
    <n v="7.43"/>
    <n v="185.43"/>
    <n v="390.74"/>
    <n v="65.010000000000005"/>
    <x v="0"/>
    <x v="0"/>
    <x v="0"/>
    <n v="1337"/>
    <n v="154"/>
    <x v="2"/>
    <x v="2"/>
  </r>
  <r>
    <x v="253"/>
    <x v="25"/>
    <x v="226"/>
    <n v="77.92"/>
    <n v="4384.7299999999996"/>
    <n v="56.27"/>
    <n v="8.06"/>
    <n v="235.25"/>
    <n v="32.15"/>
    <n v="267.39999999999998"/>
    <n v="7"/>
    <n v="20"/>
    <n v="464"/>
    <n v="495"/>
    <n v="60"/>
    <n v="57"/>
    <n v="195"/>
    <n v="127.92"/>
    <n v="9.68"/>
    <n v="0.62"/>
    <n v="10.3"/>
    <n v="150.29"/>
    <n v="756.76"/>
    <n v="79.17"/>
    <x v="0"/>
    <x v="0"/>
    <x v="0"/>
    <n v="959"/>
    <n v="117"/>
    <x v="3"/>
    <x v="2"/>
  </r>
  <r>
    <x v="253"/>
    <x v="28"/>
    <x v="226"/>
    <n v="77.92"/>
    <n v="4740.5600000000004"/>
    <n v="60.84"/>
    <n v="7.37"/>
    <n v="184.75"/>
    <n v="6.45"/>
    <n v="191.2"/>
    <n v="8"/>
    <n v="17"/>
    <n v="453"/>
    <n v="484"/>
    <n v="70"/>
    <n v="56"/>
    <n v="200"/>
    <n v="141.83000000000001"/>
    <n v="12.85"/>
    <n v="2.87"/>
    <n v="15.72"/>
    <n v="201.02"/>
    <n v="791.72"/>
    <n v="80.67"/>
    <x v="0"/>
    <x v="0"/>
    <x v="0"/>
    <n v="937"/>
    <n v="126"/>
    <x v="1"/>
    <x v="2"/>
  </r>
  <r>
    <x v="253"/>
    <x v="26"/>
    <x v="226"/>
    <n v="77.92"/>
    <n v="5689.12"/>
    <n v="73.010000000000005"/>
    <n v="7.59"/>
    <n v="262.44"/>
    <n v="21.74"/>
    <n v="284.18"/>
    <n v="5"/>
    <n v="17"/>
    <n v="507"/>
    <n v="516"/>
    <n v="64"/>
    <n v="73"/>
    <n v="207"/>
    <n v="155.97999999999999"/>
    <n v="18.3"/>
    <n v="5.98"/>
    <n v="24.28"/>
    <n v="266.72000000000003"/>
    <n v="1087.28"/>
    <n v="84.72"/>
    <x v="0"/>
    <x v="0"/>
    <x v="0"/>
    <n v="1023"/>
    <n v="137"/>
    <x v="3"/>
    <x v="2"/>
  </r>
  <r>
    <x v="253"/>
    <x v="7"/>
    <x v="226"/>
    <n v="77.92"/>
    <n v="4786.66"/>
    <n v="61.43"/>
    <n v="8.16"/>
    <n v="195.62"/>
    <n v="21.87"/>
    <n v="217.49"/>
    <n v="8"/>
    <n v="19"/>
    <n v="386"/>
    <n v="416"/>
    <n v="72"/>
    <n v="49"/>
    <n v="192"/>
    <n v="137.87"/>
    <n v="3.39"/>
    <n v="0"/>
    <n v="3.39"/>
    <n v="136.6"/>
    <n v="751.6"/>
    <n v="67.89"/>
    <x v="0"/>
    <x v="0"/>
    <x v="0"/>
    <n v="802"/>
    <n v="121"/>
    <x v="3"/>
    <x v="2"/>
  </r>
  <r>
    <x v="253"/>
    <x v="8"/>
    <x v="226"/>
    <n v="77.92"/>
    <n v="4538.76"/>
    <n v="58.25"/>
    <n v="7.74"/>
    <n v="231.15"/>
    <n v="28.75"/>
    <n v="259.89999999999998"/>
    <n v="10"/>
    <n v="18"/>
    <n v="426"/>
    <n v="454"/>
    <n v="61"/>
    <n v="62"/>
    <n v="205"/>
    <n v="157.03"/>
    <n v="9.2899999999999991"/>
    <n v="0"/>
    <n v="9.2899999999999991"/>
    <n v="187.16"/>
    <n v="874.37"/>
    <n v="76.47"/>
    <x v="0"/>
    <x v="0"/>
    <x v="0"/>
    <n v="880"/>
    <n v="123"/>
    <x v="4"/>
    <x v="2"/>
  </r>
  <r>
    <x v="253"/>
    <x v="18"/>
    <x v="226"/>
    <n v="77.92"/>
    <n v="3471.68"/>
    <n v="44.56"/>
    <n v="7.59"/>
    <n v="135.57"/>
    <n v="9.33"/>
    <n v="144.9"/>
    <n v="10"/>
    <n v="15"/>
    <n v="341"/>
    <n v="379"/>
    <n v="37"/>
    <n v="40"/>
    <n v="178"/>
    <n v="124.98"/>
    <n v="2.04"/>
    <n v="0"/>
    <n v="2.04"/>
    <n v="115.7"/>
    <n v="500.14"/>
    <n v="56.58"/>
    <x v="0"/>
    <x v="0"/>
    <x v="0"/>
    <n v="720"/>
    <n v="77"/>
    <x v="4"/>
    <x v="2"/>
  </r>
  <r>
    <x v="253"/>
    <x v="12"/>
    <x v="226"/>
    <n v="77.92"/>
    <n v="4732.99"/>
    <n v="60.74"/>
    <n v="8.01"/>
    <n v="252.41"/>
    <n v="65.900000000000006"/>
    <n v="318.31"/>
    <n v="10"/>
    <n v="22"/>
    <n v="423"/>
    <n v="460"/>
    <n v="58"/>
    <n v="46"/>
    <n v="218"/>
    <n v="163.85"/>
    <n v="18.34"/>
    <n v="6.95"/>
    <n v="25.29"/>
    <n v="272.2"/>
    <n v="852.11"/>
    <n v="78.2"/>
    <x v="0"/>
    <x v="0"/>
    <x v="0"/>
    <n v="883"/>
    <n v="104"/>
    <x v="3"/>
    <x v="2"/>
  </r>
  <r>
    <x v="253"/>
    <x v="32"/>
    <x v="226"/>
    <n v="77.92"/>
    <n v="4012.18"/>
    <n v="51.49"/>
    <n v="7.2"/>
    <n v="80.91"/>
    <n v="6.39"/>
    <n v="87.3"/>
    <n v="3"/>
    <n v="9"/>
    <n v="423"/>
    <n v="429"/>
    <n v="31"/>
    <n v="38"/>
    <n v="184"/>
    <n v="140.91"/>
    <n v="0.52"/>
    <n v="0"/>
    <n v="0.52"/>
    <n v="119.68"/>
    <n v="527.71"/>
    <n v="72.45"/>
    <x v="0"/>
    <x v="0"/>
    <x v="0"/>
    <n v="852"/>
    <n v="69"/>
    <x v="1"/>
    <x v="2"/>
  </r>
  <r>
    <x v="253"/>
    <x v="29"/>
    <x v="226"/>
    <n v="77.92"/>
    <n v="4075.23"/>
    <n v="52.3"/>
    <n v="7.16"/>
    <n v="100.29"/>
    <n v="3.55"/>
    <n v="103.84"/>
    <n v="0"/>
    <n v="8"/>
    <n v="493"/>
    <n v="545"/>
    <n v="48"/>
    <n v="15"/>
    <n v="203"/>
    <n v="148.83000000000001"/>
    <n v="9.15"/>
    <n v="0.24"/>
    <n v="9.39"/>
    <n v="182.69"/>
    <n v="415.08"/>
    <n v="58.1"/>
    <x v="0"/>
    <x v="0"/>
    <x v="0"/>
    <n v="1038"/>
    <n v="63"/>
    <x v="4"/>
    <x v="2"/>
  </r>
  <r>
    <x v="253"/>
    <x v="27"/>
    <x v="226"/>
    <n v="77.92"/>
    <n v="4156.3999999999996"/>
    <n v="53.34"/>
    <n v="6.87"/>
    <n v="102.27"/>
    <n v="0"/>
    <n v="102.27"/>
    <n v="8"/>
    <n v="10"/>
    <n v="469"/>
    <n v="469"/>
    <n v="61"/>
    <n v="49"/>
    <n v="202"/>
    <n v="144.59"/>
    <n v="11.42"/>
    <n v="3.19"/>
    <n v="14.61"/>
    <n v="202.12"/>
    <n v="681.06"/>
    <n v="78.040000000000006"/>
    <x v="0"/>
    <x v="0"/>
    <x v="0"/>
    <n v="938"/>
    <n v="110"/>
    <x v="3"/>
    <x v="2"/>
  </r>
  <r>
    <x v="254"/>
    <x v="4"/>
    <x v="227"/>
    <n v="40.36"/>
    <n v="4999.5"/>
    <n v="123.88"/>
    <n v="8.19"/>
    <n v="377.16"/>
    <n v="102.06"/>
    <n v="479.22"/>
    <n v="26"/>
    <n v="26"/>
    <n v="353"/>
    <n v="332"/>
    <n v="37"/>
    <n v="88"/>
    <n v="208"/>
    <n v="192.24"/>
    <n v="27.95"/>
    <n v="0.23"/>
    <n v="36.159999999999997"/>
    <n v="284.41000000000003"/>
    <n v="1291.04"/>
    <n v="83.71"/>
    <x v="9"/>
    <x v="0"/>
    <x v="4"/>
    <n v="685"/>
    <n v="125"/>
    <x v="3"/>
    <x v="2"/>
  </r>
  <r>
    <x v="254"/>
    <x v="18"/>
    <x v="227"/>
    <n v="44.28"/>
    <n v="4504.25"/>
    <n v="101.73"/>
    <n v="8.32"/>
    <n v="166.61"/>
    <n v="147.78"/>
    <n v="314.39"/>
    <n v="9"/>
    <n v="12"/>
    <n v="339"/>
    <n v="334"/>
    <n v="25"/>
    <n v="43"/>
    <n v="188"/>
    <n v="161.52000000000001"/>
    <n v="4"/>
    <n v="0.33"/>
    <n v="4"/>
    <n v="135.94999999999999"/>
    <n v="791.01"/>
    <n v="71.44"/>
    <x v="9"/>
    <x v="0"/>
    <x v="4"/>
    <n v="673"/>
    <n v="68"/>
    <x v="4"/>
    <x v="2"/>
  </r>
  <r>
    <x v="254"/>
    <x v="22"/>
    <x v="227"/>
    <n v="67.53"/>
    <n v="5837.61"/>
    <n v="86.45"/>
    <n v="7.82"/>
    <n v="313.04000000000002"/>
    <n v="25.3"/>
    <n v="338.34"/>
    <n v="6"/>
    <n v="20"/>
    <n v="457"/>
    <n v="467"/>
    <n v="34"/>
    <n v="47"/>
    <n v="207"/>
    <n v="158.38999999999999"/>
    <n v="19.440000000000001"/>
    <n v="0.63"/>
    <n v="20.059999999999999"/>
    <n v="216.25"/>
    <n v="1003.65"/>
    <n v="88.36"/>
    <x v="9"/>
    <x v="0"/>
    <x v="4"/>
    <n v="924"/>
    <n v="81"/>
    <x v="3"/>
    <x v="2"/>
  </r>
  <r>
    <x v="254"/>
    <x v="11"/>
    <x v="227"/>
    <n v="148.19"/>
    <n v="6538.72"/>
    <n v="50.02"/>
    <n v="7.82"/>
    <n v="313.04000000000002"/>
    <n v="25.3"/>
    <n v="338.34"/>
    <n v="6"/>
    <n v="20"/>
    <n v="490"/>
    <n v="514"/>
    <n v="35"/>
    <n v="47"/>
    <n v="207"/>
    <n v="136.02000000000001"/>
    <n v="19.23"/>
    <n v="0.06"/>
    <n v="22.76"/>
    <n v="280.27"/>
    <n v="1013.75"/>
    <n v="97.67"/>
    <x v="9"/>
    <x v="0"/>
    <x v="4"/>
    <n v="1004"/>
    <n v="82"/>
    <x v="4"/>
    <x v="2"/>
  </r>
  <r>
    <x v="254"/>
    <x v="21"/>
    <x v="228"/>
    <n v="40"/>
    <n v="4738.4624999999996"/>
    <n v="59.143640625000003"/>
    <m/>
    <n v="238.76875000000001"/>
    <n v="53.533749999999998"/>
    <n v="320.80250000000001"/>
    <m/>
    <m/>
    <n v="320.25"/>
    <n v="320.125"/>
    <n v="31"/>
    <n v="36.625"/>
    <m/>
    <m/>
    <m/>
    <m/>
    <m/>
    <m/>
    <m/>
    <m/>
    <x v="9"/>
    <x v="0"/>
    <x v="4"/>
    <n v="640.375"/>
    <n v="67.625"/>
    <x v="3"/>
    <x v="2"/>
  </r>
  <r>
    <x v="255"/>
    <x v="35"/>
    <x v="26"/>
    <n v="92.33"/>
    <n v="5644.49"/>
    <n v="61.13"/>
    <n v="6.29"/>
    <n v="28.7"/>
    <n v="0"/>
    <n v="28.7"/>
    <n v="6"/>
    <n v="2"/>
    <n v="688"/>
    <n v="699"/>
    <n v="64"/>
    <n v="55"/>
    <n v="204"/>
    <n v="163.05000000000001"/>
    <n v="30.94"/>
    <n v="1.84"/>
    <n v="32.770000000000003"/>
    <n v="331.92"/>
    <n v="863.79"/>
    <n v="102.25"/>
    <x v="0"/>
    <x v="0"/>
    <x v="0"/>
    <n v="1387"/>
    <n v="119"/>
    <x v="3"/>
    <x v="2"/>
  </r>
  <r>
    <x v="255"/>
    <x v="23"/>
    <x v="26"/>
    <n v="92.33"/>
    <n v="6054.33"/>
    <n v="65.790000000000006"/>
    <n v="7.48"/>
    <n v="182.3"/>
    <n v="7.88"/>
    <n v="190.18"/>
    <n v="14"/>
    <n v="19"/>
    <n v="715"/>
    <n v="733"/>
    <n v="99"/>
    <n v="89"/>
    <n v="210"/>
    <n v="164.82"/>
    <n v="22.7"/>
    <n v="2.54"/>
    <n v="25.23"/>
    <n v="300.57"/>
    <n v="1067.72"/>
    <n v="114.65"/>
    <x v="0"/>
    <x v="0"/>
    <x v="0"/>
    <n v="1448"/>
    <n v="188"/>
    <x v="4"/>
    <x v="2"/>
  </r>
  <r>
    <x v="255"/>
    <x v="2"/>
    <x v="26"/>
    <n v="92.33"/>
    <n v="4353.13"/>
    <n v="47.5"/>
    <n v="6.01"/>
    <n v="19.899999999999999"/>
    <n v="0"/>
    <n v="19.899999999999999"/>
    <n v="5"/>
    <n v="3"/>
    <n v="524"/>
    <n v="551"/>
    <n v="70"/>
    <n v="38"/>
    <n v="199"/>
    <n v="154.84"/>
    <n v="21.6"/>
    <n v="0.17"/>
    <n v="21.77"/>
    <n v="269.14999999999998"/>
    <n v="588.09"/>
    <n v="67.349999999999994"/>
    <x v="0"/>
    <x v="0"/>
    <x v="0"/>
    <n v="1075"/>
    <n v="108"/>
    <x v="1"/>
    <x v="2"/>
  </r>
  <r>
    <x v="255"/>
    <x v="3"/>
    <x v="26"/>
    <n v="92.33"/>
    <n v="3983.44"/>
    <n v="43.14"/>
    <n v="6.91"/>
    <n v="6.79"/>
    <n v="0"/>
    <n v="6.79"/>
    <n v="14"/>
    <n v="1"/>
    <n v="782"/>
    <n v="806"/>
    <n v="94"/>
    <n v="74"/>
    <n v="175"/>
    <n v="144.93"/>
    <n v="0.77"/>
    <n v="0"/>
    <n v="0.77"/>
    <n v="188.68"/>
    <n v="285.12"/>
    <n v="70.5"/>
    <x v="0"/>
    <x v="0"/>
    <x v="0"/>
    <n v="1588"/>
    <n v="168"/>
    <x v="2"/>
    <x v="2"/>
  </r>
  <r>
    <x v="255"/>
    <x v="25"/>
    <x v="26"/>
    <n v="92.33"/>
    <n v="6128.37"/>
    <n v="66.38"/>
    <n v="8.6300000000000008"/>
    <n v="131.09"/>
    <n v="19.559999999999999"/>
    <n v="150.65"/>
    <n v="13"/>
    <n v="14"/>
    <n v="699"/>
    <n v="698"/>
    <n v="121"/>
    <n v="79"/>
    <n v="194"/>
    <n v="140.84"/>
    <n v="11.7"/>
    <n v="0.4"/>
    <n v="12.1"/>
    <n v="126.54"/>
    <n v="1141.2"/>
    <n v="119.9"/>
    <x v="0"/>
    <x v="0"/>
    <x v="0"/>
    <n v="1397"/>
    <n v="200"/>
    <x v="3"/>
    <x v="2"/>
  </r>
  <r>
    <x v="255"/>
    <x v="28"/>
    <x v="26"/>
    <n v="92.33"/>
    <n v="6694.25"/>
    <n v="72.5"/>
    <n v="6.91"/>
    <n v="133.35"/>
    <n v="0"/>
    <n v="133.35"/>
    <n v="14"/>
    <n v="17"/>
    <n v="711"/>
    <n v="789"/>
    <n v="86"/>
    <n v="84"/>
    <n v="203"/>
    <n v="155.38999999999999"/>
    <n v="14.64"/>
    <n v="0.35"/>
    <n v="14.99"/>
    <n v="246.6"/>
    <n v="1102.05"/>
    <n v="114.4"/>
    <x v="0"/>
    <x v="0"/>
    <x v="0"/>
    <n v="1500"/>
    <n v="170"/>
    <x v="1"/>
    <x v="2"/>
  </r>
  <r>
    <x v="255"/>
    <x v="26"/>
    <x v="26"/>
    <n v="92.33"/>
    <n v="6483.61"/>
    <n v="70.22"/>
    <n v="7.29"/>
    <n v="151.21"/>
    <n v="3.57"/>
    <n v="154.78"/>
    <n v="6"/>
    <n v="13"/>
    <n v="739"/>
    <n v="761"/>
    <n v="75"/>
    <n v="80"/>
    <n v="206"/>
    <n v="158.82"/>
    <n v="23.55"/>
    <n v="0.21"/>
    <n v="23.76"/>
    <n v="275.88"/>
    <n v="1253.77"/>
    <n v="105.16"/>
    <x v="0"/>
    <x v="0"/>
    <x v="0"/>
    <n v="1500"/>
    <n v="155"/>
    <x v="3"/>
    <x v="2"/>
  </r>
  <r>
    <x v="255"/>
    <x v="4"/>
    <x v="26"/>
    <n v="92.33"/>
    <n v="5899.27"/>
    <n v="64.64"/>
    <n v="7.3"/>
    <n v="110.68"/>
    <n v="6.43"/>
    <n v="117.11"/>
    <n v="20"/>
    <n v="11"/>
    <n v="681"/>
    <n v="705"/>
    <n v="92"/>
    <n v="82"/>
    <n v="199"/>
    <n v="154.02000000000001"/>
    <n v="16.55"/>
    <n v="0"/>
    <n v="16.55"/>
    <n v="230.59"/>
    <n v="1032.6199999999999"/>
    <n v="119.12"/>
    <x v="0"/>
    <x v="0"/>
    <x v="0"/>
    <n v="1386"/>
    <n v="174"/>
    <x v="3"/>
    <x v="2"/>
  </r>
  <r>
    <x v="255"/>
    <x v="36"/>
    <x v="26"/>
    <n v="92.33"/>
    <n v="5914.42"/>
    <n v="64.06"/>
    <n v="6.67"/>
    <n v="53.14"/>
    <n v="0"/>
    <n v="53.14"/>
    <n v="8"/>
    <n v="7"/>
    <n v="713"/>
    <n v="735"/>
    <n v="91"/>
    <n v="64"/>
    <n v="208"/>
    <n v="159.58000000000001"/>
    <n v="7.48"/>
    <n v="0.93"/>
    <n v="8.42"/>
    <n v="132.97"/>
    <n v="972.7"/>
    <n v="101.88"/>
    <x v="0"/>
    <x v="0"/>
    <x v="0"/>
    <n v="1448"/>
    <n v="155"/>
    <x v="0"/>
    <x v="2"/>
  </r>
  <r>
    <x v="255"/>
    <x v="7"/>
    <x v="26"/>
    <n v="92.33"/>
    <n v="6284.39"/>
    <n v="68.069999999999993"/>
    <n v="7.41"/>
    <n v="131.53"/>
    <n v="4.3099999999999996"/>
    <n v="135.84"/>
    <n v="6"/>
    <n v="13"/>
    <n v="733"/>
    <n v="767"/>
    <n v="97"/>
    <n v="74"/>
    <n v="193"/>
    <n v="147.37"/>
    <n v="6.09"/>
    <n v="0"/>
    <n v="6.09"/>
    <n v="208.72"/>
    <n v="987.66"/>
    <n v="97.09"/>
    <x v="0"/>
    <x v="0"/>
    <x v="0"/>
    <n v="1500"/>
    <n v="171"/>
    <x v="3"/>
    <x v="2"/>
  </r>
  <r>
    <x v="255"/>
    <x v="8"/>
    <x v="26"/>
    <n v="92.33"/>
    <n v="6009"/>
    <n v="65.08"/>
    <n v="7.11"/>
    <n v="103.37"/>
    <n v="2.82"/>
    <n v="106.19"/>
    <n v="7"/>
    <n v="11"/>
    <n v="708"/>
    <n v="746"/>
    <n v="58"/>
    <n v="78"/>
    <n v="205"/>
    <n v="162.87"/>
    <n v="18.03"/>
    <n v="0"/>
    <n v="18.03"/>
    <n v="257.73"/>
    <n v="970.89"/>
    <n v="107.65"/>
    <x v="0"/>
    <x v="0"/>
    <x v="0"/>
    <n v="1454"/>
    <n v="136"/>
    <x v="4"/>
    <x v="2"/>
  </r>
  <r>
    <x v="255"/>
    <x v="22"/>
    <x v="26"/>
    <n v="92.33"/>
    <n v="5374.78"/>
    <n v="58.8"/>
    <n v="7.39"/>
    <n v="147.11000000000001"/>
    <n v="5.74"/>
    <n v="152.85"/>
    <n v="2"/>
    <n v="11"/>
    <n v="611"/>
    <n v="651"/>
    <n v="62"/>
    <n v="45"/>
    <n v="194"/>
    <n v="149.63"/>
    <n v="6.52"/>
    <n v="0"/>
    <n v="6.52"/>
    <n v="186.62"/>
    <n v="835.32"/>
    <n v="88.88"/>
    <x v="0"/>
    <x v="0"/>
    <x v="0"/>
    <n v="1262"/>
    <n v="107"/>
    <x v="3"/>
    <x v="2"/>
  </r>
  <r>
    <x v="255"/>
    <x v="11"/>
    <x v="26"/>
    <n v="92.33"/>
    <n v="6327.63"/>
    <n v="68.53"/>
    <n v="6.7"/>
    <n v="130.82"/>
    <n v="0"/>
    <n v="130.82"/>
    <n v="19"/>
    <n v="16"/>
    <n v="765"/>
    <n v="832"/>
    <n v="87"/>
    <n v="82"/>
    <n v="197"/>
    <n v="144.63999999999999"/>
    <n v="17.329999999999998"/>
    <n v="0.33"/>
    <n v="17.66"/>
    <n v="228.48"/>
    <n v="1121.44"/>
    <n v="115.07"/>
    <x v="0"/>
    <x v="0"/>
    <x v="0"/>
    <n v="1597"/>
    <n v="169"/>
    <x v="4"/>
    <x v="2"/>
  </r>
  <r>
    <x v="255"/>
    <x v="12"/>
    <x v="26"/>
    <n v="92.33"/>
    <n v="5796.13"/>
    <n v="62.78"/>
    <n v="7.75"/>
    <n v="126.91"/>
    <n v="15.25"/>
    <n v="142.16"/>
    <n v="8"/>
    <n v="14"/>
    <n v="656"/>
    <n v="692"/>
    <n v="94"/>
    <n v="64"/>
    <n v="217"/>
    <n v="177.08"/>
    <n v="38.14"/>
    <n v="3.58"/>
    <n v="41.71"/>
    <n v="382.76"/>
    <n v="976.15"/>
    <n v="107.41"/>
    <x v="0"/>
    <x v="0"/>
    <x v="0"/>
    <n v="1348"/>
    <n v="158"/>
    <x v="3"/>
    <x v="2"/>
  </r>
  <r>
    <x v="255"/>
    <x v="21"/>
    <x v="26"/>
    <n v="92.33"/>
    <n v="2892.3"/>
    <n v="59.69"/>
    <n v="5.98"/>
    <n v="4.66"/>
    <n v="0"/>
    <n v="4.66"/>
    <n v="11"/>
    <n v="1"/>
    <n v="335"/>
    <n v="343"/>
    <n v="37"/>
    <n v="23"/>
    <n v="208"/>
    <n v="148.1"/>
    <n v="4.88"/>
    <n v="0.16"/>
    <n v="5.04"/>
    <n v="101.1"/>
    <n v="310.02999999999997"/>
    <n v="56.97"/>
    <x v="0"/>
    <x v="0"/>
    <x v="0"/>
    <n v="678"/>
    <n v="60"/>
    <x v="3"/>
    <x v="2"/>
  </r>
  <r>
    <x v="255"/>
    <x v="29"/>
    <x v="26"/>
    <n v="92.33"/>
    <n v="5370.24"/>
    <n v="61.95"/>
    <n v="6.67"/>
    <n v="18.93"/>
    <n v="0"/>
    <n v="18.93"/>
    <n v="4"/>
    <n v="3"/>
    <n v="695"/>
    <n v="706"/>
    <n v="94"/>
    <n v="67"/>
    <n v="206"/>
    <n v="171.79"/>
    <n v="33.840000000000003"/>
    <n v="1.05"/>
    <n v="34.89"/>
    <n v="342.54"/>
    <n v="699.74"/>
    <n v="78.260000000000005"/>
    <x v="0"/>
    <x v="0"/>
    <x v="0"/>
    <n v="1401"/>
    <n v="161"/>
    <x v="4"/>
    <x v="2"/>
  </r>
  <r>
    <x v="255"/>
    <x v="27"/>
    <x v="26"/>
    <n v="92.33"/>
    <n v="5174.46"/>
    <n v="56.04"/>
    <n v="6.75"/>
    <n v="50.32"/>
    <n v="0"/>
    <n v="50.32"/>
    <n v="5"/>
    <n v="5"/>
    <n v="685"/>
    <n v="742"/>
    <n v="70"/>
    <n v="70"/>
    <n v="200"/>
    <n v="150.91999999999999"/>
    <n v="20.02"/>
    <n v="0.31"/>
    <n v="20.329999999999998"/>
    <n v="252.12"/>
    <n v="776.83"/>
    <n v="101.16"/>
    <x v="0"/>
    <x v="0"/>
    <x v="0"/>
    <n v="1427"/>
    <n v="140"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303:S314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x="0"/>
        <item h="1" x="14"/>
        <item h="1" x="5"/>
        <item h="1" x="2"/>
        <item h="1" x="6"/>
        <item h="1" x="3"/>
        <item h="1"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dataField="1"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10">
    <i>
      <x/>
      <x v="2"/>
    </i>
    <i r="1">
      <x v="47"/>
    </i>
    <i r="1">
      <x v="69"/>
    </i>
    <i r="1">
      <x v="75"/>
    </i>
    <i r="1">
      <x v="77"/>
    </i>
    <i r="1">
      <x v="80"/>
    </i>
    <i r="1">
      <x v="81"/>
    </i>
    <i r="1">
      <x v="82"/>
    </i>
    <i r="1">
      <x v="84"/>
    </i>
    <i r="1">
      <x v="87"/>
    </i>
  </rowItems>
  <colFields count="1">
    <field x="30"/>
  </colFields>
  <colItems count="17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3"/>
    </i>
    <i>
      <x v="14"/>
    </i>
    <i>
      <x v="15"/>
    </i>
    <i>
      <x v="16"/>
    </i>
    <i>
      <x v="18"/>
    </i>
    <i>
      <x v="31"/>
    </i>
    <i>
      <x v="33"/>
    </i>
    <i>
      <x v="34"/>
    </i>
  </colItems>
  <dataFields count="1">
    <dataField name=" HI A/Ds" fld="28" baseField="1" baseItem="1" numFmtId="1"/>
  </dataFields>
  <formats count="5">
    <format dxfId="101">
      <pivotArea type="all" dataOnly="0" outline="0" fieldPosition="0"/>
    </format>
    <format dxfId="100">
      <pivotArea field="30" type="button" dataOnly="0" labelOnly="1" outline="0" axis="axisCol" fieldPosition="0"/>
    </format>
    <format dxfId="99">
      <pivotArea type="topRight" dataOnly="0" labelOnly="1" outline="0" fieldPosition="0"/>
    </format>
    <format dxfId="98">
      <pivotArea dataOnly="0" labelOnly="1" fieldPosition="0">
        <references count="1">
          <reference field="30" count="0"/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DTG">
  <location ref="V9:AD12" firstHeaderRow="0" firstDataRow="1" firstDataCol="1" rowPageCount="1" colPageCount="1"/>
  <pivotFields count="31">
    <pivotField showAll="0"/>
    <pivotField subtotalTop="0" showAll="0"/>
    <pivotField subtotalTop="0" showAll="0"/>
    <pivotField subtotalTop="0" showAll="0"/>
    <pivotField dataField="1" subtotalTop="0" showAll="0"/>
    <pivotField subtotalTop="0" showAll="0"/>
    <pivotField dataField="1" subtotalTop="0" showAll="0"/>
    <pivotField subtotalTop="0" showAll="0"/>
    <pivotField dataField="1" subtotalTop="0" showAll="0"/>
    <pivotField dataField="1" subtotalTop="0" showAll="0"/>
    <pivotField showAll="0" defaultSubtota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howAll="0" defaultSubtotal="0"/>
    <pivotField showAll="0" defaultSubtotal="0"/>
    <pivotField axis="axisPage" subtotalTop="0" showAll="0">
      <items count="18">
        <item x="0"/>
        <item x="2"/>
        <item x="1"/>
        <item x="5"/>
        <item x="3"/>
        <item x="4"/>
        <item x="6"/>
        <item x="7"/>
        <item x="9"/>
        <item x="8"/>
        <item x="10"/>
        <item x="11"/>
        <item x="12"/>
        <item x="13"/>
        <item x="14"/>
        <item x="15"/>
        <item x="16"/>
        <item t="default"/>
      </items>
    </pivotField>
    <pivotField axis="axisRow" subtotalTop="0" showAll="0">
      <items count="10">
        <item x="1"/>
        <item x="2"/>
        <item x="3"/>
        <item h="1" x="0"/>
        <item h="1" x="4"/>
        <item h="1" x="5"/>
        <item h="1" x="6"/>
        <item h="1" x="7"/>
        <item h="1" x="8"/>
        <item t="default"/>
      </items>
    </pivotField>
    <pivotField subtotalTop="0" showAll="0"/>
    <pivotField dataField="1" numFmtId="1" subtotalTop="0" showAll="0"/>
    <pivotField dataField="1" numFmtId="1" subtotalTop="0" showAll="0"/>
    <pivotField showAll="0" defaultSubtotal="0"/>
    <pivotField showAll="0" defaultSubtotal="0"/>
  </pivotFields>
  <rowFields count="1">
    <field x="25"/>
  </rowFields>
  <rowItems count="3">
    <i>
      <x/>
    </i>
    <i>
      <x v="1"/>
    </i>
    <i>
      <x v="2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24" item="0" hier="-1"/>
  </pageFields>
  <dataFields count="8">
    <dataField name="TD " fld="4" subtotal="average" baseField="27" baseItem="2" numFmtId="1"/>
    <dataField name=" Max Speed" fld="6" subtotal="max" baseField="27" baseItem="2" numFmtId="164"/>
    <dataField name="HSD " fld="9" subtotal="average" baseField="27" baseItem="2" numFmtId="1"/>
    <dataField name="SD" fld="8" subtotal="average" baseField="27" baseItem="2" numFmtId="1"/>
    <dataField name="Hi Decels" fld="15" subtotal="average" baseField="27" baseItem="2" numFmtId="1"/>
    <dataField name=" TOTAL A/Ds" fld="27" subtotal="average" baseField="27" baseItem="2" numFmtId="1"/>
    <dataField name=" HI A/Ds" fld="28" subtotal="average" baseField="27" baseItem="2" numFmtId="1"/>
    <dataField name=" Time In Red Zone" fld="20" subtotal="average" baseField="27" baseItem="2" numFmtId="1"/>
  </dataFields>
  <formats count="25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25" type="button" dataOnly="0" labelOnly="1" outline="0" axis="axisRow" fieldPosition="0"/>
    </format>
    <format dxfId="46">
      <pivotArea dataOnly="0" labelOnly="1" fieldPosition="0">
        <references count="1">
          <reference field="25" count="0"/>
        </references>
      </pivotArea>
    </format>
    <format dxfId="45">
      <pivotArea dataOnly="0" labelOnly="1" grandRow="1" outline="0" fieldPosition="0"/>
    </format>
    <format dxfId="4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field="25" type="button" dataOnly="0" labelOnly="1" outline="0" axis="axisRow" fieldPosition="0"/>
    </format>
    <format dxfId="40">
      <pivotArea dataOnly="0" labelOnly="1" fieldPosition="0">
        <references count="1">
          <reference field="25" count="0"/>
        </references>
      </pivotArea>
    </format>
    <format dxfId="39">
      <pivotArea dataOnly="0" labelOnly="1" grandRow="1" outline="0" fieldPosition="0"/>
    </format>
    <format dxfId="3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2"/>
          </reference>
        </references>
      </pivotArea>
    </format>
    <format dxfId="30">
      <pivotArea outline="0" fieldPosition="0">
        <references count="1">
          <reference field="4294967294" count="1">
            <x v="3"/>
          </reference>
        </references>
      </pivotArea>
    </format>
    <format dxfId="29">
      <pivotArea outline="0" fieldPosition="0">
        <references count="1">
          <reference field="4294967294" count="1">
            <x v="4"/>
          </reference>
        </references>
      </pivotArea>
    </format>
    <format dxfId="28">
      <pivotArea outline="0" fieldPosition="0">
        <references count="1">
          <reference field="4294967294" count="1">
            <x v="5"/>
          </reference>
        </references>
      </pivotArea>
    </format>
    <format dxfId="27">
      <pivotArea outline="0" fieldPosition="0">
        <references count="1">
          <reference field="4294967294" count="1">
            <x v="6"/>
          </reference>
        </references>
      </pivotArea>
    </format>
    <format dxfId="26">
      <pivotArea outline="0" fieldPosition="0">
        <references count="1">
          <reference field="4294967294" count="1">
            <x v="7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218:S229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x="0"/>
        <item h="1" x="14"/>
        <item h="1" x="5"/>
        <item h="1" x="2"/>
        <item h="1" x="6"/>
        <item h="1" x="3"/>
        <item h="1"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10">
    <i>
      <x/>
      <x v="2"/>
    </i>
    <i r="1">
      <x v="47"/>
    </i>
    <i r="1">
      <x v="69"/>
    </i>
    <i r="1">
      <x v="75"/>
    </i>
    <i r="1">
      <x v="77"/>
    </i>
    <i r="1">
      <x v="80"/>
    </i>
    <i r="1">
      <x v="81"/>
    </i>
    <i r="1">
      <x v="82"/>
    </i>
    <i r="1">
      <x v="84"/>
    </i>
    <i r="1">
      <x v="87"/>
    </i>
  </rowItems>
  <colFields count="1">
    <field x="30"/>
  </colFields>
  <colItems count="17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3"/>
    </i>
    <i>
      <x v="14"/>
    </i>
    <i>
      <x v="15"/>
    </i>
    <i>
      <x v="16"/>
    </i>
    <i>
      <x v="18"/>
    </i>
    <i>
      <x v="31"/>
    </i>
    <i>
      <x v="33"/>
    </i>
    <i>
      <x v="34"/>
    </i>
  </colItems>
  <dataFields count="1">
    <dataField name=" HSD" fld="9" baseField="1" baseItem="1" numFmtId="1"/>
  </dataFields>
  <formats count="5">
    <format dxfId="106">
      <pivotArea type="all" dataOnly="0" outline="0" fieldPosition="0"/>
    </format>
    <format dxfId="105">
      <pivotArea field="30" type="button" dataOnly="0" labelOnly="1" outline="0" axis="axisCol" fieldPosition="0"/>
    </format>
    <format dxfId="104">
      <pivotArea type="topRight" dataOnly="0" labelOnly="1" outline="0" fieldPosition="0"/>
    </format>
    <format dxfId="103">
      <pivotArea dataOnly="0" labelOnly="1" fieldPosition="0">
        <references count="1">
          <reference field="30" count="0"/>
        </references>
      </pivotArea>
    </format>
    <format dxfId="10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88:AP129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h="1" x="0"/>
        <item h="1" x="14"/>
        <item h="1" x="5"/>
        <item h="1" x="2"/>
        <item h="1" x="6"/>
        <item h="1" x="3"/>
        <item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40">
    <i>
      <x v="6"/>
      <x v="2"/>
    </i>
    <i r="1">
      <x v="46"/>
    </i>
    <i r="1">
      <x v="47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4"/>
    </i>
    <i r="1">
      <x v="96"/>
    </i>
    <i r="1">
      <x v="97"/>
    </i>
    <i r="1">
      <x v="99"/>
    </i>
    <i r="1">
      <x v="101"/>
    </i>
    <i r="1">
      <x v="102"/>
    </i>
    <i r="1">
      <x v="103"/>
    </i>
    <i r="1">
      <x v="105"/>
    </i>
    <i r="1">
      <x v="106"/>
    </i>
    <i r="1">
      <x v="107"/>
    </i>
    <i r="1">
      <x v="109"/>
    </i>
    <i r="1">
      <x v="110"/>
    </i>
    <i r="1">
      <x v="115"/>
    </i>
  </rowItems>
  <colFields count="1">
    <field x="30"/>
  </colFields>
  <colItems count="40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colItems>
  <dataFields count="1">
    <dataField name="SD " fld="8" baseField="1" baseItem="1" numFmtId="1"/>
  </dataFields>
  <formats count="5">
    <format dxfId="111">
      <pivotArea type="all" dataOnly="0" outline="0" fieldPosition="0"/>
    </format>
    <format dxfId="110">
      <pivotArea field="30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fieldPosition="0">
        <references count="1">
          <reference field="30" count="0"/>
        </references>
      </pivotArea>
    </format>
    <format dxfId="10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261:S272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x="0"/>
        <item h="1" x="14"/>
        <item h="1" x="5"/>
        <item h="1" x="2"/>
        <item h="1" x="6"/>
        <item h="1" x="3"/>
        <item h="1"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10">
    <i>
      <x/>
      <x v="2"/>
    </i>
    <i r="1">
      <x v="47"/>
    </i>
    <i r="1">
      <x v="69"/>
    </i>
    <i r="1">
      <x v="75"/>
    </i>
    <i r="1">
      <x v="77"/>
    </i>
    <i r="1">
      <x v="80"/>
    </i>
    <i r="1">
      <x v="81"/>
    </i>
    <i r="1">
      <x v="82"/>
    </i>
    <i r="1">
      <x v="84"/>
    </i>
    <i r="1">
      <x v="87"/>
    </i>
  </rowItems>
  <colFields count="1">
    <field x="30"/>
  </colFields>
  <colItems count="17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3"/>
    </i>
    <i>
      <x v="14"/>
    </i>
    <i>
      <x v="15"/>
    </i>
    <i>
      <x v="16"/>
    </i>
    <i>
      <x v="18"/>
    </i>
    <i>
      <x v="31"/>
    </i>
    <i>
      <x v="33"/>
    </i>
    <i>
      <x v="34"/>
    </i>
  </colItems>
  <dataFields count="1">
    <dataField name="SD " fld="8" baseField="1" baseItem="1" numFmtId="1"/>
  </dataFields>
  <formats count="5">
    <format dxfId="116">
      <pivotArea type="all" dataOnly="0" outline="0" fieldPosition="0"/>
    </format>
    <format dxfId="115">
      <pivotArea field="30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fieldPosition="0">
        <references count="1">
          <reference field="30" count="0"/>
        </references>
      </pivotArea>
    </format>
    <format dxfId="1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45:AP86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h="1" x="0"/>
        <item h="1" x="14"/>
        <item h="1" x="5"/>
        <item h="1" x="2"/>
        <item h="1" x="6"/>
        <item h="1" x="3"/>
        <item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40">
    <i>
      <x v="6"/>
      <x v="2"/>
    </i>
    <i r="1">
      <x v="46"/>
    </i>
    <i r="1">
      <x v="47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4"/>
    </i>
    <i r="1">
      <x v="96"/>
    </i>
    <i r="1">
      <x v="97"/>
    </i>
    <i r="1">
      <x v="99"/>
    </i>
    <i r="1">
      <x v="101"/>
    </i>
    <i r="1">
      <x v="102"/>
    </i>
    <i r="1">
      <x v="103"/>
    </i>
    <i r="1">
      <x v="105"/>
    </i>
    <i r="1">
      <x v="106"/>
    </i>
    <i r="1">
      <x v="107"/>
    </i>
    <i r="1">
      <x v="109"/>
    </i>
    <i r="1">
      <x v="110"/>
    </i>
    <i r="1">
      <x v="115"/>
    </i>
  </rowItems>
  <colFields count="1">
    <field x="30"/>
  </colFields>
  <colItems count="40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colItems>
  <dataFields count="1">
    <dataField name=" HSD" fld="9" baseField="1" baseItem="1" numFmtId="1"/>
  </dataFields>
  <formats count="5">
    <format dxfId="121">
      <pivotArea type="all" dataOnly="0" outline="0" fieldPosition="0"/>
    </format>
    <format dxfId="120">
      <pivotArea field="30" type="button" dataOnly="0" labelOnly="1" outline="0" axis="axisCol" fieldPosition="0"/>
    </format>
    <format dxfId="119">
      <pivotArea type="topRight" dataOnly="0" labelOnly="1" outline="0" fieldPosition="0"/>
    </format>
    <format dxfId="118">
      <pivotArea dataOnly="0" labelOnly="1" fieldPosition="0">
        <references count="1">
          <reference field="30" count="0"/>
        </references>
      </pivotArea>
    </format>
    <format dxfId="1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130:AP171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h="1" x="0"/>
        <item h="1" x="14"/>
        <item h="1" x="5"/>
        <item h="1" x="2"/>
        <item h="1" x="6"/>
        <item h="1" x="3"/>
        <item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dataField="1"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40">
    <i>
      <x v="6"/>
      <x v="2"/>
    </i>
    <i r="1">
      <x v="46"/>
    </i>
    <i r="1">
      <x v="47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4"/>
    </i>
    <i r="1">
      <x v="96"/>
    </i>
    <i r="1">
      <x v="97"/>
    </i>
    <i r="1">
      <x v="99"/>
    </i>
    <i r="1">
      <x v="101"/>
    </i>
    <i r="1">
      <x v="102"/>
    </i>
    <i r="1">
      <x v="103"/>
    </i>
    <i r="1">
      <x v="105"/>
    </i>
    <i r="1">
      <x v="106"/>
    </i>
    <i r="1">
      <x v="107"/>
    </i>
    <i r="1">
      <x v="109"/>
    </i>
    <i r="1">
      <x v="110"/>
    </i>
    <i r="1">
      <x v="115"/>
    </i>
  </rowItems>
  <colFields count="1">
    <field x="30"/>
  </colFields>
  <colItems count="40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colItems>
  <dataFields count="1">
    <dataField name=" HI A/Ds" fld="28" baseField="1" baseItem="1" numFmtId="1"/>
  </dataFields>
  <formats count="5">
    <format dxfId="126">
      <pivotArea type="all" dataOnly="0" outline="0" fieldPosition="0"/>
    </format>
    <format dxfId="125">
      <pivotArea field="30" type="button" dataOnly="0" labelOnly="1" outline="0" axis="axisCol" fieldPosition="0"/>
    </format>
    <format dxfId="124">
      <pivotArea type="topRight" dataOnly="0" labelOnly="1" outline="0" fieldPosition="0"/>
    </format>
    <format dxfId="123">
      <pivotArea dataOnly="0" labelOnly="1" fieldPosition="0">
        <references count="1">
          <reference field="30" count="0"/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176:S187" firstHeaderRow="1" firstDataRow="2" firstDataCol="2"/>
  <pivotFields count="31">
    <pivotField showAll="0"/>
    <pivotField axis="axisRow" outline="0" showAll="0" defaultSubtotal="0">
      <items count="117">
        <item m="1" x="98"/>
        <item m="1" x="51"/>
        <item x="0"/>
        <item m="1" x="93"/>
        <item m="1" x="85"/>
        <item m="1" x="71"/>
        <item m="1" x="105"/>
        <item m="1" x="61"/>
        <item m="1" x="73"/>
        <item m="1" x="70"/>
        <item m="1" x="63"/>
        <item m="1" x="83"/>
        <item m="1" x="45"/>
        <item m="1" x="60"/>
        <item m="1" x="106"/>
        <item m="1" x="82"/>
        <item m="1" x="68"/>
        <item m="1" x="102"/>
        <item m="1" x="113"/>
        <item m="1" x="81"/>
        <item m="1" x="114"/>
        <item m="1" x="47"/>
        <item m="1" x="52"/>
        <item m="1" x="110"/>
        <item m="1" x="67"/>
        <item m="1" x="97"/>
        <item m="1" x="91"/>
        <item m="1" x="89"/>
        <item m="1" x="80"/>
        <item m="1" x="116"/>
        <item m="1" x="92"/>
        <item m="1" x="79"/>
        <item m="1" x="62"/>
        <item m="1" x="108"/>
        <item m="1" x="48"/>
        <item m="1" x="69"/>
        <item m="1" x="88"/>
        <item m="1" x="84"/>
        <item m="1" x="50"/>
        <item m="1" x="64"/>
        <item m="1" x="115"/>
        <item m="1" x="56"/>
        <item m="1" x="65"/>
        <item m="1" x="53"/>
        <item m="1" x="59"/>
        <item m="1" x="86"/>
        <item x="38"/>
        <item x="18"/>
        <item m="1" x="74"/>
        <item m="1" x="90"/>
        <item m="1" x="101"/>
        <item m="1" x="87"/>
        <item m="1" x="94"/>
        <item m="1" x="111"/>
        <item m="1" x="100"/>
        <item m="1" x="95"/>
        <item m="1" x="46"/>
        <item m="1" x="112"/>
        <item m="1" x="55"/>
        <item m="1" x="109"/>
        <item m="1" x="72"/>
        <item m="1" x="57"/>
        <item m="1" x="54"/>
        <item x="1"/>
        <item m="1" x="96"/>
        <item x="2"/>
        <item x="3"/>
        <item x="4"/>
        <item x="5"/>
        <item x="6"/>
        <item m="1" x="44"/>
        <item x="8"/>
        <item x="9"/>
        <item x="10"/>
        <item m="1" x="49"/>
        <item x="11"/>
        <item x="12"/>
        <item x="13"/>
        <item x="14"/>
        <item x="15"/>
        <item x="16"/>
        <item x="17"/>
        <item x="19"/>
        <item x="20"/>
        <item x="21"/>
        <item x="22"/>
        <item m="1" x="107"/>
        <item x="7"/>
        <item x="23"/>
        <item x="24"/>
        <item x="25"/>
        <item m="1" x="75"/>
        <item m="1" x="104"/>
        <item m="1" x="43"/>
        <item x="26"/>
        <item m="1" x="66"/>
        <item x="27"/>
        <item x="42"/>
        <item m="1" x="103"/>
        <item x="28"/>
        <item x="29"/>
        <item x="30"/>
        <item x="31"/>
        <item x="32"/>
        <item m="1" x="78"/>
        <item x="33"/>
        <item x="34"/>
        <item x="35"/>
        <item x="40"/>
        <item x="36"/>
        <item x="37"/>
        <item m="1" x="99"/>
        <item m="1" x="58"/>
        <item m="1" x="77"/>
        <item m="1" x="76"/>
        <item x="39"/>
        <item x="41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8">
        <item x="0"/>
        <item h="1" x="14"/>
        <item h="1" x="5"/>
        <item h="1" x="2"/>
        <item h="1" x="6"/>
        <item h="1" x="3"/>
        <item h="1" x="1"/>
        <item h="1" x="4"/>
        <item h="1" x="7"/>
        <item h="1" x="8"/>
        <item h="1" x="9"/>
        <item h="1" x="10"/>
        <item h="1" x="12"/>
        <item h="1" x="11"/>
        <item h="1" x="13"/>
        <item h="1" x="15"/>
        <item h="1" x="16"/>
        <item h="1" x="17"/>
      </items>
    </pivotField>
    <pivotField showAll="0"/>
    <pivotField showAll="0"/>
    <pivotField showAll="0"/>
    <pivotField showAll="0"/>
    <pivotField showAll="0"/>
    <pivotField axis="axisCol" showAll="0" defaultSubtotal="0">
      <items count="44">
        <item x="0"/>
        <item x="1"/>
        <item x="2"/>
        <item x="3"/>
        <item x="4"/>
        <item m="1" x="43"/>
        <item x="5"/>
        <item m="1" x="41"/>
        <item m="1" x="4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</pivotFields>
  <rowFields count="2">
    <field x="24"/>
    <field x="1"/>
  </rowFields>
  <rowItems count="10">
    <i>
      <x/>
      <x v="2"/>
    </i>
    <i r="1">
      <x v="47"/>
    </i>
    <i r="1">
      <x v="69"/>
    </i>
    <i r="1">
      <x v="75"/>
    </i>
    <i r="1">
      <x v="77"/>
    </i>
    <i r="1">
      <x v="80"/>
    </i>
    <i r="1">
      <x v="81"/>
    </i>
    <i r="1">
      <x v="82"/>
    </i>
    <i r="1">
      <x v="84"/>
    </i>
    <i r="1">
      <x v="87"/>
    </i>
  </rowItems>
  <colFields count="1">
    <field x="30"/>
  </colFields>
  <colItems count="17">
    <i>
      <x/>
    </i>
    <i>
      <x v="1"/>
    </i>
    <i>
      <x v="2"/>
    </i>
    <i>
      <x v="3"/>
    </i>
    <i>
      <x v="4"/>
    </i>
    <i>
      <x v="6"/>
    </i>
    <i>
      <x v="9"/>
    </i>
    <i>
      <x v="10"/>
    </i>
    <i>
      <x v="11"/>
    </i>
    <i>
      <x v="13"/>
    </i>
    <i>
      <x v="14"/>
    </i>
    <i>
      <x v="15"/>
    </i>
    <i>
      <x v="16"/>
    </i>
    <i>
      <x v="18"/>
    </i>
    <i>
      <x v="31"/>
    </i>
    <i>
      <x v="33"/>
    </i>
    <i>
      <x v="34"/>
    </i>
  </colItems>
  <dataFields count="1">
    <dataField name=" TD" fld="4" baseField="1" baseItem="3" numFmtId="1"/>
  </dataFields>
  <formats count="5">
    <format dxfId="131">
      <pivotArea type="all" dataOnly="0" outline="0" fieldPosition="0"/>
    </format>
    <format dxfId="130">
      <pivotArea field="30" type="button" dataOnly="0" labelOnly="1" outline="0" axis="axisCol" fieldPosition="0"/>
    </format>
    <format dxfId="129">
      <pivotArea type="topRight" dataOnly="0" labelOnly="1" outline="0" fieldPosition="0"/>
    </format>
    <format dxfId="128">
      <pivotArea dataOnly="0" labelOnly="1" fieldPosition="0">
        <references count="1">
          <reference field="30" count="0"/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6" indent="0" outline="1" outlineData="1" multipleFieldFilters="0" rowHeaderCaption="Squad" colHeaderCaption="Week">
  <location ref="A1:E36" firstHeaderRow="1" firstDataRow="2" firstDataCol="2"/>
  <pivotFields count="31">
    <pivotField showAll="0"/>
    <pivotField axis="axisRow" outline="0" multipleItemSelectionAllowed="1" showAll="0" defaultSubtotal="0">
      <items count="37"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7">
        <item h="1" x="4"/>
        <item h="1" x="1"/>
        <item h="1" x="2"/>
        <item x="0"/>
        <item h="1" x="3"/>
        <item h="1" x="5"/>
        <item h="1" x="6"/>
        <item h="1" x="7"/>
        <item h="1" x="9"/>
        <item h="1" x="8"/>
        <item h="1" x="10"/>
        <item h="1" x="11"/>
        <item h="1" x="12"/>
        <item h="1" x="13"/>
        <item h="1" x="14"/>
        <item h="1" x="15"/>
        <item h="1" x="16"/>
      </items>
    </pivotField>
    <pivotField showAll="0"/>
    <pivotField showAll="0"/>
    <pivotField showAll="0"/>
    <pivotField showAll="0"/>
    <pivotField showAll="0"/>
    <pivotField axis="axisCol" showAll="0" measureFilter="1" defaultSubtotal="0">
      <items count="3">
        <item x="0"/>
        <item x="1"/>
        <item x="2"/>
      </items>
    </pivotField>
  </pivotFields>
  <rowFields count="2">
    <field x="24"/>
    <field x="1"/>
  </rowFields>
  <rowItems count="34"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5"/>
    </i>
    <i r="1">
      <x v="36"/>
    </i>
  </rowItems>
  <colFields count="1">
    <field x="30"/>
  </colFields>
  <colItems count="3">
    <i>
      <x/>
    </i>
    <i>
      <x v="1"/>
    </i>
    <i>
      <x v="2"/>
    </i>
  </colItems>
  <dataFields count="1">
    <dataField name=" TD" fld="4" baseField="1" baseItem="3" numFmtId="1"/>
  </dataFields>
  <formats count="5">
    <format dxfId="136">
      <pivotArea type="all" dataOnly="0" outline="0" fieldPosition="0"/>
    </format>
    <format dxfId="135">
      <pivotArea field="30" type="button" dataOnly="0" labelOnly="1" outline="0" axis="axisCol" fieldPosition="0"/>
    </format>
    <format dxfId="134">
      <pivotArea type="topRight" dataOnly="0" labelOnly="1" outline="0" fieldPosition="0"/>
    </format>
    <format dxfId="133">
      <pivotArea dataOnly="0" labelOnly="1" fieldPosition="0">
        <references count="1">
          <reference field="30" count="0"/>
        </references>
      </pivotArea>
    </format>
    <format dxfId="13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Table Style 1 10" showRowHeaders="1" showColHeaders="1" showRowStripes="0" showColStripes="0" showLastColumn="1"/>
  <filters count="1">
    <filter fld="30" type="valueGreaterThan" evalOrder="-1" id="1" iMeasureFld="0">
      <autoFilter ref="A1">
        <filterColumn colId="0">
          <customFilters>
            <customFilter operator="greaterThan" val="500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DTG">
  <location ref="AE9:AM12" firstHeaderRow="0" firstDataRow="1" firstDataCol="1" rowPageCount="1" colPageCount="1"/>
  <pivotFields count="31">
    <pivotField showAll="0"/>
    <pivotField subtotalTop="0" showAll="0"/>
    <pivotField subtotalTop="0" showAll="0"/>
    <pivotField subtotalTop="0" showAll="0"/>
    <pivotField dataField="1" subtotalTop="0" showAll="0"/>
    <pivotField subtotalTop="0" showAll="0"/>
    <pivotField dataField="1" subtotalTop="0" showAll="0"/>
    <pivotField subtotalTop="0" showAll="0"/>
    <pivotField dataField="1" subtotalTop="0" showAll="0"/>
    <pivotField dataField="1" subtotalTop="0" showAll="0"/>
    <pivotField showAll="0" defaultSubtota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howAll="0" defaultSubtotal="0"/>
    <pivotField showAll="0" defaultSubtotal="0"/>
    <pivotField axis="axisPage" subtotalTop="0" showAll="0">
      <items count="18">
        <item x="0"/>
        <item x="2"/>
        <item x="1"/>
        <item x="5"/>
        <item x="3"/>
        <item x="4"/>
        <item x="6"/>
        <item x="7"/>
        <item x="9"/>
        <item x="8"/>
        <item x="10"/>
        <item x="11"/>
        <item x="12"/>
        <item x="13"/>
        <item x="14"/>
        <item x="15"/>
        <item x="16"/>
        <item t="default"/>
      </items>
    </pivotField>
    <pivotField axis="axisRow" subtotalTop="0" showAll="0">
      <items count="10">
        <item x="1"/>
        <item x="2"/>
        <item x="3"/>
        <item h="1" x="0"/>
        <item h="1" x="4"/>
        <item h="1" x="5"/>
        <item h="1" x="6"/>
        <item h="1" x="7"/>
        <item h="1" x="8"/>
        <item t="default"/>
      </items>
    </pivotField>
    <pivotField subtotalTop="0" showAll="0"/>
    <pivotField dataField="1" numFmtId="1" subtotalTop="0" showAll="0"/>
    <pivotField dataField="1" numFmtId="1" subtotalTop="0" showAll="0"/>
    <pivotField showAll="0" defaultSubtotal="0"/>
    <pivotField showAll="0" defaultSubtotal="0"/>
  </pivotFields>
  <rowFields count="1">
    <field x="25"/>
  </rowFields>
  <rowItems count="3">
    <i>
      <x/>
    </i>
    <i>
      <x v="1"/>
    </i>
    <i>
      <x v="2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24" hier="-1"/>
  </pageFields>
  <dataFields count="8">
    <dataField name="TD " fld="4" subtotal="average" baseField="27" baseItem="2" numFmtId="1"/>
    <dataField name=" Max Speed" fld="6" subtotal="max" baseField="27" baseItem="3" numFmtId="164"/>
    <dataField name="HSD " fld="9" subtotal="average" baseField="27" baseItem="2" numFmtId="1"/>
    <dataField name="SD" fld="8" subtotal="average" baseField="27" baseItem="2" numFmtId="1"/>
    <dataField name="Hi Decels" fld="15" subtotal="average" baseField="27" baseItem="2" numFmtId="1"/>
    <dataField name=" TOTAL A/Ds" fld="27" subtotal="average" baseField="27" baseItem="2" numFmtId="1"/>
    <dataField name=" HI A/Ds" fld="28" subtotal="average" baseField="27" baseItem="2" numFmtId="1"/>
    <dataField name=" Time In Red Zone" fld="20" subtotal="average" baseField="27" baseItem="2" numFmtId="1"/>
  </dataFields>
  <formats count="25">
    <format dxfId="24">
      <pivotArea type="all" dataOnly="0" outline="0" fieldPosition="0"/>
    </format>
    <format dxfId="23">
      <pivotArea outline="0" collapsedLevelsAreSubtotals="1" fieldPosition="0"/>
    </format>
    <format dxfId="22">
      <pivotArea field="25" type="button" dataOnly="0" labelOnly="1" outline="0" axis="axisRow" fieldPosition="0"/>
    </format>
    <format dxfId="21">
      <pivotArea dataOnly="0" labelOnly="1" fieldPosition="0">
        <references count="1">
          <reference field="25" count="0"/>
        </references>
      </pivotArea>
    </format>
    <format dxfId="20">
      <pivotArea dataOnly="0" labelOnly="1" grandRow="1" outline="0" fieldPosition="0"/>
    </format>
    <format dxfId="1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25" type="button" dataOnly="0" labelOnly="1" outline="0" axis="axisRow" fieldPosition="0"/>
    </format>
    <format dxfId="15">
      <pivotArea dataOnly="0" labelOnly="1" fieldPosition="0">
        <references count="1">
          <reference field="25" count="0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2"/>
          </reference>
        </references>
      </pivotArea>
    </format>
    <format dxfId="5">
      <pivotArea outline="0" fieldPosition="0">
        <references count="1">
          <reference field="4294967294" count="1">
            <x v="3"/>
          </reference>
        </references>
      </pivotArea>
    </format>
    <format dxfId="4">
      <pivotArea outline="0" fieldPosition="0">
        <references count="1">
          <reference field="4294967294" count="1">
            <x v="4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  <format dxfId="2">
      <pivotArea outline="0" fieldPosition="0">
        <references count="1">
          <reference field="4294967294" count="1">
            <x v="6"/>
          </reference>
        </references>
      </pivotArea>
    </format>
    <format dxfId="1">
      <pivotArea outline="0" fieldPosition="0">
        <references count="1">
          <reference field="4294967294" count="1">
            <x v="7"/>
          </reference>
        </references>
      </pivotArea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58"/>
  <sheetViews>
    <sheetView showRowColHeaders="0" tabSelected="1" zoomScale="110" zoomScaleNormal="110" workbookViewId="0"/>
  </sheetViews>
  <sheetFormatPr defaultRowHeight="15" x14ac:dyDescent="0.25"/>
  <cols>
    <col min="4" max="4" width="10.140625" bestFit="1" customWidth="1"/>
  </cols>
  <sheetData>
    <row r="1" spans="1:30" ht="16.5" thickTop="1" thickBot="1" x14ac:dyDescent="0.3">
      <c r="A1" s="111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3"/>
      <c r="N1" s="114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0" ht="15.75" thickBot="1" x14ac:dyDescent="0.3">
      <c r="A2" s="112"/>
      <c r="B2" s="10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3"/>
      <c r="N2" s="115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ht="15.75" thickTop="1" x14ac:dyDescent="0.25">
      <c r="A3" s="112"/>
      <c r="B3" s="104"/>
      <c r="C3" s="181" t="s">
        <v>200</v>
      </c>
      <c r="D3" s="182"/>
      <c r="E3" s="182"/>
      <c r="F3" s="182"/>
      <c r="G3" s="182"/>
      <c r="H3" s="182"/>
      <c r="I3" s="182"/>
      <c r="J3" s="182"/>
      <c r="K3" s="182"/>
      <c r="L3" s="183"/>
      <c r="M3" s="105"/>
      <c r="N3" s="115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</row>
    <row r="4" spans="1:30" ht="15.75" thickBot="1" x14ac:dyDescent="0.3">
      <c r="A4" s="112"/>
      <c r="B4" s="104"/>
      <c r="C4" s="184"/>
      <c r="D4" s="185"/>
      <c r="E4" s="185"/>
      <c r="F4" s="185"/>
      <c r="G4" s="185"/>
      <c r="H4" s="185"/>
      <c r="I4" s="185"/>
      <c r="J4" s="185"/>
      <c r="K4" s="185"/>
      <c r="L4" s="186"/>
      <c r="M4" s="105"/>
      <c r="N4" s="115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</row>
    <row r="5" spans="1:30" ht="15.75" thickTop="1" x14ac:dyDescent="0.25">
      <c r="A5" s="112"/>
      <c r="B5" s="104"/>
      <c r="C5" s="119"/>
      <c r="D5" s="97"/>
      <c r="E5" s="97"/>
      <c r="F5" s="97"/>
      <c r="G5" s="97"/>
      <c r="H5" s="97"/>
      <c r="I5" s="97"/>
      <c r="J5" s="97"/>
      <c r="K5" s="97"/>
      <c r="L5" s="98"/>
      <c r="M5" s="105"/>
      <c r="N5" s="115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</row>
    <row r="6" spans="1:30" x14ac:dyDescent="0.25">
      <c r="A6" s="112"/>
      <c r="B6" s="104"/>
      <c r="C6" s="119"/>
      <c r="D6" s="97"/>
      <c r="E6" s="97"/>
      <c r="F6" s="97"/>
      <c r="G6" s="97"/>
      <c r="H6" s="97"/>
      <c r="I6" s="97"/>
      <c r="J6" s="97"/>
      <c r="K6" s="97"/>
      <c r="L6" s="98"/>
      <c r="M6" s="105"/>
      <c r="N6" s="115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</row>
    <row r="7" spans="1:30" x14ac:dyDescent="0.25">
      <c r="A7" s="112"/>
      <c r="B7" s="104"/>
      <c r="C7" s="119"/>
      <c r="D7" s="97"/>
      <c r="E7" s="97"/>
      <c r="F7" s="97"/>
      <c r="G7" s="97"/>
      <c r="H7" s="97"/>
      <c r="I7" s="97"/>
      <c r="J7" s="97"/>
      <c r="K7" s="97"/>
      <c r="L7" s="98"/>
      <c r="M7" s="105"/>
      <c r="N7" s="115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</row>
    <row r="8" spans="1:30" x14ac:dyDescent="0.25">
      <c r="A8" s="112"/>
      <c r="B8" s="104"/>
      <c r="C8" s="119"/>
      <c r="D8" s="97"/>
      <c r="E8" s="97"/>
      <c r="F8" s="97"/>
      <c r="G8" s="97"/>
      <c r="H8" s="97"/>
      <c r="I8" s="97"/>
      <c r="J8" s="97"/>
      <c r="K8" s="97"/>
      <c r="L8" s="98"/>
      <c r="M8" s="105"/>
      <c r="N8" s="115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</row>
    <row r="9" spans="1:30" x14ac:dyDescent="0.25">
      <c r="A9" s="112"/>
      <c r="B9" s="104"/>
      <c r="C9" s="119"/>
      <c r="D9" s="97"/>
      <c r="E9" s="97"/>
      <c r="F9" s="97"/>
      <c r="G9" s="97"/>
      <c r="H9" s="97"/>
      <c r="I9" s="97"/>
      <c r="J9" s="97"/>
      <c r="K9" s="97"/>
      <c r="L9" s="98"/>
      <c r="M9" s="105"/>
      <c r="N9" s="115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</row>
    <row r="10" spans="1:30" x14ac:dyDescent="0.25">
      <c r="A10" s="112"/>
      <c r="B10" s="104"/>
      <c r="C10" s="119"/>
      <c r="D10" s="97"/>
      <c r="E10" s="97"/>
      <c r="F10" s="97"/>
      <c r="G10" s="97"/>
      <c r="H10" s="97"/>
      <c r="I10" s="97"/>
      <c r="J10" s="97"/>
      <c r="K10" s="97"/>
      <c r="L10" s="98"/>
      <c r="M10" s="105"/>
      <c r="N10" s="115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</row>
    <row r="11" spans="1:30" x14ac:dyDescent="0.25">
      <c r="A11" s="112"/>
      <c r="B11" s="104"/>
      <c r="C11" s="119"/>
      <c r="D11" s="97"/>
      <c r="E11" s="97"/>
      <c r="F11" s="97"/>
      <c r="G11" s="97"/>
      <c r="H11" s="97"/>
      <c r="I11" s="97"/>
      <c r="J11" s="97"/>
      <c r="K11" s="97"/>
      <c r="L11" s="98"/>
      <c r="M11" s="105"/>
      <c r="N11" s="115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</row>
    <row r="12" spans="1:30" x14ac:dyDescent="0.25">
      <c r="A12" s="112"/>
      <c r="B12" s="104"/>
      <c r="C12" s="119"/>
      <c r="D12" s="97"/>
      <c r="E12" s="97"/>
      <c r="F12" s="97"/>
      <c r="G12" s="97"/>
      <c r="H12" s="97"/>
      <c r="I12" s="97"/>
      <c r="J12" s="97"/>
      <c r="K12" s="97"/>
      <c r="L12" s="98"/>
      <c r="M12" s="105"/>
      <c r="N12" s="115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x14ac:dyDescent="0.25">
      <c r="A13" s="112"/>
      <c r="B13" s="104"/>
      <c r="C13" s="119"/>
      <c r="D13" s="97"/>
      <c r="E13" s="97"/>
      <c r="F13" s="97"/>
      <c r="G13" s="97"/>
      <c r="H13" s="97"/>
      <c r="I13" s="97"/>
      <c r="J13" s="97"/>
      <c r="K13" s="97"/>
      <c r="L13" s="98"/>
      <c r="M13" s="105"/>
      <c r="N13" s="115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x14ac:dyDescent="0.25">
      <c r="A14" s="112"/>
      <c r="B14" s="104"/>
      <c r="C14" s="119"/>
      <c r="D14" s="97"/>
      <c r="E14" s="97"/>
      <c r="F14" s="97"/>
      <c r="G14" s="97"/>
      <c r="H14" s="97"/>
      <c r="I14" s="97"/>
      <c r="J14" s="97"/>
      <c r="K14" s="97"/>
      <c r="L14" s="98"/>
      <c r="M14" s="105"/>
      <c r="N14" s="115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x14ac:dyDescent="0.25">
      <c r="A15" s="112"/>
      <c r="B15" s="104"/>
      <c r="C15" s="119"/>
      <c r="D15" s="97"/>
      <c r="E15" s="97"/>
      <c r="F15" s="97"/>
      <c r="G15" s="97"/>
      <c r="H15" s="97"/>
      <c r="I15" s="97"/>
      <c r="J15" s="97"/>
      <c r="K15" s="97"/>
      <c r="L15" s="98"/>
      <c r="M15" s="105"/>
      <c r="N15" s="11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x14ac:dyDescent="0.25">
      <c r="A16" s="112"/>
      <c r="B16" s="104"/>
      <c r="C16" s="119"/>
      <c r="D16" s="97"/>
      <c r="E16" s="97"/>
      <c r="F16" s="97"/>
      <c r="G16" s="97"/>
      <c r="H16" s="97"/>
      <c r="I16" s="97"/>
      <c r="J16" s="97"/>
      <c r="K16" s="97"/>
      <c r="L16" s="98"/>
      <c r="M16" s="105"/>
      <c r="N16" s="115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x14ac:dyDescent="0.25">
      <c r="A17" s="112"/>
      <c r="B17" s="104"/>
      <c r="C17" s="119"/>
      <c r="D17" s="97"/>
      <c r="E17" s="97"/>
      <c r="F17" s="97"/>
      <c r="G17" s="97"/>
      <c r="H17" s="97"/>
      <c r="I17" s="97"/>
      <c r="J17" s="97"/>
      <c r="K17" s="97"/>
      <c r="L17" s="98"/>
      <c r="M17" s="105"/>
      <c r="N17" s="115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x14ac:dyDescent="0.25">
      <c r="A18" s="112"/>
      <c r="B18" s="104"/>
      <c r="C18" s="119"/>
      <c r="D18" s="97"/>
      <c r="E18" s="97"/>
      <c r="F18" s="97"/>
      <c r="G18" s="97"/>
      <c r="H18" s="97"/>
      <c r="I18" s="97"/>
      <c r="J18" s="97"/>
      <c r="K18" s="97"/>
      <c r="L18" s="98"/>
      <c r="M18" s="105"/>
      <c r="N18" s="115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x14ac:dyDescent="0.25">
      <c r="A19" s="112"/>
      <c r="B19" s="104"/>
      <c r="C19" s="119"/>
      <c r="D19" s="97"/>
      <c r="E19" s="97"/>
      <c r="F19" s="97"/>
      <c r="G19" s="97"/>
      <c r="H19" s="97"/>
      <c r="I19" s="97"/>
      <c r="J19" s="97"/>
      <c r="K19" s="97"/>
      <c r="L19" s="98"/>
      <c r="M19" s="105"/>
      <c r="N19" s="115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x14ac:dyDescent="0.25">
      <c r="A20" s="112"/>
      <c r="B20" s="104"/>
      <c r="C20" s="119"/>
      <c r="D20" s="97"/>
      <c r="E20" s="97"/>
      <c r="F20" s="97"/>
      <c r="G20" s="97"/>
      <c r="H20" s="97"/>
      <c r="I20" s="97"/>
      <c r="J20" s="97"/>
      <c r="K20" s="97"/>
      <c r="L20" s="98"/>
      <c r="M20" s="105"/>
      <c r="N20" s="115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x14ac:dyDescent="0.25">
      <c r="A21" s="112"/>
      <c r="B21" s="104"/>
      <c r="C21" s="119"/>
      <c r="D21" s="97"/>
      <c r="E21" s="97"/>
      <c r="F21" s="97"/>
      <c r="G21" s="97"/>
      <c r="H21" s="97"/>
      <c r="I21" s="97"/>
      <c r="J21" s="97"/>
      <c r="K21" s="97"/>
      <c r="L21" s="98"/>
      <c r="M21" s="105"/>
      <c r="N21" s="115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15.75" thickBot="1" x14ac:dyDescent="0.3">
      <c r="A22" s="112"/>
      <c r="B22" s="104"/>
      <c r="C22" s="120"/>
      <c r="D22" s="99"/>
      <c r="E22" s="99"/>
      <c r="F22" s="99"/>
      <c r="G22" s="99"/>
      <c r="H22" s="99"/>
      <c r="I22" s="99"/>
      <c r="J22" s="99"/>
      <c r="K22" s="99"/>
      <c r="L22" s="100"/>
      <c r="M22" s="105"/>
      <c r="N22" s="115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16.5" thickTop="1" thickBot="1" x14ac:dyDescent="0.3">
      <c r="A23" s="110"/>
      <c r="B23" s="106"/>
      <c r="C23" s="107"/>
      <c r="D23" s="107"/>
      <c r="E23" s="107"/>
      <c r="F23" s="107"/>
      <c r="G23" s="107"/>
      <c r="H23" s="187" t="s">
        <v>203</v>
      </c>
      <c r="I23" s="187"/>
      <c r="J23" s="187"/>
      <c r="K23" s="187"/>
      <c r="L23" s="187"/>
      <c r="M23" s="108"/>
      <c r="N23" s="115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15.75" thickBot="1" x14ac:dyDescent="0.3">
      <c r="A24" s="117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6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15.75" thickTop="1" x14ac:dyDescent="0.25">
      <c r="A25" s="77"/>
      <c r="B25" s="77"/>
      <c r="C25" s="77"/>
      <c r="D25" s="150"/>
      <c r="E25" s="79"/>
      <c r="F25" s="151"/>
      <c r="G25" s="79"/>
      <c r="H25" s="151"/>
      <c r="I25" s="77"/>
      <c r="J25" s="151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x14ac:dyDescent="0.25">
      <c r="A26" s="77"/>
      <c r="B26" s="77"/>
      <c r="C26" s="77"/>
      <c r="D26" s="150"/>
      <c r="E26" s="79"/>
      <c r="F26" s="151"/>
      <c r="G26" s="79"/>
      <c r="H26" s="151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x14ac:dyDescent="0.25">
      <c r="A27" s="77"/>
      <c r="B27" s="77"/>
      <c r="C27" s="77"/>
      <c r="D27" s="150"/>
      <c r="E27" s="79"/>
      <c r="F27" s="151"/>
      <c r="G27" s="79"/>
      <c r="H27" s="79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x14ac:dyDescent="0.25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x14ac:dyDescent="0.2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</row>
    <row r="30" spans="1:30" x14ac:dyDescent="0.2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</row>
    <row r="31" spans="1:30" x14ac:dyDescent="0.2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</row>
    <row r="33" spans="1:30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</row>
    <row r="34" spans="1:30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</row>
    <row r="35" spans="1:30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</row>
    <row r="36" spans="1:30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30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30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30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30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30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30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30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30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30" x14ac:dyDescent="0.2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30" x14ac:dyDescent="0.25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30" x14ac:dyDescent="0.25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30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x14ac:dyDescent="0.25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x14ac:dyDescent="0.25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x14ac:dyDescent="0.25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x14ac:dyDescent="0.25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x14ac:dyDescent="0.2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x14ac:dyDescent="0.2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x14ac:dyDescent="0.2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x14ac:dyDescent="0.2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x14ac:dyDescent="0.2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</sheetData>
  <sheetProtection selectLockedCells="1"/>
  <mergeCells count="2">
    <mergeCell ref="C3:L4"/>
    <mergeCell ref="H23:L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1"/>
  </sheetPr>
  <dimension ref="A1:AY352"/>
  <sheetViews>
    <sheetView showGridLines="0" zoomScale="70" zoomScaleNormal="70" workbookViewId="0">
      <selection activeCell="A3472" sqref="A3472"/>
    </sheetView>
  </sheetViews>
  <sheetFormatPr defaultColWidth="8.85546875" defaultRowHeight="15" x14ac:dyDescent="0.25"/>
  <cols>
    <col min="1" max="1" width="14.28515625" style="53" bestFit="1" customWidth="1"/>
    <col min="2" max="2" width="19.7109375" style="53" bestFit="1" customWidth="1"/>
    <col min="3" max="3" width="13.140625" style="53" bestFit="1" customWidth="1"/>
    <col min="4" max="4" width="8.7109375" style="53" bestFit="1" customWidth="1"/>
    <col min="5" max="11" width="9.5703125" style="53" bestFit="1" customWidth="1"/>
    <col min="12" max="12" width="9.140625" style="53" bestFit="1" customWidth="1"/>
    <col min="13" max="13" width="8.7109375" style="53" bestFit="1" customWidth="1"/>
    <col min="14" max="21" width="9.140625" style="53" bestFit="1" customWidth="1"/>
    <col min="22" max="22" width="9.5703125" style="53" bestFit="1" customWidth="1"/>
    <col min="23" max="23" width="9.140625" style="53" bestFit="1" customWidth="1"/>
    <col min="24" max="31" width="9.5703125" style="53" bestFit="1" customWidth="1"/>
    <col min="32" max="32" width="9.140625" style="53" bestFit="1" customWidth="1"/>
    <col min="33" max="41" width="9.5703125" style="53" bestFit="1" customWidth="1"/>
    <col min="42" max="42" width="9.140625" style="53" bestFit="1" customWidth="1"/>
    <col min="43" max="48" width="9.5703125" style="53" bestFit="1" customWidth="1"/>
    <col min="49" max="16384" width="8.85546875" style="53"/>
  </cols>
  <sheetData>
    <row r="1" spans="1:48" x14ac:dyDescent="0.25">
      <c r="A1" s="52" t="s">
        <v>54</v>
      </c>
      <c r="B1" s="63"/>
      <c r="C1" s="52" t="s">
        <v>59</v>
      </c>
      <c r="D1" s="63"/>
      <c r="E1" s="63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</row>
    <row r="2" spans="1:48" x14ac:dyDescent="0.25">
      <c r="A2" s="52" t="s">
        <v>97</v>
      </c>
      <c r="B2" s="52" t="s">
        <v>6</v>
      </c>
      <c r="C2" s="63" t="s">
        <v>47</v>
      </c>
      <c r="D2" s="63"/>
      <c r="E2" s="63" t="s">
        <v>46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48" x14ac:dyDescent="0.25">
      <c r="A3" s="63" t="s">
        <v>49</v>
      </c>
      <c r="B3" s="63" t="s">
        <v>99</v>
      </c>
      <c r="C3" s="54">
        <v>5695.04</v>
      </c>
      <c r="D3" s="54">
        <v>230091.24000000002</v>
      </c>
      <c r="E3" s="54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</row>
    <row r="4" spans="1:48" x14ac:dyDescent="0.25">
      <c r="A4" s="63"/>
      <c r="B4" s="63" t="s">
        <v>100</v>
      </c>
      <c r="C4" s="54">
        <v>5417.84</v>
      </c>
      <c r="D4" s="54">
        <v>857615.14153846144</v>
      </c>
      <c r="E4" s="5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</row>
    <row r="5" spans="1:48" x14ac:dyDescent="0.25">
      <c r="A5" s="63"/>
      <c r="B5" s="63" t="s">
        <v>101</v>
      </c>
      <c r="C5" s="54">
        <v>18997.009999999998</v>
      </c>
      <c r="D5" s="54">
        <v>132114.53153846154</v>
      </c>
      <c r="E5" s="54">
        <v>15164.119999999999</v>
      </c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</row>
    <row r="6" spans="1:48" x14ac:dyDescent="0.25">
      <c r="A6" s="63"/>
      <c r="B6" s="63" t="s">
        <v>102</v>
      </c>
      <c r="C6" s="54">
        <v>17767.09</v>
      </c>
      <c r="D6" s="54">
        <v>316732.51153846161</v>
      </c>
      <c r="E6" s="54">
        <v>15511.1</v>
      </c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</row>
    <row r="7" spans="1:48" x14ac:dyDescent="0.25">
      <c r="A7" s="63"/>
      <c r="B7" s="63" t="s">
        <v>103</v>
      </c>
      <c r="C7" s="54">
        <v>21999.89</v>
      </c>
      <c r="D7" s="54">
        <v>624792.12999999966</v>
      </c>
      <c r="E7" s="54">
        <v>13681.310000000001</v>
      </c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</row>
    <row r="8" spans="1:48" x14ac:dyDescent="0.25">
      <c r="A8" s="63"/>
      <c r="B8" s="63" t="s">
        <v>104</v>
      </c>
      <c r="C8" s="54">
        <v>5590.26</v>
      </c>
      <c r="D8" s="54">
        <v>821010.54153846123</v>
      </c>
      <c r="E8" s="54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</row>
    <row r="9" spans="1:48" x14ac:dyDescent="0.25">
      <c r="A9" s="63"/>
      <c r="B9" s="63" t="s">
        <v>105</v>
      </c>
      <c r="C9" s="54">
        <v>22557.83</v>
      </c>
      <c r="D9" s="54">
        <v>348421.32153846149</v>
      </c>
      <c r="E9" s="54">
        <v>18982.650000000001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</row>
    <row r="10" spans="1:48" x14ac:dyDescent="0.25">
      <c r="A10" s="63"/>
      <c r="B10" s="63" t="s">
        <v>107</v>
      </c>
      <c r="C10" s="54">
        <v>22183.56</v>
      </c>
      <c r="D10" s="54">
        <v>505996.74153846165</v>
      </c>
      <c r="E10" s="54">
        <v>18355.95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</row>
    <row r="11" spans="1:48" x14ac:dyDescent="0.25">
      <c r="A11" s="63"/>
      <c r="B11" s="63" t="s">
        <v>108</v>
      </c>
      <c r="C11" s="54">
        <v>5263.79</v>
      </c>
      <c r="D11" s="54">
        <v>734573.76153846143</v>
      </c>
      <c r="E11" s="54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</row>
    <row r="12" spans="1:48" x14ac:dyDescent="0.25">
      <c r="A12" s="63"/>
      <c r="B12" s="63" t="s">
        <v>109</v>
      </c>
      <c r="C12" s="54">
        <v>5264.93</v>
      </c>
      <c r="D12" s="54">
        <v>243680.81999999989</v>
      </c>
      <c r="E12" s="54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</row>
    <row r="13" spans="1:48" x14ac:dyDescent="0.25">
      <c r="A13" s="63"/>
      <c r="B13" s="63" t="s">
        <v>111</v>
      </c>
      <c r="C13" s="54">
        <v>16686.88</v>
      </c>
      <c r="D13" s="54">
        <v>494439.01153846132</v>
      </c>
      <c r="E13" s="54">
        <v>14252.810000000001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</row>
    <row r="14" spans="1:48" x14ac:dyDescent="0.25">
      <c r="A14" s="63"/>
      <c r="B14" s="63" t="s">
        <v>112</v>
      </c>
      <c r="C14" s="54">
        <v>16662.170000000002</v>
      </c>
      <c r="D14" s="54">
        <v>199598.83153846153</v>
      </c>
      <c r="E14" s="54">
        <v>18161.23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</row>
    <row r="15" spans="1:48" x14ac:dyDescent="0.25">
      <c r="A15" s="63"/>
      <c r="B15" s="63" t="s">
        <v>113</v>
      </c>
      <c r="C15" s="54">
        <v>5458.5</v>
      </c>
      <c r="D15" s="54">
        <v>924485.88153846131</v>
      </c>
      <c r="E15" s="54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</row>
    <row r="16" spans="1:48" x14ac:dyDescent="0.25">
      <c r="A16" s="63"/>
      <c r="B16" s="63" t="s">
        <v>114</v>
      </c>
      <c r="C16" s="54"/>
      <c r="D16" s="54">
        <v>305052.32153846155</v>
      </c>
      <c r="E16" s="54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</row>
    <row r="17" spans="1:48" x14ac:dyDescent="0.25">
      <c r="A17" s="63"/>
      <c r="B17" s="63" t="s">
        <v>115</v>
      </c>
      <c r="C17" s="54"/>
      <c r="D17" s="54">
        <v>408938.3</v>
      </c>
      <c r="E17" s="54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</row>
    <row r="18" spans="1:48" x14ac:dyDescent="0.25">
      <c r="A18" s="63"/>
      <c r="B18" s="63" t="s">
        <v>117</v>
      </c>
      <c r="C18" s="54"/>
      <c r="D18" s="54">
        <v>796659.31153846171</v>
      </c>
      <c r="E18" s="54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</row>
    <row r="19" spans="1:48" x14ac:dyDescent="0.25">
      <c r="A19" s="63"/>
      <c r="B19" s="63" t="s">
        <v>118</v>
      </c>
      <c r="C19" s="54"/>
      <c r="D19" s="54">
        <v>360893.04999999993</v>
      </c>
      <c r="E19" s="5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</row>
    <row r="20" spans="1:48" x14ac:dyDescent="0.25">
      <c r="A20" s="63"/>
      <c r="B20" s="63" t="s">
        <v>119</v>
      </c>
      <c r="C20" s="54">
        <v>5132.67</v>
      </c>
      <c r="D20" s="54">
        <v>420590.34153846151</v>
      </c>
      <c r="E20" s="54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</row>
    <row r="21" spans="1:48" x14ac:dyDescent="0.25">
      <c r="A21" s="63"/>
      <c r="B21" s="63" t="s">
        <v>120</v>
      </c>
      <c r="C21" s="54">
        <v>15374.869999999999</v>
      </c>
      <c r="D21" s="54">
        <v>439119.66153846163</v>
      </c>
      <c r="E21" s="54">
        <v>10421.57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</row>
    <row r="22" spans="1:48" x14ac:dyDescent="0.25">
      <c r="A22" s="63"/>
      <c r="B22" s="63" t="s">
        <v>121</v>
      </c>
      <c r="C22" s="54"/>
      <c r="D22" s="54">
        <v>75468.209999999992</v>
      </c>
      <c r="E22" s="54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</row>
    <row r="23" spans="1:48" x14ac:dyDescent="0.25">
      <c r="A23" s="63"/>
      <c r="B23" s="63" t="s">
        <v>122</v>
      </c>
      <c r="C23" s="54"/>
      <c r="D23" s="54">
        <v>139802.01999999999</v>
      </c>
      <c r="E23" s="54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</row>
    <row r="24" spans="1:48" x14ac:dyDescent="0.25">
      <c r="A24" s="63"/>
      <c r="B24" s="63" t="s">
        <v>124</v>
      </c>
      <c r="C24" s="54">
        <v>13213.81</v>
      </c>
      <c r="D24" s="54">
        <v>349435.91153846163</v>
      </c>
      <c r="E24" s="54">
        <v>10791.36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</row>
    <row r="25" spans="1:48" x14ac:dyDescent="0.25">
      <c r="A25" s="63"/>
      <c r="B25" s="63" t="s">
        <v>126</v>
      </c>
      <c r="C25" s="54">
        <v>15566.710000000001</v>
      </c>
      <c r="D25" s="54">
        <v>387931.10153846152</v>
      </c>
      <c r="E25" s="54">
        <v>12547.119999999999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</row>
    <row r="26" spans="1:48" x14ac:dyDescent="0.25">
      <c r="A26" s="63"/>
      <c r="B26" s="63" t="s">
        <v>128</v>
      </c>
      <c r="C26" s="54">
        <v>16068.109999999999</v>
      </c>
      <c r="D26" s="54">
        <v>23482.46</v>
      </c>
      <c r="E26" s="54">
        <v>17894.29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</row>
    <row r="27" spans="1:48" x14ac:dyDescent="0.25">
      <c r="A27" s="63"/>
      <c r="B27" s="63" t="s">
        <v>129</v>
      </c>
      <c r="C27" s="54">
        <v>16645.019999999997</v>
      </c>
      <c r="D27" s="54">
        <v>25923.809999999998</v>
      </c>
      <c r="E27" s="54">
        <v>18047.829999999998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</row>
    <row r="28" spans="1:48" x14ac:dyDescent="0.25">
      <c r="A28" s="63"/>
      <c r="B28" s="63" t="s">
        <v>130</v>
      </c>
      <c r="C28" s="54">
        <v>17735.96</v>
      </c>
      <c r="D28" s="54">
        <v>12817.029999999999</v>
      </c>
      <c r="E28" s="54">
        <v>20082.379999999997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</row>
    <row r="29" spans="1:48" x14ac:dyDescent="0.25">
      <c r="A29" s="63"/>
      <c r="B29" s="63" t="s">
        <v>131</v>
      </c>
      <c r="C29" s="54">
        <v>15654.18</v>
      </c>
      <c r="D29" s="54">
        <v>17483.34</v>
      </c>
      <c r="E29" s="54">
        <v>16482.330000000002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</row>
    <row r="30" spans="1:48" x14ac:dyDescent="0.25">
      <c r="A30" s="63"/>
      <c r="B30" s="63" t="s">
        <v>132</v>
      </c>
      <c r="C30" s="54">
        <v>16700.39</v>
      </c>
      <c r="D30" s="54">
        <v>8650.91</v>
      </c>
      <c r="E30" s="54">
        <v>18771.29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</row>
    <row r="31" spans="1:48" x14ac:dyDescent="0.25">
      <c r="A31" s="63"/>
      <c r="B31" s="63" t="s">
        <v>133</v>
      </c>
      <c r="C31" s="54">
        <v>14430.77</v>
      </c>
      <c r="D31" s="54">
        <v>6425.51</v>
      </c>
      <c r="E31" s="54">
        <v>16489.439999999999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</row>
    <row r="32" spans="1:48" x14ac:dyDescent="0.25">
      <c r="A32" s="63"/>
      <c r="B32" s="63" t="s">
        <v>134</v>
      </c>
      <c r="C32" s="54"/>
      <c r="D32" s="54">
        <v>6494.47</v>
      </c>
      <c r="E32" s="54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</row>
    <row r="33" spans="1:51" x14ac:dyDescent="0.25">
      <c r="A33" s="63"/>
      <c r="B33" s="63" t="s">
        <v>135</v>
      </c>
      <c r="C33" s="54"/>
      <c r="D33" s="54">
        <v>7736.87</v>
      </c>
      <c r="E33" s="54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</row>
    <row r="34" spans="1:51" x14ac:dyDescent="0.25">
      <c r="A34" s="63"/>
      <c r="B34" s="63" t="s">
        <v>136</v>
      </c>
      <c r="C34" s="54">
        <v>15174.07</v>
      </c>
      <c r="D34" s="54">
        <v>12990.779999999999</v>
      </c>
      <c r="E34" s="54">
        <v>11417.95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</row>
    <row r="35" spans="1:51" x14ac:dyDescent="0.25">
      <c r="A35" s="63"/>
      <c r="B35" s="63" t="s">
        <v>127</v>
      </c>
      <c r="C35" s="54">
        <v>15527.269999999999</v>
      </c>
      <c r="D35" s="54">
        <v>10687.17</v>
      </c>
      <c r="E35" s="54">
        <v>17378.2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</row>
    <row r="36" spans="1:51" x14ac:dyDescent="0.25">
      <c r="A36" s="63"/>
      <c r="B36" s="63" t="s">
        <v>139</v>
      </c>
      <c r="C36" s="54"/>
      <c r="D36" s="54"/>
      <c r="E36" s="54">
        <v>5914.42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</row>
    <row r="37" spans="1:5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</row>
    <row r="38" spans="1:5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</row>
    <row r="39" spans="1:5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</row>
    <row r="40" spans="1:5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</row>
    <row r="41" spans="1:5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</row>
    <row r="42" spans="1:5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</row>
    <row r="43" spans="1:51" s="58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</row>
    <row r="44" spans="1:51" s="58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</row>
    <row r="45" spans="1:51" x14ac:dyDescent="0.25">
      <c r="A45" s="52" t="s">
        <v>1</v>
      </c>
      <c r="B45" s="62"/>
      <c r="C45" s="52" t="s">
        <v>59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</row>
    <row r="46" spans="1:51" x14ac:dyDescent="0.25">
      <c r="A46" s="52" t="s">
        <v>97</v>
      </c>
      <c r="B46" s="52" t="s">
        <v>6</v>
      </c>
      <c r="C46" s="62" t="s">
        <v>47</v>
      </c>
      <c r="D46" s="62" t="s">
        <v>46</v>
      </c>
      <c r="E46" s="62" t="s">
        <v>45</v>
      </c>
      <c r="F46" s="62" t="s">
        <v>44</v>
      </c>
      <c r="G46" s="62" t="s">
        <v>43</v>
      </c>
      <c r="H46" s="62" t="s">
        <v>42</v>
      </c>
      <c r="I46" s="62" t="s">
        <v>41</v>
      </c>
      <c r="J46" s="62" t="s">
        <v>40</v>
      </c>
      <c r="K46" s="62" t="s">
        <v>39</v>
      </c>
      <c r="L46" s="62" t="s">
        <v>38</v>
      </c>
      <c r="M46" s="62" t="s">
        <v>37</v>
      </c>
      <c r="N46" s="62" t="s">
        <v>36</v>
      </c>
      <c r="O46" s="62" t="s">
        <v>35</v>
      </c>
      <c r="P46" s="62" t="s">
        <v>34</v>
      </c>
      <c r="Q46" s="62" t="s">
        <v>33</v>
      </c>
      <c r="R46" s="62" t="s">
        <v>32</v>
      </c>
      <c r="S46" s="62" t="s">
        <v>31</v>
      </c>
      <c r="T46" s="62" t="s">
        <v>30</v>
      </c>
      <c r="U46" s="62" t="s">
        <v>29</v>
      </c>
      <c r="V46" s="62" t="s">
        <v>28</v>
      </c>
      <c r="W46" s="62" t="s">
        <v>27</v>
      </c>
      <c r="X46" s="62" t="s">
        <v>26</v>
      </c>
      <c r="Y46" s="62" t="s">
        <v>25</v>
      </c>
      <c r="Z46" s="62" t="s">
        <v>24</v>
      </c>
      <c r="AA46" s="62" t="s">
        <v>23</v>
      </c>
      <c r="AB46" s="62" t="s">
        <v>22</v>
      </c>
      <c r="AC46" s="62" t="s">
        <v>21</v>
      </c>
      <c r="AD46" s="62" t="s">
        <v>20</v>
      </c>
      <c r="AE46" s="62" t="s">
        <v>19</v>
      </c>
      <c r="AF46" s="62" t="s">
        <v>18</v>
      </c>
      <c r="AG46" s="62" t="s">
        <v>17</v>
      </c>
      <c r="AH46" s="62" t="s">
        <v>16</v>
      </c>
      <c r="AI46" s="62" t="s">
        <v>15</v>
      </c>
      <c r="AJ46" s="62" t="s">
        <v>14</v>
      </c>
      <c r="AK46" s="62" t="s">
        <v>13</v>
      </c>
      <c r="AL46" s="62" t="s">
        <v>12</v>
      </c>
      <c r="AM46" s="62" t="s">
        <v>11</v>
      </c>
      <c r="AN46" s="62" t="s">
        <v>10</v>
      </c>
      <c r="AO46" s="62" t="s">
        <v>9</v>
      </c>
      <c r="AP46" s="62" t="s">
        <v>8</v>
      </c>
      <c r="AQ46" s="57"/>
      <c r="AR46" s="57"/>
      <c r="AS46" s="57"/>
      <c r="AT46" s="57"/>
      <c r="AU46" s="57"/>
      <c r="AV46" s="57"/>
      <c r="AW46" s="57"/>
      <c r="AX46" s="57"/>
      <c r="AY46" s="57"/>
    </row>
    <row r="47" spans="1:51" x14ac:dyDescent="0.25">
      <c r="A47" s="62" t="s">
        <v>49</v>
      </c>
      <c r="B47" s="62" t="s">
        <v>123</v>
      </c>
      <c r="C47" s="54"/>
      <c r="D47" s="54"/>
      <c r="E47" s="54"/>
      <c r="F47" s="54"/>
      <c r="G47" s="54"/>
      <c r="H47" s="54"/>
      <c r="I47" s="54">
        <v>425.01</v>
      </c>
      <c r="J47" s="54">
        <v>360.29</v>
      </c>
      <c r="K47" s="54"/>
      <c r="L47" s="54"/>
      <c r="M47" s="54">
        <v>149.22</v>
      </c>
      <c r="N47" s="54">
        <v>1.75</v>
      </c>
      <c r="O47" s="54">
        <v>277.3</v>
      </c>
      <c r="P47" s="54">
        <v>273.35000000000002</v>
      </c>
      <c r="Q47" s="54">
        <v>387.85</v>
      </c>
      <c r="R47" s="54">
        <v>260.45</v>
      </c>
      <c r="S47" s="54">
        <v>778.19</v>
      </c>
      <c r="T47" s="54">
        <v>366.2</v>
      </c>
      <c r="U47" s="54"/>
      <c r="V47" s="54">
        <v>13.21</v>
      </c>
      <c r="W47" s="54">
        <v>224.63</v>
      </c>
      <c r="X47" s="54">
        <v>249.73999999999998</v>
      </c>
      <c r="Y47" s="54">
        <v>80.42</v>
      </c>
      <c r="Z47" s="54">
        <v>274.63</v>
      </c>
      <c r="AA47" s="54"/>
      <c r="AB47" s="54">
        <v>72.41</v>
      </c>
      <c r="AC47" s="54">
        <v>61.04</v>
      </c>
      <c r="AD47" s="54">
        <v>186.8</v>
      </c>
      <c r="AE47" s="54"/>
      <c r="AF47" s="54"/>
      <c r="AG47" s="54">
        <v>35.119999999999997</v>
      </c>
      <c r="AH47" s="54">
        <v>179.48</v>
      </c>
      <c r="AI47" s="54">
        <v>476.35</v>
      </c>
      <c r="AJ47" s="54">
        <v>550.59</v>
      </c>
      <c r="AK47" s="54">
        <v>350.21999999999997</v>
      </c>
      <c r="AL47" s="54">
        <v>123.28</v>
      </c>
      <c r="AM47" s="54">
        <v>316.39999999999998</v>
      </c>
      <c r="AN47" s="54">
        <v>303.75</v>
      </c>
      <c r="AO47" s="54">
        <v>858.72</v>
      </c>
      <c r="AP47" s="54">
        <v>77.849999999999994</v>
      </c>
    </row>
    <row r="48" spans="1:51" x14ac:dyDescent="0.25">
      <c r="A48" s="62"/>
      <c r="B48" s="62" t="s">
        <v>137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>
        <v>197.79</v>
      </c>
      <c r="AJ48" s="54"/>
      <c r="AK48" s="54"/>
      <c r="AL48" s="54"/>
      <c r="AM48" s="54"/>
      <c r="AN48" s="54"/>
      <c r="AO48" s="54"/>
      <c r="AP48" s="54"/>
    </row>
    <row r="49" spans="1:42" x14ac:dyDescent="0.25">
      <c r="A49" s="62"/>
      <c r="B49" s="62" t="s">
        <v>48</v>
      </c>
      <c r="C49" s="54"/>
      <c r="D49" s="54">
        <v>363.92</v>
      </c>
      <c r="E49" s="54">
        <v>7.39</v>
      </c>
      <c r="F49" s="54">
        <v>48.19</v>
      </c>
      <c r="G49" s="54">
        <v>77.88</v>
      </c>
      <c r="H49" s="54"/>
      <c r="I49" s="54"/>
      <c r="J49" s="54">
        <v>762.15</v>
      </c>
      <c r="K49" s="54">
        <v>305.17</v>
      </c>
      <c r="L49" s="54">
        <v>13.9</v>
      </c>
      <c r="M49" s="54">
        <v>333.53</v>
      </c>
      <c r="N49" s="54">
        <v>58.97</v>
      </c>
      <c r="O49" s="54">
        <v>54.66</v>
      </c>
      <c r="P49" s="54">
        <v>465.4</v>
      </c>
      <c r="Q49" s="54"/>
      <c r="R49" s="54">
        <v>601.04999999999995</v>
      </c>
      <c r="S49" s="54">
        <v>727.44</v>
      </c>
      <c r="T49" s="54">
        <v>375.36</v>
      </c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>
        <v>419.76</v>
      </c>
      <c r="AL49" s="54">
        <v>502.09000000000003</v>
      </c>
      <c r="AM49" s="54">
        <v>891.99</v>
      </c>
      <c r="AN49" s="54">
        <v>19.07</v>
      </c>
      <c r="AO49" s="54">
        <v>178.66</v>
      </c>
      <c r="AP49" s="54"/>
    </row>
    <row r="50" spans="1:42" x14ac:dyDescent="0.25">
      <c r="A50" s="62"/>
      <c r="B50" s="62" t="s">
        <v>99</v>
      </c>
      <c r="C50" s="54">
        <v>189.48000000000002</v>
      </c>
      <c r="D50" s="54">
        <v>544.7705882352941</v>
      </c>
      <c r="E50" s="54">
        <v>101.22</v>
      </c>
      <c r="F50" s="54">
        <v>429.46000000000004</v>
      </c>
      <c r="G50" s="54"/>
      <c r="H50" s="54"/>
      <c r="I50" s="54"/>
      <c r="J50" s="54"/>
      <c r="K50" s="54">
        <v>79.540000000000006</v>
      </c>
      <c r="L50" s="54"/>
      <c r="M50" s="54"/>
      <c r="N50" s="54">
        <v>729.65</v>
      </c>
      <c r="O50" s="54"/>
      <c r="P50" s="54">
        <v>241.51999999999998</v>
      </c>
      <c r="Q50" s="54">
        <v>14.43</v>
      </c>
      <c r="R50" s="54">
        <v>40.08</v>
      </c>
      <c r="S50" s="54">
        <v>154.93</v>
      </c>
      <c r="T50" s="54">
        <v>378.65999999999997</v>
      </c>
      <c r="U50" s="54">
        <v>449.7</v>
      </c>
      <c r="V50" s="54"/>
      <c r="W50" s="54">
        <v>138.11000000000001</v>
      </c>
      <c r="X50" s="54">
        <v>357.78999999999996</v>
      </c>
      <c r="Y50" s="54">
        <v>167.44</v>
      </c>
      <c r="Z50" s="54">
        <v>98.65</v>
      </c>
      <c r="AA50" s="54"/>
      <c r="AB50" s="54">
        <v>92.68</v>
      </c>
      <c r="AC50" s="54">
        <v>271.01</v>
      </c>
      <c r="AD50" s="54">
        <v>240.79</v>
      </c>
      <c r="AE50" s="54">
        <v>109.56</v>
      </c>
      <c r="AF50" s="54">
        <v>42.63</v>
      </c>
      <c r="AG50" s="54"/>
      <c r="AH50" s="54">
        <v>139.82</v>
      </c>
      <c r="AI50" s="54"/>
      <c r="AJ50" s="54"/>
      <c r="AK50" s="54"/>
      <c r="AL50" s="54"/>
      <c r="AM50" s="54"/>
      <c r="AN50" s="54"/>
      <c r="AO50" s="54">
        <v>504.59000000000003</v>
      </c>
      <c r="AP50" s="54"/>
    </row>
    <row r="51" spans="1:42" x14ac:dyDescent="0.25">
      <c r="A51" s="62"/>
      <c r="B51" s="62" t="s">
        <v>100</v>
      </c>
      <c r="C51" s="54">
        <v>651.17000000000007</v>
      </c>
      <c r="D51" s="54">
        <v>1026.72</v>
      </c>
      <c r="E51" s="54">
        <v>171.61</v>
      </c>
      <c r="F51" s="54">
        <v>768.07</v>
      </c>
      <c r="G51" s="54">
        <v>900.21999999999991</v>
      </c>
      <c r="H51" s="54">
        <v>932.22</v>
      </c>
      <c r="I51" s="54">
        <v>949.67000000000007</v>
      </c>
      <c r="J51" s="54">
        <v>416.07000000000005</v>
      </c>
      <c r="K51" s="54">
        <v>481.14</v>
      </c>
      <c r="L51" s="54">
        <v>532.38000000000011</v>
      </c>
      <c r="M51" s="54">
        <v>542.16999999999996</v>
      </c>
      <c r="N51" s="54">
        <v>415.34000000000003</v>
      </c>
      <c r="O51" s="54">
        <v>750.8</v>
      </c>
      <c r="P51" s="54">
        <v>503.56999999999994</v>
      </c>
      <c r="Q51" s="54">
        <v>776.7</v>
      </c>
      <c r="R51" s="54">
        <v>799.03</v>
      </c>
      <c r="S51" s="54">
        <v>482.47</v>
      </c>
      <c r="T51" s="54">
        <v>852.18000000000006</v>
      </c>
      <c r="U51" s="54">
        <v>270.42</v>
      </c>
      <c r="V51" s="54">
        <v>92.83</v>
      </c>
      <c r="W51" s="54">
        <v>999.94</v>
      </c>
      <c r="X51" s="54">
        <v>752.22</v>
      </c>
      <c r="Y51" s="54">
        <v>185.23</v>
      </c>
      <c r="Z51" s="54">
        <v>531.79</v>
      </c>
      <c r="AA51" s="54">
        <v>108</v>
      </c>
      <c r="AB51" s="54">
        <v>224.42000000000002</v>
      </c>
      <c r="AC51" s="54">
        <v>565.87</v>
      </c>
      <c r="AD51" s="54">
        <v>120</v>
      </c>
      <c r="AE51" s="54"/>
      <c r="AF51" s="54"/>
      <c r="AG51" s="54"/>
      <c r="AH51" s="54">
        <v>351.33000000000004</v>
      </c>
      <c r="AI51" s="54">
        <v>773.2</v>
      </c>
      <c r="AJ51" s="54">
        <v>1155.3300000000002</v>
      </c>
      <c r="AK51" s="54">
        <v>789.46999999999991</v>
      </c>
      <c r="AL51" s="54">
        <v>885.21</v>
      </c>
      <c r="AM51" s="54">
        <v>492.56</v>
      </c>
      <c r="AN51" s="54">
        <v>404.06</v>
      </c>
      <c r="AO51" s="54">
        <v>695.4899999999999</v>
      </c>
      <c r="AP51" s="54">
        <v>63.2</v>
      </c>
    </row>
    <row r="52" spans="1:42" x14ac:dyDescent="0.25">
      <c r="A52" s="62"/>
      <c r="B52" s="62" t="s">
        <v>101</v>
      </c>
      <c r="C52" s="54">
        <v>877.28</v>
      </c>
      <c r="D52" s="54">
        <v>1062.8499999999999</v>
      </c>
      <c r="E52" s="54">
        <v>330.73</v>
      </c>
      <c r="F52" s="54"/>
      <c r="G52" s="54"/>
      <c r="H52" s="54"/>
      <c r="I52" s="54"/>
      <c r="J52" s="54"/>
      <c r="K52" s="54"/>
      <c r="L52" s="54">
        <v>500.02000000000004</v>
      </c>
      <c r="M52" s="54"/>
      <c r="N52" s="54"/>
      <c r="O52" s="54">
        <v>278.85000000000002</v>
      </c>
      <c r="P52" s="54"/>
      <c r="Q52" s="54">
        <v>236.11</v>
      </c>
      <c r="R52" s="54">
        <v>52.18</v>
      </c>
      <c r="S52" s="54">
        <v>291.46000000000004</v>
      </c>
      <c r="T52" s="54">
        <v>394.03000000000003</v>
      </c>
      <c r="U52" s="54">
        <v>402.99</v>
      </c>
      <c r="V52" s="54"/>
      <c r="W52" s="54"/>
      <c r="X52" s="54"/>
      <c r="Y52" s="54"/>
      <c r="Z52" s="54"/>
      <c r="AA52" s="54"/>
      <c r="AB52" s="54">
        <v>231.95</v>
      </c>
      <c r="AC52" s="54"/>
      <c r="AD52" s="54">
        <v>462.63</v>
      </c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</row>
    <row r="53" spans="1:42" x14ac:dyDescent="0.25">
      <c r="A53" s="62"/>
      <c r="B53" s="62" t="s">
        <v>102</v>
      </c>
      <c r="C53" s="54">
        <v>362.59000000000003</v>
      </c>
      <c r="D53" s="54">
        <v>61.99</v>
      </c>
      <c r="E53" s="54">
        <v>8.4700000000000006</v>
      </c>
      <c r="F53" s="54"/>
      <c r="G53" s="54"/>
      <c r="H53" s="54"/>
      <c r="I53" s="54"/>
      <c r="J53" s="54">
        <v>219.24</v>
      </c>
      <c r="K53" s="54">
        <v>40.630000000000003</v>
      </c>
      <c r="L53" s="54">
        <v>93.45</v>
      </c>
      <c r="M53" s="54"/>
      <c r="N53" s="54">
        <v>77.84</v>
      </c>
      <c r="O53" s="54">
        <v>3.39</v>
      </c>
      <c r="P53" s="54">
        <v>105.01</v>
      </c>
      <c r="Q53" s="54">
        <v>12.62</v>
      </c>
      <c r="R53" s="54">
        <v>0.55000000000000004</v>
      </c>
      <c r="S53" s="54">
        <v>16.64</v>
      </c>
      <c r="T53" s="54">
        <v>37.349999999999994</v>
      </c>
      <c r="U53" s="54">
        <v>20.29</v>
      </c>
      <c r="V53" s="54">
        <v>2.78</v>
      </c>
      <c r="W53" s="54"/>
      <c r="X53" s="54">
        <v>10.63</v>
      </c>
      <c r="Y53" s="54">
        <v>359.24</v>
      </c>
      <c r="Z53" s="54">
        <v>136.27000000000001</v>
      </c>
      <c r="AA53" s="54">
        <v>108</v>
      </c>
      <c r="AB53" s="54">
        <v>26</v>
      </c>
      <c r="AC53" s="54">
        <v>15.06</v>
      </c>
      <c r="AD53" s="54">
        <v>133.99</v>
      </c>
      <c r="AE53" s="54">
        <v>5.36</v>
      </c>
      <c r="AF53" s="54">
        <v>1.68</v>
      </c>
      <c r="AG53" s="54">
        <v>4.1500000000000004</v>
      </c>
      <c r="AH53" s="54">
        <v>26.37</v>
      </c>
      <c r="AI53" s="54">
        <v>93.79</v>
      </c>
      <c r="AJ53" s="54">
        <v>108.5</v>
      </c>
      <c r="AK53" s="54">
        <v>42.71</v>
      </c>
      <c r="AL53" s="54">
        <v>24.57</v>
      </c>
      <c r="AM53" s="54">
        <v>1.67</v>
      </c>
      <c r="AN53" s="54">
        <v>24.54</v>
      </c>
      <c r="AO53" s="54">
        <v>46.85</v>
      </c>
      <c r="AP53" s="54">
        <v>5.78</v>
      </c>
    </row>
    <row r="54" spans="1:42" x14ac:dyDescent="0.25">
      <c r="A54" s="62"/>
      <c r="B54" s="62" t="s">
        <v>103</v>
      </c>
      <c r="C54" s="54">
        <v>562.75</v>
      </c>
      <c r="D54" s="54">
        <v>1287.2599999999998</v>
      </c>
      <c r="E54" s="54">
        <v>238.97</v>
      </c>
      <c r="F54" s="54">
        <v>1071.47</v>
      </c>
      <c r="G54" s="54">
        <v>1351.8400000000001</v>
      </c>
      <c r="H54" s="54">
        <v>1301.8800000000001</v>
      </c>
      <c r="I54" s="54">
        <v>1792.0500000000002</v>
      </c>
      <c r="J54" s="54">
        <v>672.87</v>
      </c>
      <c r="K54" s="54">
        <v>489.4</v>
      </c>
      <c r="L54" s="54">
        <v>1412.9</v>
      </c>
      <c r="M54" s="54"/>
      <c r="N54" s="54"/>
      <c r="O54" s="54"/>
      <c r="P54" s="54"/>
      <c r="Q54" s="54">
        <v>758.44</v>
      </c>
      <c r="R54" s="54">
        <v>354.73</v>
      </c>
      <c r="S54" s="54">
        <v>353.65</v>
      </c>
      <c r="T54" s="54">
        <v>1477.6</v>
      </c>
      <c r="U54" s="54">
        <v>1553.21</v>
      </c>
      <c r="V54" s="54">
        <v>4.45</v>
      </c>
      <c r="W54" s="54">
        <v>1408.8600000000001</v>
      </c>
      <c r="X54" s="54">
        <v>1330.9099999999999</v>
      </c>
      <c r="Y54" s="54">
        <v>176.6</v>
      </c>
      <c r="Z54" s="54">
        <v>704.52</v>
      </c>
      <c r="AA54" s="54">
        <v>108</v>
      </c>
      <c r="AB54" s="54">
        <v>354.52</v>
      </c>
      <c r="AC54" s="54">
        <v>214.57999999999998</v>
      </c>
      <c r="AD54" s="54"/>
      <c r="AE54" s="54">
        <v>24.93</v>
      </c>
      <c r="AF54" s="54">
        <v>34.56</v>
      </c>
      <c r="AG54" s="54">
        <v>488.45</v>
      </c>
      <c r="AH54" s="54">
        <v>987.85</v>
      </c>
      <c r="AI54" s="54">
        <v>864.78</v>
      </c>
      <c r="AJ54" s="54">
        <v>816.15</v>
      </c>
      <c r="AK54" s="54">
        <v>1203.1599999999999</v>
      </c>
      <c r="AL54" s="54">
        <v>314.3</v>
      </c>
      <c r="AM54" s="54">
        <v>1242.1799999999998</v>
      </c>
      <c r="AN54" s="54">
        <v>372.87</v>
      </c>
      <c r="AO54" s="54">
        <v>866.72</v>
      </c>
      <c r="AP54" s="54">
        <v>54.39</v>
      </c>
    </row>
    <row r="55" spans="1:42" x14ac:dyDescent="0.25">
      <c r="A55" s="62"/>
      <c r="B55" s="62" t="s">
        <v>104</v>
      </c>
      <c r="C55" s="54">
        <v>1141.04</v>
      </c>
      <c r="D55" s="54">
        <v>2143.7299999999996</v>
      </c>
      <c r="E55" s="54">
        <v>414.73</v>
      </c>
      <c r="F55" s="54">
        <v>329.76</v>
      </c>
      <c r="G55" s="54">
        <v>1210.77</v>
      </c>
      <c r="H55" s="54">
        <v>728.9</v>
      </c>
      <c r="I55" s="54">
        <v>1871.7599999999998</v>
      </c>
      <c r="J55" s="54">
        <v>839.59</v>
      </c>
      <c r="K55" s="54">
        <v>990.09</v>
      </c>
      <c r="L55" s="54">
        <v>1096.3999999999999</v>
      </c>
      <c r="M55" s="54">
        <v>572.59</v>
      </c>
      <c r="N55" s="54">
        <v>898.69999999999993</v>
      </c>
      <c r="O55" s="54">
        <v>1259.45</v>
      </c>
      <c r="P55" s="54">
        <v>275.97000000000003</v>
      </c>
      <c r="Q55" s="54">
        <v>1340.85</v>
      </c>
      <c r="R55" s="54">
        <v>1364.6399999999999</v>
      </c>
      <c r="S55" s="54">
        <v>1084.1299999999999</v>
      </c>
      <c r="T55" s="54"/>
      <c r="U55" s="54">
        <v>2217.88</v>
      </c>
      <c r="V55" s="54">
        <v>370.65</v>
      </c>
      <c r="W55" s="54">
        <v>1283.82</v>
      </c>
      <c r="X55" s="54">
        <v>1479.8200000000002</v>
      </c>
      <c r="Y55" s="54">
        <v>510.74</v>
      </c>
      <c r="Z55" s="54">
        <v>580.22</v>
      </c>
      <c r="AA55" s="54"/>
      <c r="AB55" s="54">
        <v>203.69</v>
      </c>
      <c r="AC55" s="54">
        <v>1056.45</v>
      </c>
      <c r="AD55" s="54">
        <v>1060.8400000000001</v>
      </c>
      <c r="AE55" s="54">
        <v>248.82</v>
      </c>
      <c r="AF55" s="54">
        <v>470.79999999999995</v>
      </c>
      <c r="AG55" s="54">
        <v>708.23</v>
      </c>
      <c r="AH55" s="54">
        <v>278.14999999999998</v>
      </c>
      <c r="AI55" s="54"/>
      <c r="AJ55" s="54">
        <v>1391.3999999999999</v>
      </c>
      <c r="AK55" s="54">
        <v>1017.2999999999998</v>
      </c>
      <c r="AL55" s="54">
        <v>1418.9299999999998</v>
      </c>
      <c r="AM55" s="54">
        <v>1242.29</v>
      </c>
      <c r="AN55" s="54">
        <v>633.21</v>
      </c>
      <c r="AO55" s="54">
        <v>1125.9799999999998</v>
      </c>
      <c r="AP55" s="54">
        <v>81.45</v>
      </c>
    </row>
    <row r="56" spans="1:42" x14ac:dyDescent="0.25">
      <c r="A56" s="62"/>
      <c r="B56" s="62" t="s">
        <v>105</v>
      </c>
      <c r="C56" s="54">
        <v>1166.1500000000001</v>
      </c>
      <c r="D56" s="54">
        <v>1216.23</v>
      </c>
      <c r="E56" s="54"/>
      <c r="F56" s="54">
        <v>453.8</v>
      </c>
      <c r="G56" s="54">
        <v>827.72</v>
      </c>
      <c r="H56" s="54">
        <v>1213.3699999999999</v>
      </c>
      <c r="I56" s="54">
        <v>951.71999999999991</v>
      </c>
      <c r="J56" s="54"/>
      <c r="K56" s="54">
        <v>49.28</v>
      </c>
      <c r="L56" s="54">
        <v>498.22</v>
      </c>
      <c r="M56" s="54"/>
      <c r="N56" s="54"/>
      <c r="O56" s="54">
        <v>67.23</v>
      </c>
      <c r="P56" s="54">
        <v>298.38</v>
      </c>
      <c r="Q56" s="54">
        <v>68.849999999999994</v>
      </c>
      <c r="R56" s="54">
        <v>59.96</v>
      </c>
      <c r="S56" s="54">
        <v>399.96</v>
      </c>
      <c r="T56" s="54">
        <v>115.13</v>
      </c>
      <c r="U56" s="54">
        <v>605.82000000000005</v>
      </c>
      <c r="V56" s="54">
        <v>0</v>
      </c>
      <c r="W56" s="54">
        <v>207.7</v>
      </c>
      <c r="X56" s="54">
        <v>824.06999999999994</v>
      </c>
      <c r="Y56" s="54">
        <v>267.31</v>
      </c>
      <c r="Z56" s="54">
        <v>1023.01</v>
      </c>
      <c r="AA56" s="54"/>
      <c r="AB56" s="54">
        <v>26</v>
      </c>
      <c r="AC56" s="54">
        <v>413.97</v>
      </c>
      <c r="AD56" s="54">
        <v>808.14</v>
      </c>
      <c r="AE56" s="54">
        <v>75.010000000000005</v>
      </c>
      <c r="AF56" s="54">
        <v>80.05</v>
      </c>
      <c r="AG56" s="54">
        <v>802.94</v>
      </c>
      <c r="AH56" s="54">
        <v>574.50000000000011</v>
      </c>
      <c r="AI56" s="54">
        <v>928.9</v>
      </c>
      <c r="AJ56" s="54">
        <v>617.04</v>
      </c>
      <c r="AK56" s="54"/>
      <c r="AL56" s="54"/>
      <c r="AM56" s="54"/>
      <c r="AN56" s="54"/>
      <c r="AO56" s="54"/>
      <c r="AP56" s="54"/>
    </row>
    <row r="57" spans="1:42" x14ac:dyDescent="0.25">
      <c r="A57" s="62"/>
      <c r="B57" s="62" t="s">
        <v>106</v>
      </c>
      <c r="C57" s="54">
        <v>346.69000000000005</v>
      </c>
      <c r="D57" s="54">
        <v>195.5</v>
      </c>
      <c r="E57" s="54"/>
      <c r="F57" s="54"/>
      <c r="G57" s="54"/>
      <c r="H57" s="54"/>
      <c r="I57" s="54"/>
      <c r="J57" s="54"/>
      <c r="K57" s="54">
        <v>273.69</v>
      </c>
      <c r="L57" s="54">
        <v>143.87</v>
      </c>
      <c r="M57" s="54">
        <v>45.59</v>
      </c>
      <c r="N57" s="54">
        <v>61.89</v>
      </c>
      <c r="O57" s="54">
        <v>289.12</v>
      </c>
      <c r="P57" s="54">
        <v>165.89000000000001</v>
      </c>
      <c r="Q57" s="54">
        <v>233.72000000000003</v>
      </c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>
        <v>146.77000000000001</v>
      </c>
      <c r="AJ57" s="54">
        <v>491.32</v>
      </c>
      <c r="AK57" s="54">
        <v>280.85000000000002</v>
      </c>
      <c r="AL57" s="54">
        <v>48.43</v>
      </c>
      <c r="AM57" s="54">
        <v>72.5</v>
      </c>
      <c r="AN57" s="54"/>
      <c r="AO57" s="54"/>
      <c r="AP57" s="54"/>
    </row>
    <row r="58" spans="1:42" x14ac:dyDescent="0.25">
      <c r="A58" s="62"/>
      <c r="B58" s="62" t="s">
        <v>107</v>
      </c>
      <c r="C58" s="54">
        <v>383.53000000000003</v>
      </c>
      <c r="D58" s="54">
        <v>46.56</v>
      </c>
      <c r="E58" s="54">
        <v>122.63</v>
      </c>
      <c r="F58" s="54">
        <v>684.85</v>
      </c>
      <c r="G58" s="54">
        <v>751.15</v>
      </c>
      <c r="H58" s="54">
        <v>5.08</v>
      </c>
      <c r="I58" s="54">
        <v>471.49</v>
      </c>
      <c r="J58" s="54"/>
      <c r="K58" s="54"/>
      <c r="L58" s="54">
        <v>223.05</v>
      </c>
      <c r="M58" s="54"/>
      <c r="N58" s="54">
        <v>1.1100000000000001</v>
      </c>
      <c r="O58" s="54"/>
      <c r="P58" s="54">
        <v>105.65</v>
      </c>
      <c r="Q58" s="54">
        <v>186.5</v>
      </c>
      <c r="R58" s="54">
        <v>55.59</v>
      </c>
      <c r="S58" s="54">
        <v>237.28</v>
      </c>
      <c r="T58" s="54">
        <v>481.96999999999997</v>
      </c>
      <c r="U58" s="54">
        <v>383.2</v>
      </c>
      <c r="V58" s="54"/>
      <c r="W58" s="54"/>
      <c r="X58" s="54">
        <v>747.84</v>
      </c>
      <c r="Y58" s="54">
        <v>143.06</v>
      </c>
      <c r="Z58" s="54">
        <v>440.08</v>
      </c>
      <c r="AA58" s="54"/>
      <c r="AB58" s="54">
        <v>145.70999999999998</v>
      </c>
      <c r="AC58" s="54">
        <v>454</v>
      </c>
      <c r="AD58" s="54">
        <v>293.15999999999997</v>
      </c>
      <c r="AE58" s="54">
        <v>48.65</v>
      </c>
      <c r="AF58" s="54"/>
      <c r="AG58" s="54">
        <v>93.59</v>
      </c>
      <c r="AH58" s="54">
        <v>491.98</v>
      </c>
      <c r="AI58" s="54">
        <v>398.38000000000005</v>
      </c>
      <c r="AJ58" s="54">
        <v>896.15000000000009</v>
      </c>
      <c r="AK58" s="54">
        <v>591</v>
      </c>
      <c r="AL58" s="54">
        <v>1.68</v>
      </c>
      <c r="AM58" s="54">
        <v>633.62999999999988</v>
      </c>
      <c r="AN58" s="54">
        <v>269.57</v>
      </c>
      <c r="AO58" s="54">
        <v>618.98</v>
      </c>
      <c r="AP58" s="54"/>
    </row>
    <row r="59" spans="1:42" x14ac:dyDescent="0.25">
      <c r="A59" s="62"/>
      <c r="B59" s="62" t="s">
        <v>108</v>
      </c>
      <c r="C59" s="54">
        <v>528.92000000000007</v>
      </c>
      <c r="D59" s="54">
        <v>1604.8899999999999</v>
      </c>
      <c r="E59" s="54">
        <v>379.99</v>
      </c>
      <c r="F59" s="54">
        <v>1372.0900000000001</v>
      </c>
      <c r="G59" s="54">
        <v>1862.6100000000001</v>
      </c>
      <c r="H59" s="54">
        <v>2153.1999999999998</v>
      </c>
      <c r="I59" s="54">
        <v>881.71</v>
      </c>
      <c r="J59" s="54">
        <v>1007.67</v>
      </c>
      <c r="K59" s="54">
        <v>1512.99</v>
      </c>
      <c r="L59" s="54">
        <v>1443.1399999999999</v>
      </c>
      <c r="M59" s="54">
        <v>1253.05</v>
      </c>
      <c r="N59" s="54">
        <v>762.18</v>
      </c>
      <c r="O59" s="54">
        <v>1487.82</v>
      </c>
      <c r="P59" s="54"/>
      <c r="Q59" s="54">
        <v>656.30000000000007</v>
      </c>
      <c r="R59" s="54">
        <v>1589.28</v>
      </c>
      <c r="S59" s="54">
        <v>1438.24</v>
      </c>
      <c r="T59" s="54">
        <v>1703.56</v>
      </c>
      <c r="U59" s="54">
        <v>732.68</v>
      </c>
      <c r="V59" s="54">
        <v>359.39</v>
      </c>
      <c r="W59" s="54">
        <v>181.36</v>
      </c>
      <c r="X59" s="54">
        <v>1266.4099999999999</v>
      </c>
      <c r="Y59" s="54">
        <v>382.31</v>
      </c>
      <c r="Z59" s="54">
        <v>620.64</v>
      </c>
      <c r="AA59" s="54">
        <v>108</v>
      </c>
      <c r="AB59" s="54"/>
      <c r="AC59" s="54">
        <v>1215.5899999999999</v>
      </c>
      <c r="AD59" s="54">
        <v>1208.77</v>
      </c>
      <c r="AE59" s="54">
        <v>201.23</v>
      </c>
      <c r="AF59" s="54">
        <v>133.43</v>
      </c>
      <c r="AG59" s="54">
        <v>1110.4000000000001</v>
      </c>
      <c r="AH59" s="54">
        <v>1285.67</v>
      </c>
      <c r="AI59" s="54">
        <v>1168.6300000000001</v>
      </c>
      <c r="AJ59" s="54">
        <v>706.53</v>
      </c>
      <c r="AK59" s="54">
        <v>1730.96</v>
      </c>
      <c r="AL59" s="54">
        <v>1149.75</v>
      </c>
      <c r="AM59" s="54">
        <v>412.97</v>
      </c>
      <c r="AN59" s="54">
        <v>514.30999999999995</v>
      </c>
      <c r="AO59" s="54">
        <v>1219.26</v>
      </c>
      <c r="AP59" s="54">
        <v>40.15</v>
      </c>
    </row>
    <row r="60" spans="1:42" x14ac:dyDescent="0.25">
      <c r="A60" s="62"/>
      <c r="B60" s="62" t="s">
        <v>109</v>
      </c>
      <c r="C60" s="54">
        <v>698.76</v>
      </c>
      <c r="D60" s="54">
        <v>594.49</v>
      </c>
      <c r="E60" s="54">
        <v>352.08000000000004</v>
      </c>
      <c r="F60" s="54">
        <v>99.83</v>
      </c>
      <c r="G60" s="54"/>
      <c r="H60" s="54">
        <v>1057.46</v>
      </c>
      <c r="I60" s="54">
        <v>691.71999999999991</v>
      </c>
      <c r="J60" s="54">
        <v>376.92</v>
      </c>
      <c r="K60" s="54">
        <v>511.07</v>
      </c>
      <c r="L60" s="54">
        <v>256.67999999999995</v>
      </c>
      <c r="M60" s="54"/>
      <c r="N60" s="54">
        <v>30.89</v>
      </c>
      <c r="O60" s="54">
        <v>14.13</v>
      </c>
      <c r="P60" s="54">
        <v>574.25</v>
      </c>
      <c r="Q60" s="54">
        <v>299.37</v>
      </c>
      <c r="R60" s="54">
        <v>69.66</v>
      </c>
      <c r="S60" s="54">
        <v>275.53000000000003</v>
      </c>
      <c r="T60" s="54">
        <v>218.15</v>
      </c>
      <c r="U60" s="54">
        <v>69.989999999999995</v>
      </c>
      <c r="V60" s="54">
        <v>13.04</v>
      </c>
      <c r="W60" s="54">
        <v>169.54</v>
      </c>
      <c r="X60" s="54">
        <v>392.56</v>
      </c>
      <c r="Y60" s="54"/>
      <c r="Z60" s="54"/>
      <c r="AA60" s="54"/>
      <c r="AB60" s="54">
        <v>73.66</v>
      </c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</row>
    <row r="61" spans="1:42" x14ac:dyDescent="0.25">
      <c r="A61" s="62"/>
      <c r="B61" s="62" t="s">
        <v>110</v>
      </c>
      <c r="C61" s="54">
        <v>212.81</v>
      </c>
      <c r="D61" s="54">
        <v>638.11</v>
      </c>
      <c r="E61" s="54">
        <v>142.4</v>
      </c>
      <c r="F61" s="54">
        <v>641.59999999999991</v>
      </c>
      <c r="G61" s="54">
        <v>949.95</v>
      </c>
      <c r="H61" s="54">
        <v>888.87</v>
      </c>
      <c r="I61" s="54">
        <v>972.44</v>
      </c>
      <c r="J61" s="54">
        <v>573.07999999999993</v>
      </c>
      <c r="K61" s="54">
        <v>1114.1600000000001</v>
      </c>
      <c r="L61" s="54">
        <v>525.4</v>
      </c>
      <c r="M61" s="54">
        <v>33.42</v>
      </c>
      <c r="N61" s="54">
        <v>368.29999999999995</v>
      </c>
      <c r="O61" s="54">
        <v>254.81</v>
      </c>
      <c r="P61" s="54">
        <v>261.97000000000003</v>
      </c>
      <c r="Q61" s="54">
        <v>626.30000000000007</v>
      </c>
      <c r="R61" s="54">
        <v>1063.69</v>
      </c>
      <c r="S61" s="54">
        <v>532.82000000000005</v>
      </c>
      <c r="T61" s="54">
        <v>635.64</v>
      </c>
      <c r="U61" s="54">
        <v>1039.74</v>
      </c>
      <c r="V61" s="54">
        <v>126.37</v>
      </c>
      <c r="W61" s="54">
        <v>705.52</v>
      </c>
      <c r="X61" s="54">
        <v>834.69</v>
      </c>
      <c r="Y61" s="54">
        <v>101.27999999999999</v>
      </c>
      <c r="Z61" s="54">
        <v>83.06</v>
      </c>
      <c r="AA61" s="54"/>
      <c r="AB61" s="54"/>
      <c r="AC61" s="54">
        <v>44.61</v>
      </c>
      <c r="AD61" s="54">
        <v>628.74</v>
      </c>
      <c r="AE61" s="54"/>
      <c r="AF61" s="54">
        <v>44.01</v>
      </c>
      <c r="AG61" s="54"/>
      <c r="AH61" s="54"/>
      <c r="AI61" s="54"/>
      <c r="AJ61" s="54"/>
      <c r="AK61" s="54"/>
      <c r="AL61" s="54"/>
      <c r="AM61" s="54"/>
      <c r="AN61" s="54"/>
      <c r="AO61" s="54"/>
      <c r="AP61" s="54"/>
    </row>
    <row r="62" spans="1:42" x14ac:dyDescent="0.25">
      <c r="A62" s="62"/>
      <c r="B62" s="62" t="s">
        <v>111</v>
      </c>
      <c r="C62" s="54">
        <v>667.06999999999994</v>
      </c>
      <c r="D62" s="54">
        <v>376.15</v>
      </c>
      <c r="E62" s="54"/>
      <c r="F62" s="54"/>
      <c r="G62" s="54">
        <v>968.8</v>
      </c>
      <c r="H62" s="54">
        <v>624.75</v>
      </c>
      <c r="I62" s="54">
        <v>601.92999999999995</v>
      </c>
      <c r="J62" s="54">
        <v>748.86</v>
      </c>
      <c r="K62" s="54">
        <v>578.34</v>
      </c>
      <c r="L62" s="54">
        <v>663.26</v>
      </c>
      <c r="M62" s="54"/>
      <c r="N62" s="54">
        <v>452.28</v>
      </c>
      <c r="O62" s="54">
        <v>572.33000000000004</v>
      </c>
      <c r="P62" s="54">
        <v>147.31</v>
      </c>
      <c r="Q62" s="54">
        <v>157.44999999999999</v>
      </c>
      <c r="R62" s="54">
        <v>91.039999999999992</v>
      </c>
      <c r="S62" s="54">
        <v>17.46</v>
      </c>
      <c r="T62" s="54"/>
      <c r="U62" s="54"/>
      <c r="V62" s="54">
        <v>12.03</v>
      </c>
      <c r="W62" s="54">
        <v>43.6</v>
      </c>
      <c r="X62" s="54">
        <v>804.25</v>
      </c>
      <c r="Y62" s="54"/>
      <c r="Z62" s="54">
        <v>495.4</v>
      </c>
      <c r="AA62" s="54"/>
      <c r="AB62" s="54">
        <v>26</v>
      </c>
      <c r="AC62" s="54">
        <v>444.1</v>
      </c>
      <c r="AD62" s="54">
        <v>482.57</v>
      </c>
      <c r="AE62" s="54">
        <v>173.86</v>
      </c>
      <c r="AF62" s="54">
        <v>68.430000000000007</v>
      </c>
      <c r="AG62" s="54">
        <v>134.56</v>
      </c>
      <c r="AH62" s="54">
        <v>634.67999999999995</v>
      </c>
      <c r="AI62" s="54">
        <v>1289.95</v>
      </c>
      <c r="AJ62" s="54">
        <v>1157.9699999999998</v>
      </c>
      <c r="AK62" s="54">
        <v>1325.39</v>
      </c>
      <c r="AL62" s="54">
        <v>469.84</v>
      </c>
      <c r="AM62" s="54">
        <v>1176.2299999999998</v>
      </c>
      <c r="AN62" s="54">
        <v>433.65999999999997</v>
      </c>
      <c r="AO62" s="54">
        <v>820.06</v>
      </c>
      <c r="AP62" s="54">
        <v>78.489999999999995</v>
      </c>
    </row>
    <row r="63" spans="1:42" x14ac:dyDescent="0.25">
      <c r="A63" s="62"/>
      <c r="B63" s="62" t="s">
        <v>112</v>
      </c>
      <c r="C63" s="54">
        <v>589.66</v>
      </c>
      <c r="D63" s="54">
        <v>738.25</v>
      </c>
      <c r="E63" s="54">
        <v>263.24</v>
      </c>
      <c r="F63" s="54">
        <v>33.76</v>
      </c>
      <c r="G63" s="54"/>
      <c r="H63" s="54"/>
      <c r="I63" s="54"/>
      <c r="J63" s="54"/>
      <c r="K63" s="54"/>
      <c r="L63" s="54">
        <v>19.309999999999999</v>
      </c>
      <c r="M63" s="54"/>
      <c r="N63" s="54"/>
      <c r="O63" s="54">
        <v>482.94</v>
      </c>
      <c r="P63" s="54">
        <v>36.07</v>
      </c>
      <c r="Q63" s="54">
        <v>41.01</v>
      </c>
      <c r="R63" s="54">
        <v>18.78</v>
      </c>
      <c r="S63" s="54"/>
      <c r="T63" s="54">
        <v>169.11</v>
      </c>
      <c r="U63" s="54"/>
      <c r="V63" s="54"/>
      <c r="W63" s="54"/>
      <c r="X63" s="54">
        <v>141.59</v>
      </c>
      <c r="Y63" s="54"/>
      <c r="Z63" s="54">
        <v>376.75</v>
      </c>
      <c r="AA63" s="54">
        <v>108</v>
      </c>
      <c r="AB63" s="54"/>
      <c r="AC63" s="54">
        <v>439.09000000000003</v>
      </c>
      <c r="AD63" s="54">
        <v>599.78</v>
      </c>
      <c r="AE63" s="54">
        <v>39.61</v>
      </c>
      <c r="AF63" s="54"/>
      <c r="AG63" s="54">
        <v>187.13</v>
      </c>
      <c r="AH63" s="54">
        <v>537.71999999999991</v>
      </c>
      <c r="AI63" s="54">
        <v>961.48</v>
      </c>
      <c r="AJ63" s="54">
        <v>560.70000000000005</v>
      </c>
      <c r="AK63" s="54">
        <v>305.39999999999998</v>
      </c>
      <c r="AL63" s="54"/>
      <c r="AM63" s="54"/>
      <c r="AN63" s="54"/>
      <c r="AO63" s="54"/>
      <c r="AP63" s="54"/>
    </row>
    <row r="64" spans="1:42" x14ac:dyDescent="0.25">
      <c r="A64" s="62"/>
      <c r="B64" s="62" t="s">
        <v>113</v>
      </c>
      <c r="C64" s="54">
        <v>493.77</v>
      </c>
      <c r="D64" s="54">
        <v>643.7700000000001</v>
      </c>
      <c r="E64" s="54">
        <v>69.67</v>
      </c>
      <c r="F64" s="54">
        <v>716.37999999999988</v>
      </c>
      <c r="G64" s="54">
        <v>780.45999999999992</v>
      </c>
      <c r="H64" s="54">
        <v>535.53</v>
      </c>
      <c r="I64" s="54">
        <v>816.79</v>
      </c>
      <c r="J64" s="54">
        <v>545.58000000000004</v>
      </c>
      <c r="K64" s="54">
        <v>475.34999999999997</v>
      </c>
      <c r="L64" s="54">
        <v>515.58000000000004</v>
      </c>
      <c r="M64" s="54">
        <v>369.16</v>
      </c>
      <c r="N64" s="54">
        <v>476.03000000000003</v>
      </c>
      <c r="O64" s="54">
        <v>785.28</v>
      </c>
      <c r="P64" s="54">
        <v>293.38</v>
      </c>
      <c r="Q64" s="54">
        <v>718.12000000000012</v>
      </c>
      <c r="R64" s="54">
        <v>579.79999999999995</v>
      </c>
      <c r="S64" s="54">
        <v>632.77</v>
      </c>
      <c r="T64" s="54">
        <v>974.18000000000006</v>
      </c>
      <c r="U64" s="54">
        <v>373.99</v>
      </c>
      <c r="V64" s="54">
        <v>195.02</v>
      </c>
      <c r="W64" s="54">
        <v>698.03</v>
      </c>
      <c r="X64" s="54">
        <v>620.07999999999993</v>
      </c>
      <c r="Y64" s="54">
        <v>203.64000000000001</v>
      </c>
      <c r="Z64" s="54">
        <v>526.86</v>
      </c>
      <c r="AA64" s="54">
        <v>108</v>
      </c>
      <c r="AB64" s="54">
        <v>179.51</v>
      </c>
      <c r="AC64" s="54">
        <v>1015.77</v>
      </c>
      <c r="AD64" s="54">
        <v>675.98</v>
      </c>
      <c r="AE64" s="54">
        <v>113.85</v>
      </c>
      <c r="AF64" s="54">
        <v>246.08</v>
      </c>
      <c r="AG64" s="54">
        <v>436.14</v>
      </c>
      <c r="AH64" s="54">
        <v>743.5200000000001</v>
      </c>
      <c r="AI64" s="54">
        <v>1149.42</v>
      </c>
      <c r="AJ64" s="54">
        <v>1080.6299999999999</v>
      </c>
      <c r="AK64" s="54">
        <v>154.44999999999999</v>
      </c>
      <c r="AL64" s="54">
        <v>611.48</v>
      </c>
      <c r="AM64" s="54">
        <v>711.65</v>
      </c>
      <c r="AN64" s="54">
        <v>325.58000000000004</v>
      </c>
      <c r="AO64" s="54">
        <v>679.90000000000009</v>
      </c>
      <c r="AP64" s="54">
        <v>81.19</v>
      </c>
    </row>
    <row r="65" spans="1:42" x14ac:dyDescent="0.25">
      <c r="A65" s="62"/>
      <c r="B65" s="62" t="s">
        <v>114</v>
      </c>
      <c r="C65" s="54"/>
      <c r="D65" s="54"/>
      <c r="E65" s="54"/>
      <c r="F65" s="54"/>
      <c r="G65" s="54"/>
      <c r="H65" s="54"/>
      <c r="I65" s="54">
        <v>0.56000000000000005</v>
      </c>
      <c r="J65" s="54"/>
      <c r="K65" s="54"/>
      <c r="L65" s="54">
        <v>42.39</v>
      </c>
      <c r="M65" s="54">
        <v>15.62</v>
      </c>
      <c r="N65" s="54">
        <v>6.5</v>
      </c>
      <c r="O65" s="54">
        <v>19.830000000000002</v>
      </c>
      <c r="P65" s="54"/>
      <c r="Q65" s="54">
        <v>20.45</v>
      </c>
      <c r="R65" s="54">
        <v>85.950000000000017</v>
      </c>
      <c r="S65" s="54">
        <v>21.39</v>
      </c>
      <c r="T65" s="54">
        <v>64</v>
      </c>
      <c r="U65" s="54">
        <v>49.58</v>
      </c>
      <c r="V65" s="54">
        <v>37.76</v>
      </c>
      <c r="W65" s="54"/>
      <c r="X65" s="54">
        <v>27.59</v>
      </c>
      <c r="Y65" s="54">
        <v>2.2599999999999998</v>
      </c>
      <c r="Z65" s="54">
        <v>217.68</v>
      </c>
      <c r="AA65" s="54"/>
      <c r="AB65" s="54">
        <v>75.039999999999992</v>
      </c>
      <c r="AC65" s="54">
        <v>46.69</v>
      </c>
      <c r="AD65" s="54">
        <v>138.28</v>
      </c>
      <c r="AE65" s="54"/>
      <c r="AF65" s="54">
        <v>41.83</v>
      </c>
      <c r="AG65" s="54">
        <v>62.45</v>
      </c>
      <c r="AH65" s="54">
        <v>0</v>
      </c>
      <c r="AI65" s="54">
        <v>31.119999999999997</v>
      </c>
      <c r="AJ65" s="54">
        <v>64.66</v>
      </c>
      <c r="AK65" s="54">
        <v>34.269999999999996</v>
      </c>
      <c r="AL65" s="54"/>
      <c r="AM65" s="54">
        <v>18.52</v>
      </c>
      <c r="AN65" s="54">
        <v>35.74</v>
      </c>
      <c r="AO65" s="54">
        <v>34.980000000000004</v>
      </c>
      <c r="AP65" s="54">
        <v>0</v>
      </c>
    </row>
    <row r="66" spans="1:42" x14ac:dyDescent="0.25">
      <c r="A66" s="62"/>
      <c r="B66" s="62" t="s">
        <v>115</v>
      </c>
      <c r="C66" s="54">
        <v>848.04</v>
      </c>
      <c r="D66" s="54"/>
      <c r="E66" s="54"/>
      <c r="F66" s="54"/>
      <c r="G66" s="54"/>
      <c r="H66" s="54"/>
      <c r="I66" s="54">
        <v>464.69</v>
      </c>
      <c r="J66" s="54">
        <v>508.75</v>
      </c>
      <c r="K66" s="54">
        <v>270.10000000000002</v>
      </c>
      <c r="L66" s="54">
        <v>791.47</v>
      </c>
      <c r="M66" s="54">
        <v>433.17</v>
      </c>
      <c r="N66" s="54">
        <v>574.32000000000005</v>
      </c>
      <c r="O66" s="54">
        <v>812.33</v>
      </c>
      <c r="P66" s="54">
        <v>593.97</v>
      </c>
      <c r="Q66" s="54">
        <v>833.54</v>
      </c>
      <c r="R66" s="54">
        <v>674.45</v>
      </c>
      <c r="S66" s="54">
        <v>774.69</v>
      </c>
      <c r="T66" s="54">
        <v>1202.0500000000002</v>
      </c>
      <c r="U66" s="54">
        <v>24.439999999999998</v>
      </c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>
        <v>86.82</v>
      </c>
      <c r="AM66" s="54">
        <v>877.31</v>
      </c>
      <c r="AN66" s="54">
        <v>413.34</v>
      </c>
      <c r="AO66" s="54">
        <v>1059.8899999999999</v>
      </c>
      <c r="AP66" s="54"/>
    </row>
    <row r="67" spans="1:42" x14ac:dyDescent="0.25">
      <c r="A67" s="62"/>
      <c r="B67" s="62" t="s">
        <v>116</v>
      </c>
      <c r="C67" s="54">
        <v>321.10000000000002</v>
      </c>
      <c r="D67" s="54">
        <v>430.13</v>
      </c>
      <c r="E67" s="54">
        <v>123.16999999999999</v>
      </c>
      <c r="F67" s="54">
        <v>657.09</v>
      </c>
      <c r="G67" s="54">
        <v>653.43999999999994</v>
      </c>
      <c r="H67" s="54">
        <v>726.73</v>
      </c>
      <c r="I67" s="54">
        <v>936.33</v>
      </c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>
        <v>784.85</v>
      </c>
      <c r="V67" s="54">
        <v>311.01</v>
      </c>
      <c r="W67" s="54">
        <v>83.7</v>
      </c>
      <c r="X67" s="54"/>
      <c r="Y67" s="54">
        <v>161.26</v>
      </c>
      <c r="Z67" s="54">
        <v>98.76</v>
      </c>
      <c r="AA67" s="54">
        <v>108</v>
      </c>
      <c r="AB67" s="54">
        <v>26</v>
      </c>
      <c r="AC67" s="54">
        <v>219.02</v>
      </c>
      <c r="AD67" s="54">
        <v>120</v>
      </c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</row>
    <row r="68" spans="1:42" x14ac:dyDescent="0.25">
      <c r="A68" s="62"/>
      <c r="B68" s="62" t="s">
        <v>117</v>
      </c>
      <c r="C68" s="54">
        <v>1095.18</v>
      </c>
      <c r="D68" s="54">
        <v>1789.9300000000003</v>
      </c>
      <c r="E68" s="54">
        <v>114.17999999999999</v>
      </c>
      <c r="F68" s="54"/>
      <c r="G68" s="54">
        <v>1722.54</v>
      </c>
      <c r="H68" s="54">
        <v>1264.44</v>
      </c>
      <c r="I68" s="54">
        <v>2091.73</v>
      </c>
      <c r="J68" s="54">
        <v>851.74</v>
      </c>
      <c r="K68" s="54">
        <v>1125.3800000000001</v>
      </c>
      <c r="L68" s="54">
        <v>1458.02</v>
      </c>
      <c r="M68" s="54">
        <v>635.9799999999999</v>
      </c>
      <c r="N68" s="54">
        <v>752.63</v>
      </c>
      <c r="O68" s="54"/>
      <c r="P68" s="54"/>
      <c r="Q68" s="54">
        <v>775.89</v>
      </c>
      <c r="R68" s="54">
        <v>1212.72</v>
      </c>
      <c r="S68" s="54">
        <v>1846.3600000000001</v>
      </c>
      <c r="T68" s="54">
        <v>1783.83</v>
      </c>
      <c r="U68" s="54">
        <v>1625.7</v>
      </c>
      <c r="V68" s="54">
        <v>283.48</v>
      </c>
      <c r="W68" s="54"/>
      <c r="X68" s="54"/>
      <c r="Y68" s="54"/>
      <c r="Z68" s="54"/>
      <c r="AA68" s="54"/>
      <c r="AB68" s="54">
        <v>296.55</v>
      </c>
      <c r="AC68" s="54">
        <v>1321.96</v>
      </c>
      <c r="AD68" s="54">
        <v>981.83</v>
      </c>
      <c r="AE68" s="54">
        <v>124.11</v>
      </c>
      <c r="AF68" s="54">
        <v>157.52000000000001</v>
      </c>
      <c r="AG68" s="54">
        <v>901.88000000000011</v>
      </c>
      <c r="AH68" s="54">
        <v>859.96999999999991</v>
      </c>
      <c r="AI68" s="54">
        <v>1273.31</v>
      </c>
      <c r="AJ68" s="54">
        <v>1597.15</v>
      </c>
      <c r="AK68" s="54">
        <v>679.56</v>
      </c>
      <c r="AL68" s="54">
        <v>1618.8700000000001</v>
      </c>
      <c r="AM68" s="54">
        <v>1454.54</v>
      </c>
      <c r="AN68" s="54">
        <v>592.1</v>
      </c>
      <c r="AO68" s="54">
        <v>1797.9399999999996</v>
      </c>
      <c r="AP68" s="54">
        <v>133.63999999999999</v>
      </c>
    </row>
    <row r="69" spans="1:42" x14ac:dyDescent="0.25">
      <c r="A69" s="62"/>
      <c r="B69" s="62" t="s">
        <v>118</v>
      </c>
      <c r="C69" s="54">
        <v>1262.1500000000001</v>
      </c>
      <c r="D69" s="54">
        <v>1637.7599999999998</v>
      </c>
      <c r="E69" s="54">
        <v>265.66999999999996</v>
      </c>
      <c r="F69" s="54">
        <v>1218.1099999999999</v>
      </c>
      <c r="G69" s="54">
        <v>1272.4499999999998</v>
      </c>
      <c r="H69" s="54">
        <v>1331.62</v>
      </c>
      <c r="I69" s="54">
        <v>1599.21</v>
      </c>
      <c r="J69" s="54">
        <v>756.44</v>
      </c>
      <c r="K69" s="54">
        <v>646.77</v>
      </c>
      <c r="L69" s="54"/>
      <c r="M69" s="54"/>
      <c r="N69" s="54"/>
      <c r="O69" s="54"/>
      <c r="P69" s="54"/>
      <c r="Q69" s="54"/>
      <c r="R69" s="54"/>
      <c r="S69" s="54">
        <v>1011.5699999999999</v>
      </c>
      <c r="T69" s="54">
        <v>1146.8400000000001</v>
      </c>
      <c r="U69" s="54">
        <v>1157.1300000000001</v>
      </c>
      <c r="V69" s="54">
        <v>231.27</v>
      </c>
      <c r="W69" s="54">
        <v>851.73</v>
      </c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</row>
    <row r="70" spans="1:42" x14ac:dyDescent="0.25">
      <c r="A70" s="62"/>
      <c r="B70" s="62" t="s">
        <v>119</v>
      </c>
      <c r="C70" s="54">
        <v>494.33000000000004</v>
      </c>
      <c r="D70" s="54">
        <v>702.29</v>
      </c>
      <c r="E70" s="54">
        <v>151.55000000000001</v>
      </c>
      <c r="F70" s="54">
        <v>89.460000000000008</v>
      </c>
      <c r="G70" s="54">
        <v>721.9</v>
      </c>
      <c r="H70" s="54">
        <v>37.630000000000003</v>
      </c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>
        <v>306.54000000000002</v>
      </c>
      <c r="Y70" s="54">
        <v>53.67</v>
      </c>
      <c r="Z70" s="54">
        <v>527.49</v>
      </c>
      <c r="AA70" s="54">
        <v>108</v>
      </c>
      <c r="AB70" s="54">
        <v>89.07</v>
      </c>
      <c r="AC70" s="54">
        <v>311.12</v>
      </c>
      <c r="AD70" s="54">
        <v>120</v>
      </c>
      <c r="AE70" s="54"/>
      <c r="AF70" s="54">
        <v>113.44</v>
      </c>
      <c r="AG70" s="54">
        <v>497.25</v>
      </c>
      <c r="AH70" s="54">
        <v>1.1000000000000001</v>
      </c>
      <c r="AI70" s="54">
        <v>389.76</v>
      </c>
      <c r="AJ70" s="54">
        <v>1032.33</v>
      </c>
      <c r="AK70" s="54">
        <v>906.40000000000009</v>
      </c>
      <c r="AL70" s="54">
        <v>577.21999999999991</v>
      </c>
      <c r="AM70" s="54">
        <v>40.11</v>
      </c>
      <c r="AN70" s="54">
        <v>307.21000000000004</v>
      </c>
      <c r="AO70" s="54">
        <v>636.56999999999994</v>
      </c>
      <c r="AP70" s="54">
        <v>32.25</v>
      </c>
    </row>
    <row r="71" spans="1:42" x14ac:dyDescent="0.25">
      <c r="A71" s="62"/>
      <c r="B71" s="62" t="s">
        <v>120</v>
      </c>
      <c r="C71" s="54">
        <v>492.11</v>
      </c>
      <c r="D71" s="54">
        <v>763.18</v>
      </c>
      <c r="E71" s="54"/>
      <c r="F71" s="54"/>
      <c r="G71" s="54">
        <v>273.76</v>
      </c>
      <c r="H71" s="54">
        <v>1137.92</v>
      </c>
      <c r="I71" s="54">
        <v>563.66999999999996</v>
      </c>
      <c r="J71" s="54">
        <v>687.2</v>
      </c>
      <c r="K71" s="54">
        <v>464.97999999999996</v>
      </c>
      <c r="L71" s="54">
        <v>264.60000000000002</v>
      </c>
      <c r="M71" s="54"/>
      <c r="N71" s="54">
        <v>0</v>
      </c>
      <c r="O71" s="54"/>
      <c r="P71" s="54"/>
      <c r="Q71" s="54">
        <v>282.42</v>
      </c>
      <c r="R71" s="54"/>
      <c r="S71" s="54">
        <v>862.08</v>
      </c>
      <c r="T71" s="54">
        <v>534.98</v>
      </c>
      <c r="U71" s="54">
        <v>510.06</v>
      </c>
      <c r="V71" s="54"/>
      <c r="W71" s="54"/>
      <c r="X71" s="54">
        <v>462.08000000000004</v>
      </c>
      <c r="Y71" s="54">
        <v>63.83</v>
      </c>
      <c r="Z71" s="54">
        <v>395.48</v>
      </c>
      <c r="AA71" s="54">
        <v>108</v>
      </c>
      <c r="AB71" s="54">
        <v>26</v>
      </c>
      <c r="AC71" s="54">
        <v>335.98</v>
      </c>
      <c r="AD71" s="54">
        <v>297.45</v>
      </c>
      <c r="AE71" s="54"/>
      <c r="AF71" s="54"/>
      <c r="AG71" s="54">
        <v>269.44</v>
      </c>
      <c r="AH71" s="54">
        <v>491.35999999999996</v>
      </c>
      <c r="AI71" s="54">
        <v>49.12</v>
      </c>
      <c r="AJ71" s="54">
        <v>570.78</v>
      </c>
      <c r="AK71" s="54">
        <v>366.25</v>
      </c>
      <c r="AL71" s="54">
        <v>619.66</v>
      </c>
      <c r="AM71" s="54">
        <v>455.77</v>
      </c>
      <c r="AN71" s="54">
        <v>179.06</v>
      </c>
      <c r="AO71" s="54">
        <v>520.14</v>
      </c>
      <c r="AP71" s="54">
        <v>26.76</v>
      </c>
    </row>
    <row r="72" spans="1:42" x14ac:dyDescent="0.25">
      <c r="A72" s="62"/>
      <c r="B72" s="62" t="s">
        <v>121</v>
      </c>
      <c r="C72" s="54">
        <v>84.49</v>
      </c>
      <c r="D72" s="54">
        <v>29.61</v>
      </c>
      <c r="E72" s="54"/>
      <c r="F72" s="54"/>
      <c r="G72" s="54"/>
      <c r="H72" s="54"/>
      <c r="I72" s="54">
        <v>4.05</v>
      </c>
      <c r="J72" s="54"/>
      <c r="K72" s="54">
        <v>25.53</v>
      </c>
      <c r="L72" s="54"/>
      <c r="M72" s="54"/>
      <c r="N72" s="54">
        <v>30.22</v>
      </c>
      <c r="O72" s="54">
        <v>47.41</v>
      </c>
      <c r="P72" s="54">
        <v>0</v>
      </c>
      <c r="Q72" s="54">
        <v>12.68</v>
      </c>
      <c r="R72" s="54"/>
      <c r="S72" s="54"/>
      <c r="T72" s="54">
        <v>20.93</v>
      </c>
      <c r="U72" s="54">
        <v>12.87</v>
      </c>
      <c r="V72" s="54">
        <v>13.54</v>
      </c>
      <c r="W72" s="54">
        <v>19.78</v>
      </c>
      <c r="X72" s="54"/>
      <c r="Y72" s="54">
        <v>8.0399999999999991</v>
      </c>
      <c r="Z72" s="54"/>
      <c r="AA72" s="54"/>
      <c r="AB72" s="54">
        <v>26</v>
      </c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</row>
    <row r="73" spans="1:42" x14ac:dyDescent="0.25">
      <c r="A73" s="62"/>
      <c r="B73" s="62" t="s">
        <v>122</v>
      </c>
      <c r="C73" s="54"/>
      <c r="D73" s="54">
        <v>1373.52</v>
      </c>
      <c r="E73" s="54">
        <v>915.02</v>
      </c>
      <c r="F73" s="54">
        <v>148.74</v>
      </c>
      <c r="G73" s="54"/>
      <c r="H73" s="54">
        <v>1274.01</v>
      </c>
      <c r="I73" s="54">
        <v>1716.31</v>
      </c>
      <c r="J73" s="54">
        <v>74.569999999999993</v>
      </c>
      <c r="K73" s="54">
        <v>979.03</v>
      </c>
      <c r="L73" s="54">
        <v>84.13</v>
      </c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</row>
    <row r="74" spans="1:42" x14ac:dyDescent="0.25">
      <c r="A74" s="62"/>
      <c r="B74" s="62" t="s">
        <v>124</v>
      </c>
      <c r="C74" s="54"/>
      <c r="D74" s="54"/>
      <c r="E74" s="54"/>
      <c r="F74" s="54"/>
      <c r="G74" s="54"/>
      <c r="H74" s="54"/>
      <c r="I74" s="54"/>
      <c r="J74" s="54"/>
      <c r="K74" s="54">
        <v>142.13</v>
      </c>
      <c r="L74" s="54"/>
      <c r="M74" s="54"/>
      <c r="N74" s="54">
        <v>577.04</v>
      </c>
      <c r="O74" s="54">
        <v>405.92</v>
      </c>
      <c r="P74" s="54">
        <v>495.39</v>
      </c>
      <c r="Q74" s="54">
        <v>279.5</v>
      </c>
      <c r="R74" s="54">
        <v>150.71</v>
      </c>
      <c r="S74" s="54">
        <v>363.93</v>
      </c>
      <c r="T74" s="54">
        <v>578.04999999999995</v>
      </c>
      <c r="U74" s="54">
        <v>541.66</v>
      </c>
      <c r="V74" s="54">
        <v>0</v>
      </c>
      <c r="W74" s="54">
        <v>550.89</v>
      </c>
      <c r="X74" s="54">
        <v>814.31</v>
      </c>
      <c r="Y74" s="54">
        <v>164.19</v>
      </c>
      <c r="Z74" s="54">
        <v>330.40999999999997</v>
      </c>
      <c r="AA74" s="54"/>
      <c r="AB74" s="54">
        <v>26</v>
      </c>
      <c r="AC74" s="54">
        <v>613.66999999999996</v>
      </c>
      <c r="AD74" s="54">
        <v>509.21</v>
      </c>
      <c r="AE74" s="54">
        <v>149.81</v>
      </c>
      <c r="AF74" s="54">
        <v>49.07</v>
      </c>
      <c r="AG74" s="54">
        <v>381.11999999999995</v>
      </c>
      <c r="AH74" s="54">
        <v>250.15</v>
      </c>
      <c r="AI74" s="54">
        <v>225.64999999999998</v>
      </c>
      <c r="AJ74" s="54">
        <v>683.93000000000006</v>
      </c>
      <c r="AK74" s="54">
        <v>539.71999999999991</v>
      </c>
      <c r="AL74" s="54">
        <v>295.89999999999998</v>
      </c>
      <c r="AM74" s="54">
        <v>898.22</v>
      </c>
      <c r="AN74" s="54">
        <v>337.9</v>
      </c>
      <c r="AO74" s="54">
        <v>779.73</v>
      </c>
      <c r="AP74" s="54">
        <v>32.450000000000003</v>
      </c>
    </row>
    <row r="75" spans="1:42" x14ac:dyDescent="0.25">
      <c r="A75" s="62"/>
      <c r="B75" s="62" t="s">
        <v>126</v>
      </c>
      <c r="C75" s="54"/>
      <c r="D75" s="54"/>
      <c r="E75" s="54"/>
      <c r="F75" s="54"/>
      <c r="G75" s="54"/>
      <c r="H75" s="54"/>
      <c r="I75" s="54"/>
      <c r="J75" s="54"/>
      <c r="K75" s="54"/>
      <c r="L75" s="54">
        <v>44.86</v>
      </c>
      <c r="M75" s="54"/>
      <c r="N75" s="54"/>
      <c r="O75" s="54">
        <v>77.97</v>
      </c>
      <c r="P75" s="54"/>
      <c r="Q75" s="54">
        <v>42.2</v>
      </c>
      <c r="R75" s="54"/>
      <c r="S75" s="54">
        <v>761.82999999999993</v>
      </c>
      <c r="T75" s="54">
        <v>91.039999999999992</v>
      </c>
      <c r="U75" s="54">
        <v>54.26</v>
      </c>
      <c r="V75" s="54">
        <v>21.4</v>
      </c>
      <c r="W75" s="54">
        <v>812.53</v>
      </c>
      <c r="X75" s="54">
        <v>1017.48</v>
      </c>
      <c r="Y75" s="54">
        <v>125.89</v>
      </c>
      <c r="Z75" s="54">
        <v>419.34</v>
      </c>
      <c r="AA75" s="54">
        <v>108</v>
      </c>
      <c r="AB75" s="54">
        <v>272.48</v>
      </c>
      <c r="AC75" s="54">
        <v>730.36</v>
      </c>
      <c r="AD75" s="54">
        <v>619.22</v>
      </c>
      <c r="AE75" s="54">
        <v>102.28</v>
      </c>
      <c r="AF75" s="54">
        <v>19.440000000000001</v>
      </c>
      <c r="AG75" s="54">
        <v>25.61</v>
      </c>
      <c r="AH75" s="54">
        <v>797.84</v>
      </c>
      <c r="AI75" s="54">
        <v>910.43</v>
      </c>
      <c r="AJ75" s="54">
        <v>606.63</v>
      </c>
      <c r="AK75" s="54">
        <v>743.98</v>
      </c>
      <c r="AL75" s="54">
        <v>287.31</v>
      </c>
      <c r="AM75" s="54">
        <v>567.28</v>
      </c>
      <c r="AN75" s="54">
        <v>226.44</v>
      </c>
      <c r="AO75" s="54">
        <v>728.54</v>
      </c>
      <c r="AP75" s="54">
        <v>28.32</v>
      </c>
    </row>
    <row r="76" spans="1:42" x14ac:dyDescent="0.25">
      <c r="A76" s="62"/>
      <c r="B76" s="62" t="s">
        <v>127</v>
      </c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>
        <v>31.41</v>
      </c>
    </row>
    <row r="77" spans="1:42" x14ac:dyDescent="0.25">
      <c r="A77" s="62"/>
      <c r="B77" s="62" t="s">
        <v>128</v>
      </c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>
        <v>347.45</v>
      </c>
      <c r="AJ77" s="54"/>
      <c r="AK77" s="54"/>
      <c r="AL77" s="54"/>
      <c r="AM77" s="54"/>
      <c r="AN77" s="54"/>
      <c r="AO77" s="54"/>
      <c r="AP77" s="54">
        <v>34.96</v>
      </c>
    </row>
    <row r="78" spans="1:42" x14ac:dyDescent="0.25">
      <c r="A78" s="62"/>
      <c r="B78" s="62" t="s">
        <v>129</v>
      </c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>
        <v>219.27</v>
      </c>
      <c r="AJ78" s="54"/>
      <c r="AK78" s="54"/>
      <c r="AL78" s="54"/>
      <c r="AM78" s="54"/>
      <c r="AN78" s="54"/>
      <c r="AO78" s="54"/>
      <c r="AP78" s="54">
        <v>93.87</v>
      </c>
    </row>
    <row r="79" spans="1:42" x14ac:dyDescent="0.25">
      <c r="A79" s="62"/>
      <c r="B79" s="62" t="s">
        <v>130</v>
      </c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>
        <v>49.83</v>
      </c>
    </row>
    <row r="80" spans="1:42" x14ac:dyDescent="0.25">
      <c r="A80" s="62"/>
      <c r="B80" s="62" t="s">
        <v>131</v>
      </c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>
        <v>213.24</v>
      </c>
      <c r="AJ80" s="54"/>
      <c r="AK80" s="54"/>
      <c r="AL80" s="54"/>
      <c r="AM80" s="54"/>
      <c r="AN80" s="54"/>
      <c r="AO80" s="54"/>
      <c r="AP80" s="54">
        <v>32.369999999999997</v>
      </c>
    </row>
    <row r="81" spans="1:42" x14ac:dyDescent="0.25">
      <c r="A81" s="62"/>
      <c r="B81" s="62" t="s">
        <v>132</v>
      </c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>
        <v>329.91</v>
      </c>
      <c r="AJ81" s="54"/>
      <c r="AK81" s="54"/>
      <c r="AL81" s="54"/>
      <c r="AM81" s="54"/>
      <c r="AN81" s="54"/>
      <c r="AO81" s="54"/>
      <c r="AP81" s="54">
        <v>38.96</v>
      </c>
    </row>
    <row r="82" spans="1:42" x14ac:dyDescent="0.25">
      <c r="A82" s="62"/>
      <c r="B82" s="62" t="s">
        <v>133</v>
      </c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>
        <v>317.13</v>
      </c>
      <c r="AJ82" s="54"/>
      <c r="AK82" s="54"/>
      <c r="AL82" s="54"/>
      <c r="AM82" s="54"/>
      <c r="AN82" s="54"/>
      <c r="AO82" s="54"/>
      <c r="AP82" s="54"/>
    </row>
    <row r="83" spans="1:42" x14ac:dyDescent="0.25">
      <c r="A83" s="62"/>
      <c r="B83" s="62" t="s">
        <v>134</v>
      </c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>
        <v>136.94999999999999</v>
      </c>
      <c r="AJ83" s="54"/>
      <c r="AK83" s="54"/>
      <c r="AL83" s="54"/>
      <c r="AM83" s="54"/>
      <c r="AN83" s="54"/>
      <c r="AO83" s="54"/>
      <c r="AP83" s="54"/>
    </row>
    <row r="84" spans="1:42" x14ac:dyDescent="0.25">
      <c r="A84" s="62"/>
      <c r="B84" s="62" t="s">
        <v>135</v>
      </c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>
        <v>115.36</v>
      </c>
      <c r="AJ84" s="54"/>
      <c r="AK84" s="54"/>
      <c r="AL84" s="54"/>
      <c r="AM84" s="54"/>
      <c r="AN84" s="54"/>
      <c r="AO84" s="54"/>
      <c r="AP84" s="54"/>
    </row>
    <row r="85" spans="1:42" x14ac:dyDescent="0.25">
      <c r="A85" s="62"/>
      <c r="B85" s="62" t="s">
        <v>136</v>
      </c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>
        <v>45.79</v>
      </c>
      <c r="AH85" s="54"/>
      <c r="AI85" s="54">
        <v>131.11000000000001</v>
      </c>
      <c r="AJ85" s="54"/>
      <c r="AK85" s="54"/>
      <c r="AL85" s="54"/>
      <c r="AM85" s="54"/>
      <c r="AN85" s="54"/>
      <c r="AO85" s="54"/>
      <c r="AP85" s="54"/>
    </row>
    <row r="86" spans="1:42" x14ac:dyDescent="0.25">
      <c r="A86" s="62"/>
      <c r="B86" s="62" t="s">
        <v>138</v>
      </c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>
        <v>465.18</v>
      </c>
      <c r="AM86" s="54">
        <v>365.3</v>
      </c>
      <c r="AN86" s="54"/>
      <c r="AO86" s="54">
        <v>542.28</v>
      </c>
      <c r="AP86" s="54"/>
    </row>
    <row r="87" spans="1:42" x14ac:dyDescent="0.25">
      <c r="A87"/>
      <c r="B87"/>
      <c r="C87"/>
      <c r="D87"/>
      <c r="E87"/>
      <c r="F87"/>
      <c r="G87"/>
      <c r="H87"/>
      <c r="I87"/>
    </row>
    <row r="88" spans="1:42" x14ac:dyDescent="0.25">
      <c r="A88" s="52" t="s">
        <v>98</v>
      </c>
      <c r="B88" s="62"/>
      <c r="C88" s="52" t="s">
        <v>59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</row>
    <row r="89" spans="1:42" x14ac:dyDescent="0.25">
      <c r="A89" s="52" t="s">
        <v>97</v>
      </c>
      <c r="B89" s="52" t="s">
        <v>6</v>
      </c>
      <c r="C89" s="62" t="s">
        <v>47</v>
      </c>
      <c r="D89" s="62" t="s">
        <v>46</v>
      </c>
      <c r="E89" s="62" t="s">
        <v>45</v>
      </c>
      <c r="F89" s="62" t="s">
        <v>44</v>
      </c>
      <c r="G89" s="62" t="s">
        <v>43</v>
      </c>
      <c r="H89" s="62" t="s">
        <v>42</v>
      </c>
      <c r="I89" s="62" t="s">
        <v>41</v>
      </c>
      <c r="J89" s="62" t="s">
        <v>40</v>
      </c>
      <c r="K89" s="62" t="s">
        <v>39</v>
      </c>
      <c r="L89" s="62" t="s">
        <v>38</v>
      </c>
      <c r="M89" s="62" t="s">
        <v>37</v>
      </c>
      <c r="N89" s="62" t="s">
        <v>36</v>
      </c>
      <c r="O89" s="62" t="s">
        <v>35</v>
      </c>
      <c r="P89" s="62" t="s">
        <v>34</v>
      </c>
      <c r="Q89" s="62" t="s">
        <v>33</v>
      </c>
      <c r="R89" s="62" t="s">
        <v>32</v>
      </c>
      <c r="S89" s="62" t="s">
        <v>31</v>
      </c>
      <c r="T89" s="62" t="s">
        <v>30</v>
      </c>
      <c r="U89" s="62" t="s">
        <v>29</v>
      </c>
      <c r="V89" s="62" t="s">
        <v>28</v>
      </c>
      <c r="W89" s="62" t="s">
        <v>27</v>
      </c>
      <c r="X89" s="62" t="s">
        <v>26</v>
      </c>
      <c r="Y89" s="62" t="s">
        <v>25</v>
      </c>
      <c r="Z89" s="62" t="s">
        <v>24</v>
      </c>
      <c r="AA89" s="62" t="s">
        <v>23</v>
      </c>
      <c r="AB89" s="62" t="s">
        <v>22</v>
      </c>
      <c r="AC89" s="62" t="s">
        <v>21</v>
      </c>
      <c r="AD89" s="62" t="s">
        <v>20</v>
      </c>
      <c r="AE89" s="62" t="s">
        <v>19</v>
      </c>
      <c r="AF89" s="62" t="s">
        <v>18</v>
      </c>
      <c r="AG89" s="62" t="s">
        <v>17</v>
      </c>
      <c r="AH89" s="62" t="s">
        <v>16</v>
      </c>
      <c r="AI89" s="62" t="s">
        <v>15</v>
      </c>
      <c r="AJ89" s="62" t="s">
        <v>14</v>
      </c>
      <c r="AK89" s="62" t="s">
        <v>13</v>
      </c>
      <c r="AL89" s="62" t="s">
        <v>12</v>
      </c>
      <c r="AM89" s="62" t="s">
        <v>11</v>
      </c>
      <c r="AN89" s="62" t="s">
        <v>10</v>
      </c>
      <c r="AO89" s="62" t="s">
        <v>9</v>
      </c>
      <c r="AP89" s="62" t="s">
        <v>8</v>
      </c>
    </row>
    <row r="90" spans="1:42" x14ac:dyDescent="0.25">
      <c r="A90" s="62" t="s">
        <v>49</v>
      </c>
      <c r="B90" s="62" t="s">
        <v>123</v>
      </c>
      <c r="C90" s="54"/>
      <c r="D90" s="54"/>
      <c r="E90" s="54"/>
      <c r="F90" s="54"/>
      <c r="G90" s="54"/>
      <c r="H90" s="54"/>
      <c r="I90" s="54">
        <v>28.74</v>
      </c>
      <c r="J90" s="54">
        <v>29.62</v>
      </c>
      <c r="K90" s="54"/>
      <c r="L90" s="54"/>
      <c r="M90" s="54">
        <v>30.71</v>
      </c>
      <c r="N90" s="54">
        <v>0</v>
      </c>
      <c r="O90" s="54">
        <v>22.89</v>
      </c>
      <c r="P90" s="54">
        <v>42.180000000000007</v>
      </c>
      <c r="Q90" s="54">
        <v>67.86</v>
      </c>
      <c r="R90" s="54">
        <v>21.18</v>
      </c>
      <c r="S90" s="54">
        <v>78.69</v>
      </c>
      <c r="T90" s="54">
        <v>44.72</v>
      </c>
      <c r="U90" s="54"/>
      <c r="V90" s="54">
        <v>0</v>
      </c>
      <c r="W90" s="54">
        <v>63.84</v>
      </c>
      <c r="X90" s="54">
        <v>65.14</v>
      </c>
      <c r="Y90" s="54">
        <v>1.44</v>
      </c>
      <c r="Z90" s="54">
        <v>107.14999999999999</v>
      </c>
      <c r="AA90" s="54"/>
      <c r="AB90" s="54">
        <v>7.42</v>
      </c>
      <c r="AC90" s="54">
        <v>0</v>
      </c>
      <c r="AD90" s="54">
        <v>30</v>
      </c>
      <c r="AE90" s="54"/>
      <c r="AF90" s="54"/>
      <c r="AG90" s="54">
        <v>0</v>
      </c>
      <c r="AH90" s="54">
        <v>82.22</v>
      </c>
      <c r="AI90" s="54">
        <v>62.46</v>
      </c>
      <c r="AJ90" s="54">
        <v>99.47</v>
      </c>
      <c r="AK90" s="54">
        <v>46.05</v>
      </c>
      <c r="AL90" s="54">
        <v>4.34</v>
      </c>
      <c r="AM90" s="54">
        <v>33</v>
      </c>
      <c r="AN90" s="54">
        <v>25.830000000000002</v>
      </c>
      <c r="AO90" s="54">
        <v>82.37</v>
      </c>
      <c r="AP90" s="54">
        <v>0</v>
      </c>
    </row>
    <row r="91" spans="1:42" x14ac:dyDescent="0.25">
      <c r="A91" s="62"/>
      <c r="B91" s="62" t="s">
        <v>137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>
        <v>5.62</v>
      </c>
      <c r="AJ91" s="54"/>
      <c r="AK91" s="54"/>
      <c r="AL91" s="54"/>
      <c r="AM91" s="54"/>
      <c r="AN91" s="54"/>
      <c r="AO91" s="54"/>
      <c r="AP91" s="54"/>
    </row>
    <row r="92" spans="1:42" x14ac:dyDescent="0.25">
      <c r="A92" s="62"/>
      <c r="B92" s="62" t="s">
        <v>48</v>
      </c>
      <c r="C92" s="54"/>
      <c r="D92" s="54">
        <v>9.31</v>
      </c>
      <c r="E92" s="54">
        <v>0</v>
      </c>
      <c r="F92" s="54">
        <v>0</v>
      </c>
      <c r="G92" s="54">
        <v>0</v>
      </c>
      <c r="H92" s="54"/>
      <c r="I92" s="54"/>
      <c r="J92" s="54">
        <v>71.759999999999991</v>
      </c>
      <c r="K92" s="54">
        <v>41.43</v>
      </c>
      <c r="L92" s="54">
        <v>0</v>
      </c>
      <c r="M92" s="54">
        <v>69.64</v>
      </c>
      <c r="N92" s="54">
        <v>12.46</v>
      </c>
      <c r="O92" s="54">
        <v>0</v>
      </c>
      <c r="P92" s="54">
        <v>67.25</v>
      </c>
      <c r="Q92" s="54"/>
      <c r="R92" s="54">
        <v>91.51</v>
      </c>
      <c r="S92" s="54">
        <v>55.800000000000004</v>
      </c>
      <c r="T92" s="54">
        <v>38.47</v>
      </c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>
        <v>56.86</v>
      </c>
      <c r="AL92" s="54">
        <v>31.290000000000003</v>
      </c>
      <c r="AM92" s="54">
        <v>120.30999999999999</v>
      </c>
      <c r="AN92" s="54">
        <v>0</v>
      </c>
      <c r="AO92" s="54">
        <v>4.3499999999999996</v>
      </c>
      <c r="AP92" s="54"/>
    </row>
    <row r="93" spans="1:42" x14ac:dyDescent="0.25">
      <c r="A93" s="62"/>
      <c r="B93" s="62" t="s">
        <v>99</v>
      </c>
      <c r="C93" s="54">
        <v>0</v>
      </c>
      <c r="D93" s="54">
        <v>7.328235294117647</v>
      </c>
      <c r="E93" s="54">
        <v>0</v>
      </c>
      <c r="F93" s="54">
        <v>86.47999999999999</v>
      </c>
      <c r="G93" s="54"/>
      <c r="H93" s="54"/>
      <c r="I93" s="54"/>
      <c r="J93" s="54"/>
      <c r="K93" s="54">
        <v>2.15</v>
      </c>
      <c r="L93" s="54"/>
      <c r="M93" s="54"/>
      <c r="N93" s="54">
        <v>77.73</v>
      </c>
      <c r="O93" s="54"/>
      <c r="P93" s="54">
        <v>26.8</v>
      </c>
      <c r="Q93" s="54">
        <v>0</v>
      </c>
      <c r="R93" s="54">
        <v>0</v>
      </c>
      <c r="S93" s="54">
        <v>25.41</v>
      </c>
      <c r="T93" s="54">
        <v>67.41</v>
      </c>
      <c r="U93" s="54">
        <v>101.08</v>
      </c>
      <c r="V93" s="54"/>
      <c r="W93" s="54">
        <v>33.81</v>
      </c>
      <c r="X93" s="54">
        <v>121.92</v>
      </c>
      <c r="Y93" s="54">
        <v>13.17</v>
      </c>
      <c r="Z93" s="54">
        <v>0</v>
      </c>
      <c r="AA93" s="54"/>
      <c r="AB93" s="54">
        <v>7.42</v>
      </c>
      <c r="AC93" s="54">
        <v>13.86</v>
      </c>
      <c r="AD93" s="54">
        <v>50.31</v>
      </c>
      <c r="AE93" s="54">
        <v>9.35</v>
      </c>
      <c r="AF93" s="54">
        <v>0</v>
      </c>
      <c r="AG93" s="54"/>
      <c r="AH93" s="54">
        <v>5</v>
      </c>
      <c r="AI93" s="54"/>
      <c r="AJ93" s="54"/>
      <c r="AK93" s="54"/>
      <c r="AL93" s="54"/>
      <c r="AM93" s="54"/>
      <c r="AN93" s="54"/>
      <c r="AO93" s="54">
        <v>10.11</v>
      </c>
      <c r="AP93" s="54"/>
    </row>
    <row r="94" spans="1:42" x14ac:dyDescent="0.25">
      <c r="A94" s="62"/>
      <c r="B94" s="62" t="s">
        <v>100</v>
      </c>
      <c r="C94" s="54">
        <v>13.6</v>
      </c>
      <c r="D94" s="54">
        <v>134.91</v>
      </c>
      <c r="E94" s="54">
        <v>5.79</v>
      </c>
      <c r="F94" s="54">
        <v>127.78</v>
      </c>
      <c r="G94" s="54">
        <v>79.490000000000009</v>
      </c>
      <c r="H94" s="54">
        <v>162.66999999999999</v>
      </c>
      <c r="I94" s="54">
        <v>125.87</v>
      </c>
      <c r="J94" s="54">
        <v>48.949999999999996</v>
      </c>
      <c r="K94" s="54">
        <v>66.75</v>
      </c>
      <c r="L94" s="54">
        <v>68.319999999999993</v>
      </c>
      <c r="M94" s="54">
        <v>145.87</v>
      </c>
      <c r="N94" s="54">
        <v>65.3</v>
      </c>
      <c r="O94" s="54">
        <v>84.29</v>
      </c>
      <c r="P94" s="54">
        <v>75.349999999999994</v>
      </c>
      <c r="Q94" s="54">
        <v>129.72</v>
      </c>
      <c r="R94" s="54">
        <v>130.78</v>
      </c>
      <c r="S94" s="54">
        <v>40.020000000000003</v>
      </c>
      <c r="T94" s="54">
        <v>87.99</v>
      </c>
      <c r="U94" s="54">
        <v>0.72</v>
      </c>
      <c r="V94" s="54">
        <v>0</v>
      </c>
      <c r="W94" s="54">
        <v>168.62</v>
      </c>
      <c r="X94" s="54">
        <v>121.75000000000001</v>
      </c>
      <c r="Y94" s="54">
        <v>0</v>
      </c>
      <c r="Z94" s="54">
        <v>122.86000000000001</v>
      </c>
      <c r="AA94" s="54">
        <v>1</v>
      </c>
      <c r="AB94" s="54">
        <v>6.71</v>
      </c>
      <c r="AC94" s="54">
        <v>14.379999999999999</v>
      </c>
      <c r="AD94" s="54">
        <v>30</v>
      </c>
      <c r="AE94" s="54"/>
      <c r="AF94" s="54"/>
      <c r="AG94" s="54"/>
      <c r="AH94" s="54">
        <v>57.519999999999996</v>
      </c>
      <c r="AI94" s="54">
        <v>113.49</v>
      </c>
      <c r="AJ94" s="54">
        <v>179.85000000000002</v>
      </c>
      <c r="AK94" s="54">
        <v>76.52</v>
      </c>
      <c r="AL94" s="54">
        <v>85.48</v>
      </c>
      <c r="AM94" s="54">
        <v>52.970000000000006</v>
      </c>
      <c r="AN94" s="54">
        <v>36.99</v>
      </c>
      <c r="AO94" s="54">
        <v>69.31</v>
      </c>
      <c r="AP94" s="54">
        <v>0</v>
      </c>
    </row>
    <row r="95" spans="1:42" x14ac:dyDescent="0.25">
      <c r="A95" s="62"/>
      <c r="B95" s="62" t="s">
        <v>101</v>
      </c>
      <c r="C95" s="54">
        <v>14.35</v>
      </c>
      <c r="D95" s="54">
        <v>183.06000000000003</v>
      </c>
      <c r="E95" s="54">
        <v>81.290000000000006</v>
      </c>
      <c r="F95" s="54"/>
      <c r="G95" s="54"/>
      <c r="H95" s="54"/>
      <c r="I95" s="54"/>
      <c r="J95" s="54"/>
      <c r="K95" s="54"/>
      <c r="L95" s="54">
        <v>90.38</v>
      </c>
      <c r="M95" s="54"/>
      <c r="N95" s="54"/>
      <c r="O95" s="54">
        <v>67.61</v>
      </c>
      <c r="P95" s="54"/>
      <c r="Q95" s="54">
        <v>53.67</v>
      </c>
      <c r="R95" s="54">
        <v>0</v>
      </c>
      <c r="S95" s="54">
        <v>30.32</v>
      </c>
      <c r="T95" s="54">
        <v>117.72</v>
      </c>
      <c r="U95" s="54">
        <v>95.46</v>
      </c>
      <c r="V95" s="54"/>
      <c r="W95" s="54"/>
      <c r="X95" s="54"/>
      <c r="Y95" s="54"/>
      <c r="Z95" s="54"/>
      <c r="AA95" s="54"/>
      <c r="AB95" s="54">
        <v>10.34</v>
      </c>
      <c r="AC95" s="54"/>
      <c r="AD95" s="54">
        <v>101.82</v>
      </c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</row>
    <row r="96" spans="1:42" x14ac:dyDescent="0.25">
      <c r="A96" s="62"/>
      <c r="B96" s="62" t="s">
        <v>102</v>
      </c>
      <c r="C96" s="54">
        <v>0</v>
      </c>
      <c r="D96" s="54">
        <v>0</v>
      </c>
      <c r="E96" s="54">
        <v>0</v>
      </c>
      <c r="F96" s="54"/>
      <c r="G96" s="54"/>
      <c r="H96" s="54"/>
      <c r="I96" s="54"/>
      <c r="J96" s="54">
        <v>7.79</v>
      </c>
      <c r="K96" s="54">
        <v>0</v>
      </c>
      <c r="L96" s="54">
        <v>2.83</v>
      </c>
      <c r="M96" s="54"/>
      <c r="N96" s="54">
        <v>0</v>
      </c>
      <c r="O96" s="54">
        <v>0</v>
      </c>
      <c r="P96" s="54">
        <v>40.39</v>
      </c>
      <c r="Q96" s="54">
        <v>0</v>
      </c>
      <c r="R96" s="54">
        <v>0</v>
      </c>
      <c r="S96" s="54">
        <v>0</v>
      </c>
      <c r="T96" s="54">
        <v>1.41</v>
      </c>
      <c r="U96" s="54">
        <v>0</v>
      </c>
      <c r="V96" s="54">
        <v>0</v>
      </c>
      <c r="W96" s="54"/>
      <c r="X96" s="54">
        <v>0</v>
      </c>
      <c r="Y96" s="54">
        <v>0</v>
      </c>
      <c r="Z96" s="54">
        <v>5.72</v>
      </c>
      <c r="AA96" s="54">
        <v>1</v>
      </c>
      <c r="AB96" s="54">
        <v>6</v>
      </c>
      <c r="AC96" s="54">
        <v>0</v>
      </c>
      <c r="AD96" s="54">
        <v>30</v>
      </c>
      <c r="AE96" s="54">
        <v>0</v>
      </c>
      <c r="AF96" s="54">
        <v>0</v>
      </c>
      <c r="AG96" s="54">
        <v>0</v>
      </c>
      <c r="AH96" s="54">
        <v>0</v>
      </c>
      <c r="AI96" s="54">
        <v>40.909999999999997</v>
      </c>
      <c r="AJ96" s="54">
        <v>24.84</v>
      </c>
      <c r="AK96" s="54">
        <v>0</v>
      </c>
      <c r="AL96" s="54">
        <v>1.43</v>
      </c>
      <c r="AM96" s="54">
        <v>0</v>
      </c>
      <c r="AN96" s="54">
        <v>0</v>
      </c>
      <c r="AO96" s="54">
        <v>0</v>
      </c>
      <c r="AP96" s="54">
        <v>0</v>
      </c>
    </row>
    <row r="97" spans="1:42" x14ac:dyDescent="0.25">
      <c r="A97" s="62"/>
      <c r="B97" s="62" t="s">
        <v>103</v>
      </c>
      <c r="C97" s="54">
        <v>7.13</v>
      </c>
      <c r="D97" s="54">
        <v>138.15</v>
      </c>
      <c r="E97" s="54">
        <v>0.73</v>
      </c>
      <c r="F97" s="54">
        <v>154.6</v>
      </c>
      <c r="G97" s="54">
        <v>208.16</v>
      </c>
      <c r="H97" s="54">
        <v>286.2</v>
      </c>
      <c r="I97" s="54">
        <v>311.55</v>
      </c>
      <c r="J97" s="54">
        <v>170.4</v>
      </c>
      <c r="K97" s="54">
        <v>62.540000000000006</v>
      </c>
      <c r="L97" s="54">
        <v>186.3</v>
      </c>
      <c r="M97" s="54"/>
      <c r="N97" s="54"/>
      <c r="O97" s="54"/>
      <c r="P97" s="54"/>
      <c r="Q97" s="54">
        <v>62.429999999999993</v>
      </c>
      <c r="R97" s="54">
        <v>75.97</v>
      </c>
      <c r="S97" s="54">
        <v>50.46</v>
      </c>
      <c r="T97" s="54">
        <v>285.92</v>
      </c>
      <c r="U97" s="54">
        <v>216.67000000000002</v>
      </c>
      <c r="V97" s="54">
        <v>0</v>
      </c>
      <c r="W97" s="54">
        <v>369.76</v>
      </c>
      <c r="X97" s="54">
        <v>357.69</v>
      </c>
      <c r="Y97" s="54">
        <v>13.7</v>
      </c>
      <c r="Z97" s="54">
        <v>127.55</v>
      </c>
      <c r="AA97" s="54">
        <v>1</v>
      </c>
      <c r="AB97" s="54">
        <v>22.64</v>
      </c>
      <c r="AC97" s="54">
        <v>14.56</v>
      </c>
      <c r="AD97" s="54"/>
      <c r="AE97" s="54">
        <v>0</v>
      </c>
      <c r="AF97" s="54">
        <v>0</v>
      </c>
      <c r="AG97" s="54">
        <v>46.91</v>
      </c>
      <c r="AH97" s="54">
        <v>231.9</v>
      </c>
      <c r="AI97" s="54">
        <v>192.35</v>
      </c>
      <c r="AJ97" s="54">
        <v>112.28</v>
      </c>
      <c r="AK97" s="54">
        <v>185.36</v>
      </c>
      <c r="AL97" s="54">
        <v>38.1</v>
      </c>
      <c r="AM97" s="54">
        <v>222.2</v>
      </c>
      <c r="AN97" s="54">
        <v>76.92</v>
      </c>
      <c r="AO97" s="54">
        <v>89.690000000000012</v>
      </c>
      <c r="AP97" s="54">
        <v>0.7</v>
      </c>
    </row>
    <row r="98" spans="1:42" x14ac:dyDescent="0.25">
      <c r="A98" s="62"/>
      <c r="B98" s="62" t="s">
        <v>104</v>
      </c>
      <c r="C98" s="54">
        <v>95.66</v>
      </c>
      <c r="D98" s="54">
        <v>297.08</v>
      </c>
      <c r="E98" s="54">
        <v>32.97</v>
      </c>
      <c r="F98" s="54">
        <v>63.78</v>
      </c>
      <c r="G98" s="54">
        <v>158.24</v>
      </c>
      <c r="H98" s="54">
        <v>82.2</v>
      </c>
      <c r="I98" s="54">
        <v>310.49</v>
      </c>
      <c r="J98" s="54">
        <v>141.04</v>
      </c>
      <c r="K98" s="54">
        <v>181.26</v>
      </c>
      <c r="L98" s="54">
        <v>210.89000000000001</v>
      </c>
      <c r="M98" s="54">
        <v>113.22</v>
      </c>
      <c r="N98" s="54">
        <v>188.55</v>
      </c>
      <c r="O98" s="54">
        <v>240.64</v>
      </c>
      <c r="P98" s="54">
        <v>42.13</v>
      </c>
      <c r="Q98" s="54">
        <v>197.45999999999998</v>
      </c>
      <c r="R98" s="54">
        <v>247.15</v>
      </c>
      <c r="S98" s="54">
        <v>149.9</v>
      </c>
      <c r="T98" s="54"/>
      <c r="U98" s="54">
        <v>443.77</v>
      </c>
      <c r="V98" s="54">
        <v>14.32</v>
      </c>
      <c r="W98" s="54">
        <v>230.28000000000003</v>
      </c>
      <c r="X98" s="54">
        <v>273.64</v>
      </c>
      <c r="Y98" s="54">
        <v>57.78</v>
      </c>
      <c r="Z98" s="54">
        <v>148.53</v>
      </c>
      <c r="AA98" s="54"/>
      <c r="AB98" s="54">
        <v>6</v>
      </c>
      <c r="AC98" s="54">
        <v>72.789999999999992</v>
      </c>
      <c r="AD98" s="54">
        <v>146.69999999999999</v>
      </c>
      <c r="AE98" s="54">
        <v>51.12</v>
      </c>
      <c r="AF98" s="54">
        <v>26.46</v>
      </c>
      <c r="AG98" s="54">
        <v>84.78</v>
      </c>
      <c r="AH98" s="54">
        <v>44.260000000000005</v>
      </c>
      <c r="AI98" s="54"/>
      <c r="AJ98" s="54">
        <v>195.33999999999997</v>
      </c>
      <c r="AK98" s="54">
        <v>115.44</v>
      </c>
      <c r="AL98" s="54">
        <v>236.36</v>
      </c>
      <c r="AM98" s="54">
        <v>234.28</v>
      </c>
      <c r="AN98" s="54">
        <v>78.430000000000007</v>
      </c>
      <c r="AO98" s="54">
        <v>135.93</v>
      </c>
      <c r="AP98" s="54">
        <v>0</v>
      </c>
    </row>
    <row r="99" spans="1:42" x14ac:dyDescent="0.25">
      <c r="A99" s="62"/>
      <c r="B99" s="62" t="s">
        <v>105</v>
      </c>
      <c r="C99" s="54">
        <v>81.650000000000006</v>
      </c>
      <c r="D99" s="54">
        <v>70.97</v>
      </c>
      <c r="E99" s="54"/>
      <c r="F99" s="54">
        <v>5.7</v>
      </c>
      <c r="G99" s="54">
        <v>112.53</v>
      </c>
      <c r="H99" s="54">
        <v>165.45999999999998</v>
      </c>
      <c r="I99" s="54">
        <v>105.54</v>
      </c>
      <c r="J99" s="54"/>
      <c r="K99" s="54">
        <v>0.71</v>
      </c>
      <c r="L99" s="54">
        <v>31.6</v>
      </c>
      <c r="M99" s="54"/>
      <c r="N99" s="54"/>
      <c r="O99" s="54">
        <v>3.61</v>
      </c>
      <c r="P99" s="54">
        <v>1.43</v>
      </c>
      <c r="Q99" s="54">
        <v>5.03</v>
      </c>
      <c r="R99" s="54">
        <v>4.3600000000000003</v>
      </c>
      <c r="S99" s="54">
        <v>42.64</v>
      </c>
      <c r="T99" s="54">
        <v>0.72</v>
      </c>
      <c r="U99" s="54">
        <v>128.59</v>
      </c>
      <c r="V99" s="54">
        <v>0</v>
      </c>
      <c r="W99" s="54">
        <v>19.559999999999999</v>
      </c>
      <c r="X99" s="54">
        <v>136.82</v>
      </c>
      <c r="Y99" s="54">
        <v>12</v>
      </c>
      <c r="Z99" s="54">
        <v>159.99</v>
      </c>
      <c r="AA99" s="54"/>
      <c r="AB99" s="54">
        <v>6</v>
      </c>
      <c r="AC99" s="54">
        <v>23.200000000000003</v>
      </c>
      <c r="AD99" s="54">
        <v>109.45</v>
      </c>
      <c r="AE99" s="54">
        <v>4.28</v>
      </c>
      <c r="AF99" s="54">
        <v>0.72</v>
      </c>
      <c r="AG99" s="54">
        <v>84.44</v>
      </c>
      <c r="AH99" s="54">
        <v>73.36</v>
      </c>
      <c r="AI99" s="54">
        <v>117.91</v>
      </c>
      <c r="AJ99" s="54">
        <v>60.41</v>
      </c>
      <c r="AK99" s="54"/>
      <c r="AL99" s="54"/>
      <c r="AM99" s="54"/>
      <c r="AN99" s="54"/>
      <c r="AO99" s="54"/>
      <c r="AP99" s="54"/>
    </row>
    <row r="100" spans="1:42" x14ac:dyDescent="0.25">
      <c r="A100" s="62"/>
      <c r="B100" s="62" t="s">
        <v>106</v>
      </c>
      <c r="C100" s="54">
        <v>7.17</v>
      </c>
      <c r="D100" s="54">
        <v>0</v>
      </c>
      <c r="E100" s="54"/>
      <c r="F100" s="54"/>
      <c r="G100" s="54"/>
      <c r="H100" s="54"/>
      <c r="I100" s="54"/>
      <c r="J100" s="54"/>
      <c r="K100" s="54">
        <v>6.42</v>
      </c>
      <c r="L100" s="54">
        <v>0</v>
      </c>
      <c r="M100" s="54">
        <v>0</v>
      </c>
      <c r="N100" s="54">
        <v>0</v>
      </c>
      <c r="O100" s="54">
        <v>10.65</v>
      </c>
      <c r="P100" s="54">
        <v>0.7</v>
      </c>
      <c r="Q100" s="54">
        <v>3.54</v>
      </c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>
        <v>7.86</v>
      </c>
      <c r="AJ100" s="54">
        <v>38.760000000000005</v>
      </c>
      <c r="AK100" s="54">
        <v>0.71</v>
      </c>
      <c r="AL100" s="54">
        <v>0</v>
      </c>
      <c r="AM100" s="54">
        <v>0</v>
      </c>
      <c r="AN100" s="54"/>
      <c r="AO100" s="54"/>
      <c r="AP100" s="54"/>
    </row>
    <row r="101" spans="1:42" x14ac:dyDescent="0.25">
      <c r="A101" s="62"/>
      <c r="B101" s="62" t="s">
        <v>107</v>
      </c>
      <c r="C101" s="54">
        <v>8.08</v>
      </c>
      <c r="D101" s="54">
        <v>0</v>
      </c>
      <c r="E101" s="54">
        <v>0</v>
      </c>
      <c r="F101" s="54">
        <v>97.699999999999989</v>
      </c>
      <c r="G101" s="54">
        <v>56.95</v>
      </c>
      <c r="H101" s="54">
        <v>0</v>
      </c>
      <c r="I101" s="54">
        <v>3.6</v>
      </c>
      <c r="J101" s="54"/>
      <c r="K101" s="54"/>
      <c r="L101" s="54">
        <v>3.75</v>
      </c>
      <c r="M101" s="54"/>
      <c r="N101" s="54">
        <v>0</v>
      </c>
      <c r="O101" s="54"/>
      <c r="P101" s="54">
        <v>0.7</v>
      </c>
      <c r="Q101" s="54">
        <v>35.42</v>
      </c>
      <c r="R101" s="54">
        <v>0</v>
      </c>
      <c r="S101" s="54">
        <v>0</v>
      </c>
      <c r="T101" s="54">
        <v>33.17</v>
      </c>
      <c r="U101" s="54">
        <v>5.63</v>
      </c>
      <c r="V101" s="54"/>
      <c r="W101" s="54"/>
      <c r="X101" s="54">
        <v>58.57</v>
      </c>
      <c r="Y101" s="54">
        <v>2.11</v>
      </c>
      <c r="Z101" s="54">
        <v>90.93</v>
      </c>
      <c r="AA101" s="54"/>
      <c r="AB101" s="54">
        <v>6</v>
      </c>
      <c r="AC101" s="54">
        <v>16.25</v>
      </c>
      <c r="AD101" s="54">
        <v>31.43</v>
      </c>
      <c r="AE101" s="54">
        <v>0</v>
      </c>
      <c r="AF101" s="54"/>
      <c r="AG101" s="54">
        <v>0</v>
      </c>
      <c r="AH101" s="54">
        <v>5.6999999999999993</v>
      </c>
      <c r="AI101" s="54">
        <v>7.85</v>
      </c>
      <c r="AJ101" s="54">
        <v>110.97</v>
      </c>
      <c r="AK101" s="54">
        <v>4.29</v>
      </c>
      <c r="AL101" s="54">
        <v>0</v>
      </c>
      <c r="AM101" s="54">
        <v>50.42</v>
      </c>
      <c r="AN101" s="54">
        <v>18.95</v>
      </c>
      <c r="AO101" s="54">
        <v>12.190000000000001</v>
      </c>
      <c r="AP101" s="54"/>
    </row>
    <row r="102" spans="1:42" x14ac:dyDescent="0.25">
      <c r="A102" s="62"/>
      <c r="B102" s="62" t="s">
        <v>108</v>
      </c>
      <c r="C102" s="54">
        <v>40.35</v>
      </c>
      <c r="D102" s="54">
        <v>311.59999999999997</v>
      </c>
      <c r="E102" s="54">
        <v>67.86</v>
      </c>
      <c r="F102" s="54">
        <v>324.76</v>
      </c>
      <c r="G102" s="54">
        <v>450.01</v>
      </c>
      <c r="H102" s="54">
        <v>524.23</v>
      </c>
      <c r="I102" s="54">
        <v>222.56</v>
      </c>
      <c r="J102" s="54">
        <v>114.75</v>
      </c>
      <c r="K102" s="54">
        <v>463.1</v>
      </c>
      <c r="L102" s="54">
        <v>314.48999999999995</v>
      </c>
      <c r="M102" s="54">
        <v>131.87</v>
      </c>
      <c r="N102" s="54">
        <v>183.35</v>
      </c>
      <c r="O102" s="54">
        <v>440.33000000000004</v>
      </c>
      <c r="P102" s="54"/>
      <c r="Q102" s="54">
        <v>124.28</v>
      </c>
      <c r="R102" s="54">
        <v>237.63</v>
      </c>
      <c r="S102" s="54">
        <v>503.20000000000005</v>
      </c>
      <c r="T102" s="54">
        <v>492.85</v>
      </c>
      <c r="U102" s="54">
        <v>184.44</v>
      </c>
      <c r="V102" s="54">
        <v>49.12</v>
      </c>
      <c r="W102" s="54">
        <v>13.81</v>
      </c>
      <c r="X102" s="54">
        <v>309.96000000000004</v>
      </c>
      <c r="Y102" s="54">
        <v>36.059999999999995</v>
      </c>
      <c r="Z102" s="54">
        <v>137.47999999999999</v>
      </c>
      <c r="AA102" s="54">
        <v>1</v>
      </c>
      <c r="AB102" s="54"/>
      <c r="AC102" s="54">
        <v>261.24</v>
      </c>
      <c r="AD102" s="54">
        <v>330.39</v>
      </c>
      <c r="AE102" s="54">
        <v>24.31</v>
      </c>
      <c r="AF102" s="54">
        <v>0</v>
      </c>
      <c r="AG102" s="54">
        <v>313.08999999999997</v>
      </c>
      <c r="AH102" s="54">
        <v>353.31</v>
      </c>
      <c r="AI102" s="54">
        <v>390.59000000000003</v>
      </c>
      <c r="AJ102" s="54">
        <v>145.6</v>
      </c>
      <c r="AK102" s="54">
        <v>434.50999999999993</v>
      </c>
      <c r="AL102" s="54">
        <v>298.64999999999998</v>
      </c>
      <c r="AM102" s="54">
        <v>77.16</v>
      </c>
      <c r="AN102" s="54">
        <v>65.67</v>
      </c>
      <c r="AO102" s="54">
        <v>201.48</v>
      </c>
      <c r="AP102" s="54">
        <v>2.85</v>
      </c>
    </row>
    <row r="103" spans="1:42" x14ac:dyDescent="0.25">
      <c r="A103" s="62"/>
      <c r="B103" s="62" t="s">
        <v>109</v>
      </c>
      <c r="C103" s="54">
        <v>6.54</v>
      </c>
      <c r="D103" s="54">
        <v>20.170000000000002</v>
      </c>
      <c r="E103" s="54">
        <v>56.3</v>
      </c>
      <c r="F103" s="54">
        <v>1.47</v>
      </c>
      <c r="G103" s="54"/>
      <c r="H103" s="54">
        <v>112.18</v>
      </c>
      <c r="I103" s="54">
        <v>47.800000000000004</v>
      </c>
      <c r="J103" s="54">
        <v>1.41</v>
      </c>
      <c r="K103" s="54">
        <v>129.53</v>
      </c>
      <c r="L103" s="54">
        <v>8.59</v>
      </c>
      <c r="M103" s="54"/>
      <c r="N103" s="54">
        <v>0</v>
      </c>
      <c r="O103" s="54">
        <v>0</v>
      </c>
      <c r="P103" s="54">
        <v>59.589999999999996</v>
      </c>
      <c r="Q103" s="54">
        <v>14.55</v>
      </c>
      <c r="R103" s="54">
        <v>2.16</v>
      </c>
      <c r="S103" s="54">
        <v>33.61</v>
      </c>
      <c r="T103" s="54">
        <v>2.84</v>
      </c>
      <c r="U103" s="54">
        <v>0</v>
      </c>
      <c r="V103" s="54">
        <v>0</v>
      </c>
      <c r="W103" s="54">
        <v>10.96</v>
      </c>
      <c r="X103" s="54">
        <v>77.81</v>
      </c>
      <c r="Y103" s="54"/>
      <c r="Z103" s="54"/>
      <c r="AA103" s="54"/>
      <c r="AB103" s="54">
        <v>0</v>
      </c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</row>
    <row r="104" spans="1:42" x14ac:dyDescent="0.25">
      <c r="A104" s="62"/>
      <c r="B104" s="62" t="s">
        <v>110</v>
      </c>
      <c r="C104" s="54">
        <v>0.7</v>
      </c>
      <c r="D104" s="54">
        <v>88.94</v>
      </c>
      <c r="E104" s="54">
        <v>11.82</v>
      </c>
      <c r="F104" s="54">
        <v>134.88</v>
      </c>
      <c r="G104" s="54">
        <v>136.38999999999999</v>
      </c>
      <c r="H104" s="54">
        <v>154.93</v>
      </c>
      <c r="I104" s="54">
        <v>115.5</v>
      </c>
      <c r="J104" s="54">
        <v>30.05</v>
      </c>
      <c r="K104" s="54">
        <v>285.36</v>
      </c>
      <c r="L104" s="54">
        <v>31.849999999999998</v>
      </c>
      <c r="M104" s="54">
        <v>0</v>
      </c>
      <c r="N104" s="54">
        <v>66.64</v>
      </c>
      <c r="O104" s="54">
        <v>54.35</v>
      </c>
      <c r="P104" s="54">
        <v>15.82</v>
      </c>
      <c r="Q104" s="54">
        <v>162.03</v>
      </c>
      <c r="R104" s="54">
        <v>110.79</v>
      </c>
      <c r="S104" s="54">
        <v>51.17</v>
      </c>
      <c r="T104" s="54">
        <v>69.77</v>
      </c>
      <c r="U104" s="54">
        <v>86.08</v>
      </c>
      <c r="V104" s="54">
        <v>0</v>
      </c>
      <c r="W104" s="54">
        <v>148.58000000000001</v>
      </c>
      <c r="X104" s="54">
        <v>140.80000000000001</v>
      </c>
      <c r="Y104" s="54">
        <v>0</v>
      </c>
      <c r="Z104" s="54">
        <v>5.7700000000000005</v>
      </c>
      <c r="AA104" s="54"/>
      <c r="AB104" s="54"/>
      <c r="AC104" s="54">
        <v>0.72</v>
      </c>
      <c r="AD104" s="54">
        <v>135.54000000000002</v>
      </c>
      <c r="AE104" s="54"/>
      <c r="AF104" s="54">
        <v>0</v>
      </c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</row>
    <row r="105" spans="1:42" x14ac:dyDescent="0.25">
      <c r="A105" s="62"/>
      <c r="B105" s="62" t="s">
        <v>111</v>
      </c>
      <c r="C105" s="54">
        <v>41.28</v>
      </c>
      <c r="D105" s="54">
        <v>2.11</v>
      </c>
      <c r="E105" s="54"/>
      <c r="F105" s="54"/>
      <c r="G105" s="54">
        <v>133.59</v>
      </c>
      <c r="H105" s="54">
        <v>65.660000000000011</v>
      </c>
      <c r="I105" s="54">
        <v>92.14</v>
      </c>
      <c r="J105" s="54">
        <v>61.36</v>
      </c>
      <c r="K105" s="54">
        <v>100.51</v>
      </c>
      <c r="L105" s="54">
        <v>86</v>
      </c>
      <c r="M105" s="54"/>
      <c r="N105" s="54">
        <v>62.92</v>
      </c>
      <c r="O105" s="54">
        <v>70.61</v>
      </c>
      <c r="P105" s="54">
        <v>2.12</v>
      </c>
      <c r="Q105" s="54">
        <v>12.19</v>
      </c>
      <c r="R105" s="54">
        <v>4.26</v>
      </c>
      <c r="S105" s="54">
        <v>0</v>
      </c>
      <c r="T105" s="54"/>
      <c r="U105" s="54"/>
      <c r="V105" s="54">
        <v>0</v>
      </c>
      <c r="W105" s="54">
        <v>0</v>
      </c>
      <c r="X105" s="54">
        <v>132.69</v>
      </c>
      <c r="Y105" s="54"/>
      <c r="Z105" s="54">
        <v>110.6</v>
      </c>
      <c r="AA105" s="54"/>
      <c r="AB105" s="54">
        <v>6</v>
      </c>
      <c r="AC105" s="54">
        <v>59.930000000000007</v>
      </c>
      <c r="AD105" s="54">
        <v>70.900000000000006</v>
      </c>
      <c r="AE105" s="54">
        <v>0.7</v>
      </c>
      <c r="AF105" s="54">
        <v>0</v>
      </c>
      <c r="AG105" s="54">
        <v>0.71</v>
      </c>
      <c r="AH105" s="54">
        <v>40.86</v>
      </c>
      <c r="AI105" s="54">
        <v>150.11000000000001</v>
      </c>
      <c r="AJ105" s="54">
        <v>159.70999999999998</v>
      </c>
      <c r="AK105" s="54">
        <v>94.94</v>
      </c>
      <c r="AL105" s="54">
        <v>58.91</v>
      </c>
      <c r="AM105" s="54">
        <v>140.86000000000001</v>
      </c>
      <c r="AN105" s="54">
        <v>50.959999999999994</v>
      </c>
      <c r="AO105" s="54">
        <v>61.21</v>
      </c>
      <c r="AP105" s="54">
        <v>0</v>
      </c>
    </row>
    <row r="106" spans="1:42" x14ac:dyDescent="0.25">
      <c r="A106" s="62"/>
      <c r="B106" s="62" t="s">
        <v>112</v>
      </c>
      <c r="C106" s="54">
        <v>18.29</v>
      </c>
      <c r="D106" s="54">
        <v>145.24</v>
      </c>
      <c r="E106" s="54">
        <v>29.38</v>
      </c>
      <c r="F106" s="54">
        <v>9</v>
      </c>
      <c r="G106" s="54"/>
      <c r="H106" s="54"/>
      <c r="I106" s="54"/>
      <c r="J106" s="54"/>
      <c r="K106" s="54"/>
      <c r="L106" s="54">
        <v>0</v>
      </c>
      <c r="M106" s="54"/>
      <c r="N106" s="54"/>
      <c r="O106" s="54">
        <v>69.680000000000007</v>
      </c>
      <c r="P106" s="54">
        <v>0.71</v>
      </c>
      <c r="Q106" s="54">
        <v>1.46</v>
      </c>
      <c r="R106" s="54">
        <v>0</v>
      </c>
      <c r="S106" s="54"/>
      <c r="T106" s="54">
        <v>17</v>
      </c>
      <c r="U106" s="54"/>
      <c r="V106" s="54"/>
      <c r="W106" s="54"/>
      <c r="X106" s="54">
        <v>0</v>
      </c>
      <c r="Y106" s="54"/>
      <c r="Z106" s="54">
        <v>111.6</v>
      </c>
      <c r="AA106" s="54">
        <v>1</v>
      </c>
      <c r="AB106" s="54"/>
      <c r="AC106" s="54">
        <v>21.72</v>
      </c>
      <c r="AD106" s="54">
        <v>104.53</v>
      </c>
      <c r="AE106" s="54">
        <v>0</v>
      </c>
      <c r="AF106" s="54"/>
      <c r="AG106" s="54">
        <v>9.3800000000000008</v>
      </c>
      <c r="AH106" s="54">
        <v>93.42</v>
      </c>
      <c r="AI106" s="54">
        <v>276.46000000000004</v>
      </c>
      <c r="AJ106" s="54">
        <v>86.75</v>
      </c>
      <c r="AK106" s="54">
        <v>46.04</v>
      </c>
      <c r="AL106" s="54"/>
      <c r="AM106" s="54"/>
      <c r="AN106" s="54"/>
      <c r="AO106" s="54"/>
      <c r="AP106" s="54"/>
    </row>
    <row r="107" spans="1:42" x14ac:dyDescent="0.25">
      <c r="A107" s="62"/>
      <c r="B107" s="62" t="s">
        <v>113</v>
      </c>
      <c r="C107" s="54">
        <v>57.68</v>
      </c>
      <c r="D107" s="54">
        <v>94.38</v>
      </c>
      <c r="E107" s="54">
        <v>0</v>
      </c>
      <c r="F107" s="54">
        <v>39.69</v>
      </c>
      <c r="G107" s="54">
        <v>111.18</v>
      </c>
      <c r="H107" s="54">
        <v>70.89</v>
      </c>
      <c r="I107" s="54">
        <v>107.34</v>
      </c>
      <c r="J107" s="54">
        <v>145.01999999999998</v>
      </c>
      <c r="K107" s="54">
        <v>89.89</v>
      </c>
      <c r="L107" s="54">
        <v>45.33</v>
      </c>
      <c r="M107" s="54">
        <v>63.95</v>
      </c>
      <c r="N107" s="54">
        <v>66.47</v>
      </c>
      <c r="O107" s="54">
        <v>100.35</v>
      </c>
      <c r="P107" s="54">
        <v>56.94</v>
      </c>
      <c r="Q107" s="54">
        <v>123.71000000000001</v>
      </c>
      <c r="R107" s="54">
        <v>104.6</v>
      </c>
      <c r="S107" s="54">
        <v>44.4</v>
      </c>
      <c r="T107" s="54">
        <v>104.44</v>
      </c>
      <c r="U107" s="54">
        <v>2.12</v>
      </c>
      <c r="V107" s="54">
        <v>0</v>
      </c>
      <c r="W107" s="54">
        <v>183.45</v>
      </c>
      <c r="X107" s="54">
        <v>129.62</v>
      </c>
      <c r="Y107" s="54">
        <v>9.4499999999999993</v>
      </c>
      <c r="Z107" s="54">
        <v>142.35</v>
      </c>
      <c r="AA107" s="54">
        <v>1</v>
      </c>
      <c r="AB107" s="54">
        <v>0.71</v>
      </c>
      <c r="AC107" s="54">
        <v>68.27</v>
      </c>
      <c r="AD107" s="54">
        <v>68.91</v>
      </c>
      <c r="AE107" s="54">
        <v>5.0199999999999996</v>
      </c>
      <c r="AF107" s="54">
        <v>10.01</v>
      </c>
      <c r="AG107" s="54">
        <v>19.52</v>
      </c>
      <c r="AH107" s="54">
        <v>125.94000000000001</v>
      </c>
      <c r="AI107" s="54">
        <v>229.65</v>
      </c>
      <c r="AJ107" s="54">
        <v>214.70999999999998</v>
      </c>
      <c r="AK107" s="54">
        <v>2.84</v>
      </c>
      <c r="AL107" s="54">
        <v>13.59</v>
      </c>
      <c r="AM107" s="54">
        <v>78.86</v>
      </c>
      <c r="AN107" s="54">
        <v>46.41</v>
      </c>
      <c r="AO107" s="54">
        <v>58.190000000000005</v>
      </c>
      <c r="AP107" s="54">
        <v>0</v>
      </c>
    </row>
    <row r="108" spans="1:42" x14ac:dyDescent="0.25">
      <c r="A108" s="62"/>
      <c r="B108" s="62" t="s">
        <v>114</v>
      </c>
      <c r="C108" s="54"/>
      <c r="D108" s="54"/>
      <c r="E108" s="54"/>
      <c r="F108" s="54"/>
      <c r="G108" s="54"/>
      <c r="H108" s="54"/>
      <c r="I108" s="54">
        <v>0</v>
      </c>
      <c r="J108" s="54"/>
      <c r="K108" s="54"/>
      <c r="L108" s="54">
        <v>0</v>
      </c>
      <c r="M108" s="54">
        <v>0</v>
      </c>
      <c r="N108" s="54">
        <v>0</v>
      </c>
      <c r="O108" s="54">
        <v>0</v>
      </c>
      <c r="P108" s="54"/>
      <c r="Q108" s="54">
        <v>0</v>
      </c>
      <c r="R108" s="54">
        <v>32.71</v>
      </c>
      <c r="S108" s="54">
        <v>0</v>
      </c>
      <c r="T108" s="54">
        <v>12.540000000000001</v>
      </c>
      <c r="U108" s="54">
        <v>1.44</v>
      </c>
      <c r="V108" s="54">
        <v>3.64</v>
      </c>
      <c r="W108" s="54"/>
      <c r="X108" s="54">
        <v>0</v>
      </c>
      <c r="Y108" s="54">
        <v>0</v>
      </c>
      <c r="Z108" s="54">
        <v>41.2</v>
      </c>
      <c r="AA108" s="54"/>
      <c r="AB108" s="54">
        <v>6</v>
      </c>
      <c r="AC108" s="54">
        <v>0</v>
      </c>
      <c r="AD108" s="54">
        <v>30</v>
      </c>
      <c r="AE108" s="54"/>
      <c r="AF108" s="54">
        <v>0</v>
      </c>
      <c r="AG108" s="54">
        <v>2.13</v>
      </c>
      <c r="AH108" s="54">
        <v>0</v>
      </c>
      <c r="AI108" s="54">
        <v>2.89</v>
      </c>
      <c r="AJ108" s="54">
        <v>0</v>
      </c>
      <c r="AK108" s="54">
        <v>0</v>
      </c>
      <c r="AL108" s="54"/>
      <c r="AM108" s="54">
        <v>0</v>
      </c>
      <c r="AN108" s="54">
        <v>0</v>
      </c>
      <c r="AO108" s="54">
        <v>0</v>
      </c>
      <c r="AP108" s="54">
        <v>0</v>
      </c>
    </row>
    <row r="109" spans="1:42" x14ac:dyDescent="0.25">
      <c r="A109" s="62"/>
      <c r="B109" s="62" t="s">
        <v>115</v>
      </c>
      <c r="C109" s="54">
        <v>31.54</v>
      </c>
      <c r="D109" s="54"/>
      <c r="E109" s="54"/>
      <c r="F109" s="54"/>
      <c r="G109" s="54"/>
      <c r="H109" s="54"/>
      <c r="I109" s="54">
        <v>17.32</v>
      </c>
      <c r="J109" s="54">
        <v>69.97</v>
      </c>
      <c r="K109" s="54">
        <v>58.760000000000005</v>
      </c>
      <c r="L109" s="54">
        <v>119.89</v>
      </c>
      <c r="M109" s="54">
        <v>121.8</v>
      </c>
      <c r="N109" s="54">
        <v>47.480000000000004</v>
      </c>
      <c r="O109" s="54">
        <v>185.58999999999997</v>
      </c>
      <c r="P109" s="54">
        <v>87.19</v>
      </c>
      <c r="Q109" s="54">
        <v>184.76</v>
      </c>
      <c r="R109" s="54">
        <v>107.33</v>
      </c>
      <c r="S109" s="54">
        <v>133.46</v>
      </c>
      <c r="T109" s="54">
        <v>89.92</v>
      </c>
      <c r="U109" s="54">
        <v>0</v>
      </c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>
        <v>4.2699999999999996</v>
      </c>
      <c r="AM109" s="54">
        <v>79.89</v>
      </c>
      <c r="AN109" s="54">
        <v>112.79</v>
      </c>
      <c r="AO109" s="54">
        <v>125.32</v>
      </c>
      <c r="AP109" s="54"/>
    </row>
    <row r="110" spans="1:42" x14ac:dyDescent="0.25">
      <c r="A110" s="62"/>
      <c r="B110" s="62" t="s">
        <v>116</v>
      </c>
      <c r="C110" s="54">
        <v>12.39</v>
      </c>
      <c r="D110" s="54">
        <v>27.83</v>
      </c>
      <c r="E110" s="54">
        <v>2.13</v>
      </c>
      <c r="F110" s="54">
        <v>48.64</v>
      </c>
      <c r="G110" s="54">
        <v>27.13</v>
      </c>
      <c r="H110" s="54">
        <v>155</v>
      </c>
      <c r="I110" s="54">
        <v>138.1</v>
      </c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>
        <v>21.23</v>
      </c>
      <c r="V110" s="54">
        <v>33.82</v>
      </c>
      <c r="W110" s="54">
        <v>2.83</v>
      </c>
      <c r="X110" s="54"/>
      <c r="Y110" s="54">
        <v>0</v>
      </c>
      <c r="Z110" s="54">
        <v>0</v>
      </c>
      <c r="AA110" s="54">
        <v>1</v>
      </c>
      <c r="AB110" s="54">
        <v>6</v>
      </c>
      <c r="AC110" s="54">
        <v>14.45</v>
      </c>
      <c r="AD110" s="54">
        <v>30</v>
      </c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</row>
    <row r="111" spans="1:42" x14ac:dyDescent="0.25">
      <c r="A111" s="62"/>
      <c r="B111" s="62" t="s">
        <v>117</v>
      </c>
      <c r="C111" s="54">
        <v>15.9</v>
      </c>
      <c r="D111" s="54">
        <v>206.60000000000002</v>
      </c>
      <c r="E111" s="54">
        <v>0</v>
      </c>
      <c r="F111" s="54"/>
      <c r="G111" s="54">
        <v>236.96</v>
      </c>
      <c r="H111" s="54">
        <v>208.43</v>
      </c>
      <c r="I111" s="54">
        <v>190.57</v>
      </c>
      <c r="J111" s="54">
        <v>128.85</v>
      </c>
      <c r="K111" s="54">
        <v>245.2</v>
      </c>
      <c r="L111" s="54">
        <v>184.19000000000003</v>
      </c>
      <c r="M111" s="54">
        <v>138.05999999999997</v>
      </c>
      <c r="N111" s="54">
        <v>126.97</v>
      </c>
      <c r="O111" s="54"/>
      <c r="P111" s="54"/>
      <c r="Q111" s="54">
        <v>80.81</v>
      </c>
      <c r="R111" s="54">
        <v>152.84</v>
      </c>
      <c r="S111" s="54">
        <v>325.33</v>
      </c>
      <c r="T111" s="54">
        <v>219.49</v>
      </c>
      <c r="U111" s="54">
        <v>210.57</v>
      </c>
      <c r="V111" s="54">
        <v>4.2699999999999996</v>
      </c>
      <c r="W111" s="54"/>
      <c r="X111" s="54"/>
      <c r="Y111" s="54"/>
      <c r="Z111" s="54"/>
      <c r="AA111" s="54"/>
      <c r="AB111" s="54">
        <v>6.7</v>
      </c>
      <c r="AC111" s="54">
        <v>162.76000000000002</v>
      </c>
      <c r="AD111" s="54">
        <v>143.42000000000002</v>
      </c>
      <c r="AE111" s="54">
        <v>25.49</v>
      </c>
      <c r="AF111" s="54">
        <v>0</v>
      </c>
      <c r="AG111" s="54">
        <v>113.31</v>
      </c>
      <c r="AH111" s="54">
        <v>166.04</v>
      </c>
      <c r="AI111" s="54">
        <v>310.39</v>
      </c>
      <c r="AJ111" s="54">
        <v>359</v>
      </c>
      <c r="AK111" s="54">
        <v>74.009999999999991</v>
      </c>
      <c r="AL111" s="54">
        <v>196.21999999999997</v>
      </c>
      <c r="AM111" s="54">
        <v>211.31</v>
      </c>
      <c r="AN111" s="54">
        <v>98.17</v>
      </c>
      <c r="AO111" s="54">
        <v>316.91999999999996</v>
      </c>
      <c r="AP111" s="54">
        <v>0.71</v>
      </c>
    </row>
    <row r="112" spans="1:42" x14ac:dyDescent="0.25">
      <c r="A112" s="62"/>
      <c r="B112" s="62" t="s">
        <v>118</v>
      </c>
      <c r="C112" s="54">
        <v>41.89</v>
      </c>
      <c r="D112" s="54">
        <v>142.19999999999999</v>
      </c>
      <c r="E112" s="54">
        <v>16.82</v>
      </c>
      <c r="F112" s="54">
        <v>157.19999999999999</v>
      </c>
      <c r="G112" s="54">
        <v>186.89999999999998</v>
      </c>
      <c r="H112" s="54">
        <v>148.69999999999999</v>
      </c>
      <c r="I112" s="54">
        <v>219.99</v>
      </c>
      <c r="J112" s="54">
        <v>121.60000000000001</v>
      </c>
      <c r="K112" s="54">
        <v>111.15</v>
      </c>
      <c r="L112" s="54"/>
      <c r="M112" s="54"/>
      <c r="N112" s="54"/>
      <c r="O112" s="54"/>
      <c r="P112" s="54"/>
      <c r="Q112" s="54"/>
      <c r="R112" s="54"/>
      <c r="S112" s="54">
        <v>99.28</v>
      </c>
      <c r="T112" s="54">
        <v>154.04000000000002</v>
      </c>
      <c r="U112" s="54">
        <v>114.12</v>
      </c>
      <c r="V112" s="54">
        <v>1.47</v>
      </c>
      <c r="W112" s="54">
        <v>175.82</v>
      </c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</row>
    <row r="113" spans="1:42" x14ac:dyDescent="0.25">
      <c r="A113" s="62"/>
      <c r="B113" s="62" t="s">
        <v>119</v>
      </c>
      <c r="C113" s="54">
        <v>0</v>
      </c>
      <c r="D113" s="54">
        <v>71.819999999999993</v>
      </c>
      <c r="E113" s="54">
        <v>4.29</v>
      </c>
      <c r="F113" s="54">
        <v>0</v>
      </c>
      <c r="G113" s="54">
        <v>32</v>
      </c>
      <c r="H113" s="54">
        <v>0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>
        <v>26.66</v>
      </c>
      <c r="Y113" s="54">
        <v>0</v>
      </c>
      <c r="Z113" s="54">
        <v>140.36000000000001</v>
      </c>
      <c r="AA113" s="54">
        <v>1</v>
      </c>
      <c r="AB113" s="54">
        <v>6</v>
      </c>
      <c r="AC113" s="54">
        <v>33.450000000000003</v>
      </c>
      <c r="AD113" s="54">
        <v>30</v>
      </c>
      <c r="AE113" s="54"/>
      <c r="AF113" s="54">
        <v>0</v>
      </c>
      <c r="AG113" s="54">
        <v>30.82</v>
      </c>
      <c r="AH113" s="54">
        <v>0</v>
      </c>
      <c r="AI113" s="54">
        <v>67.760000000000005</v>
      </c>
      <c r="AJ113" s="54">
        <v>193.44</v>
      </c>
      <c r="AK113" s="54">
        <v>91.13000000000001</v>
      </c>
      <c r="AL113" s="54">
        <v>41.910000000000004</v>
      </c>
      <c r="AM113" s="54">
        <v>0.7</v>
      </c>
      <c r="AN113" s="54">
        <v>35.69</v>
      </c>
      <c r="AO113" s="54">
        <v>55.690000000000005</v>
      </c>
      <c r="AP113" s="54">
        <v>0</v>
      </c>
    </row>
    <row r="114" spans="1:42" x14ac:dyDescent="0.25">
      <c r="A114" s="62"/>
      <c r="B114" s="62" t="s">
        <v>120</v>
      </c>
      <c r="C114" s="54">
        <v>3.56</v>
      </c>
      <c r="D114" s="54">
        <v>67.69</v>
      </c>
      <c r="E114" s="54"/>
      <c r="F114" s="54"/>
      <c r="G114" s="54">
        <v>54.81</v>
      </c>
      <c r="H114" s="54">
        <v>108.24000000000001</v>
      </c>
      <c r="I114" s="54">
        <v>104.46</v>
      </c>
      <c r="J114" s="54">
        <v>81.45</v>
      </c>
      <c r="K114" s="54">
        <v>76.819999999999993</v>
      </c>
      <c r="L114" s="54">
        <v>24.86</v>
      </c>
      <c r="M114" s="54"/>
      <c r="N114" s="54">
        <v>0</v>
      </c>
      <c r="O114" s="54"/>
      <c r="P114" s="54"/>
      <c r="Q114" s="54">
        <v>32.270000000000003</v>
      </c>
      <c r="R114" s="54"/>
      <c r="S114" s="54">
        <v>79.28</v>
      </c>
      <c r="T114" s="54">
        <v>19.5</v>
      </c>
      <c r="U114" s="54">
        <v>84.57</v>
      </c>
      <c r="V114" s="54"/>
      <c r="W114" s="54"/>
      <c r="X114" s="54">
        <v>97.11</v>
      </c>
      <c r="Y114" s="54">
        <v>0</v>
      </c>
      <c r="Z114" s="54">
        <v>103.15</v>
      </c>
      <c r="AA114" s="54">
        <v>1</v>
      </c>
      <c r="AB114" s="54">
        <v>6</v>
      </c>
      <c r="AC114" s="54">
        <v>49.44</v>
      </c>
      <c r="AD114" s="54">
        <v>47.31</v>
      </c>
      <c r="AE114" s="54"/>
      <c r="AF114" s="54"/>
      <c r="AG114" s="54">
        <v>21.169999999999998</v>
      </c>
      <c r="AH114" s="54">
        <v>24.09</v>
      </c>
      <c r="AI114" s="54">
        <v>0</v>
      </c>
      <c r="AJ114" s="54">
        <v>121.53999999999999</v>
      </c>
      <c r="AK114" s="54">
        <v>38.94</v>
      </c>
      <c r="AL114" s="54">
        <v>108.85</v>
      </c>
      <c r="AM114" s="54">
        <v>48.25</v>
      </c>
      <c r="AN114" s="54">
        <v>31.310000000000002</v>
      </c>
      <c r="AO114" s="54">
        <v>2.14</v>
      </c>
      <c r="AP114" s="54">
        <v>0</v>
      </c>
    </row>
    <row r="115" spans="1:42" x14ac:dyDescent="0.25">
      <c r="A115" s="62"/>
      <c r="B115" s="62" t="s">
        <v>121</v>
      </c>
      <c r="C115" s="54">
        <v>0</v>
      </c>
      <c r="D115" s="54">
        <v>0</v>
      </c>
      <c r="E115" s="54"/>
      <c r="F115" s="54"/>
      <c r="G115" s="54"/>
      <c r="H115" s="54"/>
      <c r="I115" s="54">
        <v>0</v>
      </c>
      <c r="J115" s="54"/>
      <c r="K115" s="54">
        <v>0</v>
      </c>
      <c r="L115" s="54"/>
      <c r="M115" s="54"/>
      <c r="N115" s="54">
        <v>0</v>
      </c>
      <c r="O115" s="54">
        <v>33.17</v>
      </c>
      <c r="P115" s="54">
        <v>0</v>
      </c>
      <c r="Q115" s="54">
        <v>0</v>
      </c>
      <c r="R115" s="54"/>
      <c r="S115" s="54"/>
      <c r="T115" s="54">
        <v>0</v>
      </c>
      <c r="U115" s="54">
        <v>0</v>
      </c>
      <c r="V115" s="54">
        <v>0</v>
      </c>
      <c r="W115" s="54">
        <v>0</v>
      </c>
      <c r="X115" s="54"/>
      <c r="Y115" s="54">
        <v>0</v>
      </c>
      <c r="Z115" s="54"/>
      <c r="AA115" s="54"/>
      <c r="AB115" s="54">
        <v>6</v>
      </c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</row>
    <row r="116" spans="1:42" x14ac:dyDescent="0.25">
      <c r="A116" s="62"/>
      <c r="B116" s="62" t="s">
        <v>122</v>
      </c>
      <c r="C116" s="54"/>
      <c r="D116" s="54">
        <v>158</v>
      </c>
      <c r="E116" s="54">
        <v>253.99</v>
      </c>
      <c r="F116" s="54">
        <v>2.89</v>
      </c>
      <c r="G116" s="54"/>
      <c r="H116" s="54">
        <v>243.14</v>
      </c>
      <c r="I116" s="54">
        <v>263.59000000000003</v>
      </c>
      <c r="J116" s="54">
        <v>1.41</v>
      </c>
      <c r="K116" s="54">
        <v>236.45</v>
      </c>
      <c r="L116" s="54">
        <v>0</v>
      </c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</row>
    <row r="117" spans="1:42" x14ac:dyDescent="0.25">
      <c r="A117" s="62"/>
      <c r="B117" s="62" t="s">
        <v>124</v>
      </c>
      <c r="C117" s="54"/>
      <c r="D117" s="54"/>
      <c r="E117" s="54"/>
      <c r="F117" s="54"/>
      <c r="G117" s="54"/>
      <c r="H117" s="54"/>
      <c r="I117" s="54"/>
      <c r="J117" s="54"/>
      <c r="K117" s="54">
        <v>0</v>
      </c>
      <c r="L117" s="54"/>
      <c r="M117" s="54"/>
      <c r="N117" s="54">
        <v>74.510000000000005</v>
      </c>
      <c r="O117" s="54">
        <v>17.52</v>
      </c>
      <c r="P117" s="54">
        <v>82.460000000000008</v>
      </c>
      <c r="Q117" s="54">
        <v>27.04</v>
      </c>
      <c r="R117" s="54">
        <v>12.959999999999999</v>
      </c>
      <c r="S117" s="54">
        <v>86.99</v>
      </c>
      <c r="T117" s="54">
        <v>19.5</v>
      </c>
      <c r="U117" s="54">
        <v>64.680000000000007</v>
      </c>
      <c r="V117" s="54">
        <v>0</v>
      </c>
      <c r="W117" s="54">
        <v>286.99</v>
      </c>
      <c r="X117" s="54">
        <v>148.24</v>
      </c>
      <c r="Y117" s="54">
        <v>13.01</v>
      </c>
      <c r="Z117" s="54">
        <v>133.63</v>
      </c>
      <c r="AA117" s="54"/>
      <c r="AB117" s="54">
        <v>6</v>
      </c>
      <c r="AC117" s="54">
        <v>38.25</v>
      </c>
      <c r="AD117" s="54">
        <v>81.650000000000006</v>
      </c>
      <c r="AE117" s="54">
        <v>0</v>
      </c>
      <c r="AF117" s="54">
        <v>0</v>
      </c>
      <c r="AG117" s="54">
        <v>14.68</v>
      </c>
      <c r="AH117" s="54">
        <v>61.5</v>
      </c>
      <c r="AI117" s="54">
        <v>4.29</v>
      </c>
      <c r="AJ117" s="54">
        <v>63.17</v>
      </c>
      <c r="AK117" s="54">
        <v>33.64</v>
      </c>
      <c r="AL117" s="54">
        <v>37.89</v>
      </c>
      <c r="AM117" s="54">
        <v>84.32</v>
      </c>
      <c r="AN117" s="54">
        <v>46.88</v>
      </c>
      <c r="AO117" s="54">
        <v>52.120000000000005</v>
      </c>
      <c r="AP117" s="54">
        <v>3.69</v>
      </c>
    </row>
    <row r="118" spans="1:42" x14ac:dyDescent="0.25">
      <c r="A118" s="62"/>
      <c r="B118" s="62" t="s">
        <v>126</v>
      </c>
      <c r="C118" s="54"/>
      <c r="D118" s="54"/>
      <c r="E118" s="54"/>
      <c r="F118" s="54"/>
      <c r="G118" s="54"/>
      <c r="H118" s="54"/>
      <c r="I118" s="54"/>
      <c r="J118" s="54"/>
      <c r="K118" s="54"/>
      <c r="L118" s="54">
        <v>6.61</v>
      </c>
      <c r="M118" s="54"/>
      <c r="N118" s="54"/>
      <c r="O118" s="54">
        <v>0</v>
      </c>
      <c r="P118" s="54"/>
      <c r="Q118" s="54">
        <v>0</v>
      </c>
      <c r="R118" s="54"/>
      <c r="S118" s="54">
        <v>21.87</v>
      </c>
      <c r="T118" s="54">
        <v>0</v>
      </c>
      <c r="U118" s="54">
        <v>0</v>
      </c>
      <c r="V118" s="54">
        <v>0</v>
      </c>
      <c r="W118" s="54">
        <v>130.63999999999999</v>
      </c>
      <c r="X118" s="54">
        <v>245.54000000000002</v>
      </c>
      <c r="Y118" s="54">
        <v>7.27</v>
      </c>
      <c r="Z118" s="54">
        <v>151.99</v>
      </c>
      <c r="AA118" s="54">
        <v>1</v>
      </c>
      <c r="AB118" s="54">
        <v>8.120000000000001</v>
      </c>
      <c r="AC118" s="54">
        <v>57.269999999999996</v>
      </c>
      <c r="AD118" s="54">
        <v>57.629999999999995</v>
      </c>
      <c r="AE118" s="54">
        <v>4.2699999999999996</v>
      </c>
      <c r="AF118" s="54">
        <v>0</v>
      </c>
      <c r="AG118" s="54">
        <v>0</v>
      </c>
      <c r="AH118" s="54">
        <v>123.52999999999999</v>
      </c>
      <c r="AI118" s="54">
        <v>192.74</v>
      </c>
      <c r="AJ118" s="54">
        <v>110.26</v>
      </c>
      <c r="AK118" s="54">
        <v>76.09</v>
      </c>
      <c r="AL118" s="54">
        <v>48.18</v>
      </c>
      <c r="AM118" s="54">
        <v>47.1</v>
      </c>
      <c r="AN118" s="54">
        <v>49.91</v>
      </c>
      <c r="AO118" s="54">
        <v>142.51</v>
      </c>
      <c r="AP118" s="54">
        <v>0</v>
      </c>
    </row>
    <row r="119" spans="1:42" x14ac:dyDescent="0.25">
      <c r="A119" s="62"/>
      <c r="B119" s="62" t="s">
        <v>127</v>
      </c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>
        <v>0</v>
      </c>
    </row>
    <row r="120" spans="1:42" x14ac:dyDescent="0.25">
      <c r="A120" s="62"/>
      <c r="B120" s="62" t="s">
        <v>128</v>
      </c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>
        <v>114.47</v>
      </c>
      <c r="AJ120" s="54"/>
      <c r="AK120" s="54"/>
      <c r="AL120" s="54"/>
      <c r="AM120" s="54"/>
      <c r="AN120" s="54"/>
      <c r="AO120" s="54"/>
      <c r="AP120" s="54">
        <v>0.7</v>
      </c>
    </row>
    <row r="121" spans="1:42" x14ac:dyDescent="0.25">
      <c r="A121" s="62"/>
      <c r="B121" s="62" t="s">
        <v>129</v>
      </c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>
        <v>93.48</v>
      </c>
      <c r="AJ121" s="54"/>
      <c r="AK121" s="54"/>
      <c r="AL121" s="54"/>
      <c r="AM121" s="54"/>
      <c r="AN121" s="54"/>
      <c r="AO121" s="54"/>
      <c r="AP121" s="54">
        <v>2.85</v>
      </c>
    </row>
    <row r="122" spans="1:42" x14ac:dyDescent="0.25">
      <c r="A122" s="62"/>
      <c r="B122" s="62" t="s">
        <v>130</v>
      </c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>
        <v>0</v>
      </c>
    </row>
    <row r="123" spans="1:42" x14ac:dyDescent="0.25">
      <c r="A123" s="62"/>
      <c r="B123" s="62" t="s">
        <v>131</v>
      </c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>
        <v>11.59</v>
      </c>
      <c r="AJ123" s="54"/>
      <c r="AK123" s="54"/>
      <c r="AL123" s="54"/>
      <c r="AM123" s="54"/>
      <c r="AN123" s="54"/>
      <c r="AO123" s="54"/>
      <c r="AP123" s="54">
        <v>0</v>
      </c>
    </row>
    <row r="124" spans="1:42" x14ac:dyDescent="0.25">
      <c r="A124" s="62"/>
      <c r="B124" s="62" t="s">
        <v>132</v>
      </c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>
        <v>36.21</v>
      </c>
      <c r="AJ124" s="54"/>
      <c r="AK124" s="54"/>
      <c r="AL124" s="54"/>
      <c r="AM124" s="54"/>
      <c r="AN124" s="54"/>
      <c r="AO124" s="54"/>
      <c r="AP124" s="54">
        <v>1.42</v>
      </c>
    </row>
    <row r="125" spans="1:42" x14ac:dyDescent="0.25">
      <c r="A125" s="62"/>
      <c r="B125" s="62" t="s">
        <v>133</v>
      </c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>
        <v>79.09</v>
      </c>
      <c r="AJ125" s="54"/>
      <c r="AK125" s="54"/>
      <c r="AL125" s="54"/>
      <c r="AM125" s="54"/>
      <c r="AN125" s="54"/>
      <c r="AO125" s="54"/>
      <c r="AP125" s="54"/>
    </row>
    <row r="126" spans="1:42" x14ac:dyDescent="0.25">
      <c r="A126" s="62"/>
      <c r="B126" s="62" t="s">
        <v>134</v>
      </c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>
        <v>15.95</v>
      </c>
      <c r="AJ126" s="54"/>
      <c r="AK126" s="54"/>
      <c r="AL126" s="54"/>
      <c r="AM126" s="54"/>
      <c r="AN126" s="54"/>
      <c r="AO126" s="54"/>
      <c r="AP126" s="54"/>
    </row>
    <row r="127" spans="1:42" x14ac:dyDescent="0.25">
      <c r="A127" s="62"/>
      <c r="B127" s="62" t="s">
        <v>135</v>
      </c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>
        <v>4.97</v>
      </c>
      <c r="AJ127" s="54"/>
      <c r="AK127" s="54"/>
      <c r="AL127" s="54"/>
      <c r="AM127" s="54"/>
      <c r="AN127" s="54"/>
      <c r="AO127" s="54"/>
      <c r="AP127" s="54"/>
    </row>
    <row r="128" spans="1:42" x14ac:dyDescent="0.25">
      <c r="A128" s="62"/>
      <c r="B128" s="62" t="s">
        <v>136</v>
      </c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>
        <v>0</v>
      </c>
      <c r="AH128" s="54"/>
      <c r="AI128" s="54">
        <v>19.63</v>
      </c>
      <c r="AJ128" s="54"/>
      <c r="AK128" s="54"/>
      <c r="AL128" s="54"/>
      <c r="AM128" s="54"/>
      <c r="AN128" s="54"/>
      <c r="AO128" s="54"/>
      <c r="AP128" s="54"/>
    </row>
    <row r="129" spans="1:42" x14ac:dyDescent="0.25">
      <c r="A129" s="62"/>
      <c r="B129" s="62" t="s">
        <v>138</v>
      </c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>
        <v>48.06</v>
      </c>
      <c r="AM129" s="54">
        <v>57.38</v>
      </c>
      <c r="AN129" s="54"/>
      <c r="AO129" s="54">
        <v>151.46</v>
      </c>
      <c r="AP129" s="54"/>
    </row>
    <row r="130" spans="1:42" x14ac:dyDescent="0.25">
      <c r="A130" s="52" t="s">
        <v>0</v>
      </c>
      <c r="B130" s="62"/>
      <c r="C130" s="52" t="s">
        <v>59</v>
      </c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</row>
    <row r="131" spans="1:42" x14ac:dyDescent="0.25">
      <c r="A131" s="52" t="s">
        <v>97</v>
      </c>
      <c r="B131" s="52" t="s">
        <v>6</v>
      </c>
      <c r="C131" s="62" t="s">
        <v>47</v>
      </c>
      <c r="D131" s="62" t="s">
        <v>46</v>
      </c>
      <c r="E131" s="62" t="s">
        <v>45</v>
      </c>
      <c r="F131" s="62" t="s">
        <v>44</v>
      </c>
      <c r="G131" s="62" t="s">
        <v>43</v>
      </c>
      <c r="H131" s="62" t="s">
        <v>42</v>
      </c>
      <c r="I131" s="62" t="s">
        <v>41</v>
      </c>
      <c r="J131" s="62" t="s">
        <v>40</v>
      </c>
      <c r="K131" s="62" t="s">
        <v>39</v>
      </c>
      <c r="L131" s="62" t="s">
        <v>38</v>
      </c>
      <c r="M131" s="62" t="s">
        <v>37</v>
      </c>
      <c r="N131" s="62" t="s">
        <v>36</v>
      </c>
      <c r="O131" s="62" t="s">
        <v>35</v>
      </c>
      <c r="P131" s="62" t="s">
        <v>34</v>
      </c>
      <c r="Q131" s="62" t="s">
        <v>33</v>
      </c>
      <c r="R131" s="62" t="s">
        <v>32</v>
      </c>
      <c r="S131" s="62" t="s">
        <v>31</v>
      </c>
      <c r="T131" s="62" t="s">
        <v>30</v>
      </c>
      <c r="U131" s="62" t="s">
        <v>29</v>
      </c>
      <c r="V131" s="62" t="s">
        <v>28</v>
      </c>
      <c r="W131" s="62" t="s">
        <v>27</v>
      </c>
      <c r="X131" s="62" t="s">
        <v>26</v>
      </c>
      <c r="Y131" s="62" t="s">
        <v>25</v>
      </c>
      <c r="Z131" s="62" t="s">
        <v>24</v>
      </c>
      <c r="AA131" s="62" t="s">
        <v>23</v>
      </c>
      <c r="AB131" s="62" t="s">
        <v>22</v>
      </c>
      <c r="AC131" s="62" t="s">
        <v>21</v>
      </c>
      <c r="AD131" s="62" t="s">
        <v>20</v>
      </c>
      <c r="AE131" s="62" t="s">
        <v>19</v>
      </c>
      <c r="AF131" s="62" t="s">
        <v>18</v>
      </c>
      <c r="AG131" s="62" t="s">
        <v>17</v>
      </c>
      <c r="AH131" s="62" t="s">
        <v>16</v>
      </c>
      <c r="AI131" s="62" t="s">
        <v>15</v>
      </c>
      <c r="AJ131" s="62" t="s">
        <v>14</v>
      </c>
      <c r="AK131" s="62" t="s">
        <v>13</v>
      </c>
      <c r="AL131" s="62" t="s">
        <v>12</v>
      </c>
      <c r="AM131" s="62" t="s">
        <v>11</v>
      </c>
      <c r="AN131" s="62" t="s">
        <v>10</v>
      </c>
      <c r="AO131" s="62" t="s">
        <v>9</v>
      </c>
      <c r="AP131" s="62" t="s">
        <v>8</v>
      </c>
    </row>
    <row r="132" spans="1:42" x14ac:dyDescent="0.25">
      <c r="A132" s="62" t="s">
        <v>49</v>
      </c>
      <c r="B132" s="62" t="s">
        <v>123</v>
      </c>
      <c r="C132" s="54"/>
      <c r="D132" s="54"/>
      <c r="E132" s="54"/>
      <c r="F132" s="54"/>
      <c r="G132" s="54"/>
      <c r="H132" s="54"/>
      <c r="I132" s="54">
        <v>177</v>
      </c>
      <c r="J132" s="54">
        <v>363</v>
      </c>
      <c r="K132" s="54"/>
      <c r="L132" s="54"/>
      <c r="M132" s="54">
        <v>327</v>
      </c>
      <c r="N132" s="54">
        <v>107</v>
      </c>
      <c r="O132" s="54">
        <v>289</v>
      </c>
      <c r="P132" s="54">
        <v>552</v>
      </c>
      <c r="Q132" s="54">
        <v>216</v>
      </c>
      <c r="R132" s="54">
        <v>236</v>
      </c>
      <c r="S132" s="54">
        <v>458</v>
      </c>
      <c r="T132" s="54">
        <v>298</v>
      </c>
      <c r="U132" s="54"/>
      <c r="V132" s="54">
        <v>160</v>
      </c>
      <c r="W132" s="54">
        <v>141</v>
      </c>
      <c r="X132" s="54">
        <v>301</v>
      </c>
      <c r="Y132" s="54">
        <v>391</v>
      </c>
      <c r="Z132" s="54">
        <v>334</v>
      </c>
      <c r="AA132" s="54"/>
      <c r="AB132" s="54">
        <v>299</v>
      </c>
      <c r="AC132" s="54">
        <v>123</v>
      </c>
      <c r="AD132" s="54">
        <v>211</v>
      </c>
      <c r="AE132" s="54"/>
      <c r="AF132" s="54"/>
      <c r="AG132" s="54">
        <v>114</v>
      </c>
      <c r="AH132" s="54">
        <v>169</v>
      </c>
      <c r="AI132" s="54">
        <v>146</v>
      </c>
      <c r="AJ132" s="54">
        <v>372</v>
      </c>
      <c r="AK132" s="54">
        <v>498</v>
      </c>
      <c r="AL132" s="54">
        <v>388</v>
      </c>
      <c r="AM132" s="54">
        <v>364</v>
      </c>
      <c r="AN132" s="54">
        <v>306</v>
      </c>
      <c r="AO132" s="54">
        <v>587</v>
      </c>
      <c r="AP132" s="54">
        <v>129</v>
      </c>
    </row>
    <row r="133" spans="1:42" x14ac:dyDescent="0.25">
      <c r="A133" s="62"/>
      <c r="B133" s="62" t="s">
        <v>137</v>
      </c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>
        <v>42</v>
      </c>
      <c r="AJ133" s="54"/>
      <c r="AK133" s="54"/>
      <c r="AL133" s="54"/>
      <c r="AM133" s="54"/>
      <c r="AN133" s="54"/>
      <c r="AO133" s="54"/>
      <c r="AP133" s="54"/>
    </row>
    <row r="134" spans="1:42" x14ac:dyDescent="0.25">
      <c r="A134" s="62"/>
      <c r="B134" s="62" t="s">
        <v>48</v>
      </c>
      <c r="C134" s="54"/>
      <c r="D134" s="54">
        <v>313</v>
      </c>
      <c r="E134" s="54">
        <v>75</v>
      </c>
      <c r="F134" s="54">
        <v>120</v>
      </c>
      <c r="G134" s="54">
        <v>75</v>
      </c>
      <c r="H134" s="54"/>
      <c r="I134" s="54"/>
      <c r="J134" s="54">
        <v>522</v>
      </c>
      <c r="K134" s="54">
        <v>363</v>
      </c>
      <c r="L134" s="54">
        <v>107</v>
      </c>
      <c r="M134" s="54">
        <v>393</v>
      </c>
      <c r="N134" s="54">
        <v>70</v>
      </c>
      <c r="O134" s="54">
        <v>202</v>
      </c>
      <c r="P134" s="54">
        <v>315</v>
      </c>
      <c r="Q134" s="54"/>
      <c r="R134" s="54">
        <v>146</v>
      </c>
      <c r="S134" s="54">
        <v>223</v>
      </c>
      <c r="T134" s="54">
        <v>267</v>
      </c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>
        <v>354</v>
      </c>
      <c r="AL134" s="54">
        <v>374</v>
      </c>
      <c r="AM134" s="54">
        <v>372</v>
      </c>
      <c r="AN134" s="54">
        <v>181</v>
      </c>
      <c r="AO134" s="54">
        <v>139</v>
      </c>
      <c r="AP134" s="54"/>
    </row>
    <row r="135" spans="1:42" x14ac:dyDescent="0.25">
      <c r="A135" s="62"/>
      <c r="B135" s="62" t="s">
        <v>99</v>
      </c>
      <c r="C135" s="54">
        <v>22</v>
      </c>
      <c r="D135" s="54">
        <v>168.47058823529412</v>
      </c>
      <c r="E135" s="54">
        <v>198</v>
      </c>
      <c r="F135" s="54">
        <v>236</v>
      </c>
      <c r="G135" s="54"/>
      <c r="H135" s="54"/>
      <c r="I135" s="54"/>
      <c r="J135" s="54"/>
      <c r="K135" s="54">
        <v>71</v>
      </c>
      <c r="L135" s="54"/>
      <c r="M135" s="54"/>
      <c r="N135" s="54">
        <v>147</v>
      </c>
      <c r="O135" s="54"/>
      <c r="P135" s="54">
        <v>311</v>
      </c>
      <c r="Q135" s="54">
        <v>19</v>
      </c>
      <c r="R135" s="54">
        <v>151</v>
      </c>
      <c r="S135" s="54">
        <v>148</v>
      </c>
      <c r="T135" s="54">
        <v>274</v>
      </c>
      <c r="U135" s="54">
        <v>128</v>
      </c>
      <c r="V135" s="54"/>
      <c r="W135" s="54">
        <v>67</v>
      </c>
      <c r="X135" s="54">
        <v>269</v>
      </c>
      <c r="Y135" s="54">
        <v>231</v>
      </c>
      <c r="Z135" s="54">
        <v>117</v>
      </c>
      <c r="AA135" s="54"/>
      <c r="AB135" s="54">
        <v>286</v>
      </c>
      <c r="AC135" s="54">
        <v>303</v>
      </c>
      <c r="AD135" s="54">
        <v>165</v>
      </c>
      <c r="AE135" s="54">
        <v>108</v>
      </c>
      <c r="AF135" s="54">
        <v>91</v>
      </c>
      <c r="AG135" s="54"/>
      <c r="AH135" s="54">
        <v>174</v>
      </c>
      <c r="AI135" s="54"/>
      <c r="AJ135" s="54"/>
      <c r="AK135" s="54"/>
      <c r="AL135" s="54"/>
      <c r="AM135" s="54"/>
      <c r="AN135" s="54"/>
      <c r="AO135" s="54">
        <v>162</v>
      </c>
      <c r="AP135" s="54"/>
    </row>
    <row r="136" spans="1:42" x14ac:dyDescent="0.25">
      <c r="A136" s="62"/>
      <c r="B136" s="62" t="s">
        <v>100</v>
      </c>
      <c r="C136" s="54">
        <v>110</v>
      </c>
      <c r="D136" s="54">
        <v>534</v>
      </c>
      <c r="E136" s="54">
        <v>261</v>
      </c>
      <c r="F136" s="54">
        <v>536</v>
      </c>
      <c r="G136" s="54">
        <v>634</v>
      </c>
      <c r="H136" s="54">
        <v>432</v>
      </c>
      <c r="I136" s="54">
        <v>497</v>
      </c>
      <c r="J136" s="54">
        <v>288</v>
      </c>
      <c r="K136" s="54">
        <v>408</v>
      </c>
      <c r="L136" s="54">
        <v>526</v>
      </c>
      <c r="M136" s="54">
        <v>472</v>
      </c>
      <c r="N136" s="54">
        <v>380</v>
      </c>
      <c r="O136" s="54">
        <v>487</v>
      </c>
      <c r="P136" s="54">
        <v>373</v>
      </c>
      <c r="Q136" s="54">
        <v>344</v>
      </c>
      <c r="R136" s="54">
        <v>613</v>
      </c>
      <c r="S136" s="54">
        <v>297</v>
      </c>
      <c r="T136" s="54">
        <v>522</v>
      </c>
      <c r="U136" s="54">
        <v>171</v>
      </c>
      <c r="V136" s="54">
        <v>125</v>
      </c>
      <c r="W136" s="54">
        <v>343</v>
      </c>
      <c r="X136" s="54">
        <v>414</v>
      </c>
      <c r="Y136" s="54">
        <v>252</v>
      </c>
      <c r="Z136" s="54">
        <v>321</v>
      </c>
      <c r="AA136" s="54">
        <v>165</v>
      </c>
      <c r="AB136" s="54">
        <v>344</v>
      </c>
      <c r="AC136" s="54">
        <v>517</v>
      </c>
      <c r="AD136" s="54">
        <v>70</v>
      </c>
      <c r="AE136" s="54"/>
      <c r="AF136" s="54"/>
      <c r="AG136" s="54"/>
      <c r="AH136" s="54">
        <v>220</v>
      </c>
      <c r="AI136" s="54">
        <v>400</v>
      </c>
      <c r="AJ136" s="54">
        <v>453</v>
      </c>
      <c r="AK136" s="54">
        <v>496</v>
      </c>
      <c r="AL136" s="54">
        <v>513</v>
      </c>
      <c r="AM136" s="54">
        <v>305</v>
      </c>
      <c r="AN136" s="54">
        <v>231</v>
      </c>
      <c r="AO136" s="54">
        <v>531</v>
      </c>
      <c r="AP136" s="54">
        <v>102</v>
      </c>
    </row>
    <row r="137" spans="1:42" x14ac:dyDescent="0.25">
      <c r="A137" s="62"/>
      <c r="B137" s="62" t="s">
        <v>101</v>
      </c>
      <c r="C137" s="54">
        <v>91</v>
      </c>
      <c r="D137" s="54">
        <v>378</v>
      </c>
      <c r="E137" s="54">
        <v>215</v>
      </c>
      <c r="F137" s="54"/>
      <c r="G137" s="54"/>
      <c r="H137" s="54"/>
      <c r="I137" s="54"/>
      <c r="J137" s="54"/>
      <c r="K137" s="54"/>
      <c r="L137" s="54">
        <v>377</v>
      </c>
      <c r="M137" s="54"/>
      <c r="N137" s="54"/>
      <c r="O137" s="54">
        <v>118</v>
      </c>
      <c r="P137" s="54"/>
      <c r="Q137" s="54">
        <v>48</v>
      </c>
      <c r="R137" s="54">
        <v>139</v>
      </c>
      <c r="S137" s="54">
        <v>172</v>
      </c>
      <c r="T137" s="54">
        <v>208</v>
      </c>
      <c r="U137" s="54">
        <v>216</v>
      </c>
      <c r="V137" s="54"/>
      <c r="W137" s="54"/>
      <c r="X137" s="54"/>
      <c r="Y137" s="54"/>
      <c r="Z137" s="54"/>
      <c r="AA137" s="54"/>
      <c r="AB137" s="54">
        <v>298</v>
      </c>
      <c r="AC137" s="54"/>
      <c r="AD137" s="54">
        <v>214</v>
      </c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</row>
    <row r="138" spans="1:42" x14ac:dyDescent="0.25">
      <c r="A138" s="62"/>
      <c r="B138" s="62" t="s">
        <v>102</v>
      </c>
      <c r="C138" s="54">
        <v>67</v>
      </c>
      <c r="D138" s="54">
        <v>198</v>
      </c>
      <c r="E138" s="54">
        <v>95</v>
      </c>
      <c r="F138" s="54"/>
      <c r="G138" s="54"/>
      <c r="H138" s="54"/>
      <c r="I138" s="54"/>
      <c r="J138" s="54">
        <v>183</v>
      </c>
      <c r="K138" s="54">
        <v>184</v>
      </c>
      <c r="L138" s="54">
        <v>98</v>
      </c>
      <c r="M138" s="54"/>
      <c r="N138" s="54">
        <v>264</v>
      </c>
      <c r="O138" s="54">
        <v>81</v>
      </c>
      <c r="P138" s="54">
        <v>453</v>
      </c>
      <c r="Q138" s="54">
        <v>211</v>
      </c>
      <c r="R138" s="54">
        <v>164</v>
      </c>
      <c r="S138" s="54">
        <v>494</v>
      </c>
      <c r="T138" s="54">
        <v>494</v>
      </c>
      <c r="U138" s="54">
        <v>117</v>
      </c>
      <c r="V138" s="54">
        <v>147</v>
      </c>
      <c r="W138" s="54"/>
      <c r="X138" s="54">
        <v>229</v>
      </c>
      <c r="Y138" s="54">
        <v>510</v>
      </c>
      <c r="Z138" s="54">
        <v>673</v>
      </c>
      <c r="AA138" s="54">
        <v>165</v>
      </c>
      <c r="AB138" s="54">
        <v>161</v>
      </c>
      <c r="AC138" s="54">
        <v>365</v>
      </c>
      <c r="AD138" s="54">
        <v>289</v>
      </c>
      <c r="AE138" s="54">
        <v>171</v>
      </c>
      <c r="AF138" s="54">
        <v>102</v>
      </c>
      <c r="AG138" s="54">
        <v>178</v>
      </c>
      <c r="AH138" s="54">
        <v>556</v>
      </c>
      <c r="AI138" s="54">
        <v>335</v>
      </c>
      <c r="AJ138" s="54">
        <v>448</v>
      </c>
      <c r="AK138" s="54">
        <v>311</v>
      </c>
      <c r="AL138" s="54">
        <v>155</v>
      </c>
      <c r="AM138" s="54">
        <v>312</v>
      </c>
      <c r="AN138" s="54">
        <v>294</v>
      </c>
      <c r="AO138" s="54">
        <v>432</v>
      </c>
      <c r="AP138" s="54">
        <v>94</v>
      </c>
    </row>
    <row r="139" spans="1:42" x14ac:dyDescent="0.25">
      <c r="A139" s="62"/>
      <c r="B139" s="62" t="s">
        <v>103</v>
      </c>
      <c r="C139" s="54">
        <v>98</v>
      </c>
      <c r="D139" s="54">
        <v>606</v>
      </c>
      <c r="E139" s="54">
        <v>340</v>
      </c>
      <c r="F139" s="54">
        <v>744</v>
      </c>
      <c r="G139" s="54">
        <v>733</v>
      </c>
      <c r="H139" s="54">
        <v>606</v>
      </c>
      <c r="I139" s="54">
        <v>698</v>
      </c>
      <c r="J139" s="54">
        <v>654</v>
      </c>
      <c r="K139" s="54">
        <v>441</v>
      </c>
      <c r="L139" s="54">
        <v>764</v>
      </c>
      <c r="M139" s="54"/>
      <c r="N139" s="54"/>
      <c r="O139" s="54"/>
      <c r="P139" s="54"/>
      <c r="Q139" s="54">
        <v>345</v>
      </c>
      <c r="R139" s="54">
        <v>303</v>
      </c>
      <c r="S139" s="54">
        <v>197</v>
      </c>
      <c r="T139" s="54">
        <v>677</v>
      </c>
      <c r="U139" s="54">
        <v>565</v>
      </c>
      <c r="V139" s="54">
        <v>35</v>
      </c>
      <c r="W139" s="54">
        <v>466</v>
      </c>
      <c r="X139" s="54">
        <v>654</v>
      </c>
      <c r="Y139" s="54">
        <v>376</v>
      </c>
      <c r="Z139" s="54">
        <v>414</v>
      </c>
      <c r="AA139" s="54">
        <v>165</v>
      </c>
      <c r="AB139" s="54">
        <v>475</v>
      </c>
      <c r="AC139" s="54">
        <v>247</v>
      </c>
      <c r="AD139" s="54"/>
      <c r="AE139" s="54">
        <v>92</v>
      </c>
      <c r="AF139" s="54">
        <v>130</v>
      </c>
      <c r="AG139" s="54">
        <v>311</v>
      </c>
      <c r="AH139" s="54">
        <v>541</v>
      </c>
      <c r="AI139" s="54">
        <v>193</v>
      </c>
      <c r="AJ139" s="54">
        <v>176</v>
      </c>
      <c r="AK139" s="54">
        <v>476</v>
      </c>
      <c r="AL139" s="54">
        <v>98</v>
      </c>
      <c r="AM139" s="54">
        <v>503</v>
      </c>
      <c r="AN139" s="54">
        <v>267</v>
      </c>
      <c r="AO139" s="54">
        <v>466</v>
      </c>
      <c r="AP139" s="54">
        <v>109</v>
      </c>
    </row>
    <row r="140" spans="1:42" x14ac:dyDescent="0.25">
      <c r="A140" s="62"/>
      <c r="B140" s="62" t="s">
        <v>104</v>
      </c>
      <c r="C140" s="54">
        <v>105</v>
      </c>
      <c r="D140" s="54">
        <v>527</v>
      </c>
      <c r="E140" s="54">
        <v>240</v>
      </c>
      <c r="F140" s="54">
        <v>153</v>
      </c>
      <c r="G140" s="54">
        <v>534</v>
      </c>
      <c r="H140" s="54">
        <v>348</v>
      </c>
      <c r="I140" s="54">
        <v>510</v>
      </c>
      <c r="J140" s="54">
        <v>438</v>
      </c>
      <c r="K140" s="54">
        <v>446</v>
      </c>
      <c r="L140" s="54">
        <v>469</v>
      </c>
      <c r="M140" s="54">
        <v>517</v>
      </c>
      <c r="N140" s="54">
        <v>367</v>
      </c>
      <c r="O140" s="54">
        <v>418</v>
      </c>
      <c r="P140" s="54">
        <v>249</v>
      </c>
      <c r="Q140" s="54">
        <v>410</v>
      </c>
      <c r="R140" s="54">
        <v>621</v>
      </c>
      <c r="S140" s="54">
        <v>261</v>
      </c>
      <c r="T140" s="54"/>
      <c r="U140" s="54">
        <v>449</v>
      </c>
      <c r="V140" s="54">
        <v>218</v>
      </c>
      <c r="W140" s="54">
        <v>311</v>
      </c>
      <c r="X140" s="54">
        <v>503</v>
      </c>
      <c r="Y140" s="54">
        <v>435</v>
      </c>
      <c r="Z140" s="54">
        <v>319</v>
      </c>
      <c r="AA140" s="54"/>
      <c r="AB140" s="54">
        <v>393</v>
      </c>
      <c r="AC140" s="54">
        <v>547</v>
      </c>
      <c r="AD140" s="54">
        <v>336</v>
      </c>
      <c r="AE140" s="54">
        <v>147</v>
      </c>
      <c r="AF140" s="54">
        <v>398</v>
      </c>
      <c r="AG140" s="54">
        <v>376</v>
      </c>
      <c r="AH140" s="54">
        <v>209</v>
      </c>
      <c r="AI140" s="54"/>
      <c r="AJ140" s="54">
        <v>442</v>
      </c>
      <c r="AK140" s="54">
        <v>510</v>
      </c>
      <c r="AL140" s="54">
        <v>540</v>
      </c>
      <c r="AM140" s="54">
        <v>335</v>
      </c>
      <c r="AN140" s="54">
        <v>261</v>
      </c>
      <c r="AO140" s="54">
        <v>427</v>
      </c>
      <c r="AP140" s="54">
        <v>86</v>
      </c>
    </row>
    <row r="141" spans="1:42" x14ac:dyDescent="0.25">
      <c r="A141" s="62"/>
      <c r="B141" s="62" t="s">
        <v>105</v>
      </c>
      <c r="C141" s="54">
        <v>165</v>
      </c>
      <c r="D141" s="54">
        <v>366</v>
      </c>
      <c r="E141" s="54"/>
      <c r="F141" s="54">
        <v>267</v>
      </c>
      <c r="G141" s="54">
        <v>468</v>
      </c>
      <c r="H141" s="54">
        <v>286</v>
      </c>
      <c r="I141" s="54">
        <v>479</v>
      </c>
      <c r="J141" s="54"/>
      <c r="K141" s="54">
        <v>85</v>
      </c>
      <c r="L141" s="54">
        <v>364</v>
      </c>
      <c r="M141" s="54"/>
      <c r="N141" s="54"/>
      <c r="O141" s="54">
        <v>174</v>
      </c>
      <c r="P141" s="54">
        <v>401</v>
      </c>
      <c r="Q141" s="54">
        <v>48</v>
      </c>
      <c r="R141" s="54">
        <v>212</v>
      </c>
      <c r="S141" s="54">
        <v>122</v>
      </c>
      <c r="T141" s="54">
        <v>296</v>
      </c>
      <c r="U141" s="54">
        <v>221</v>
      </c>
      <c r="V141" s="54">
        <v>32</v>
      </c>
      <c r="W141" s="54">
        <v>105</v>
      </c>
      <c r="X141" s="54">
        <v>561</v>
      </c>
      <c r="Y141" s="54">
        <v>544</v>
      </c>
      <c r="Z141" s="54">
        <v>643</v>
      </c>
      <c r="AA141" s="54"/>
      <c r="AB141" s="54">
        <v>161</v>
      </c>
      <c r="AC141" s="54">
        <v>417</v>
      </c>
      <c r="AD141" s="54">
        <v>353</v>
      </c>
      <c r="AE141" s="54">
        <v>138</v>
      </c>
      <c r="AF141" s="54">
        <v>109</v>
      </c>
      <c r="AG141" s="54">
        <v>333</v>
      </c>
      <c r="AH141" s="54">
        <v>271</v>
      </c>
      <c r="AI141" s="54">
        <v>387</v>
      </c>
      <c r="AJ141" s="54">
        <v>367</v>
      </c>
      <c r="AK141" s="54"/>
      <c r="AL141" s="54"/>
      <c r="AM141" s="54"/>
      <c r="AN141" s="54"/>
      <c r="AO141" s="54"/>
      <c r="AP141" s="54"/>
    </row>
    <row r="142" spans="1:42" x14ac:dyDescent="0.25">
      <c r="A142" s="62"/>
      <c r="B142" s="62" t="s">
        <v>106</v>
      </c>
      <c r="C142" s="54">
        <v>118</v>
      </c>
      <c r="D142" s="54">
        <v>158</v>
      </c>
      <c r="E142" s="54"/>
      <c r="F142" s="54"/>
      <c r="G142" s="54"/>
      <c r="H142" s="54"/>
      <c r="I142" s="54"/>
      <c r="J142" s="54"/>
      <c r="K142" s="54">
        <v>225</v>
      </c>
      <c r="L142" s="54">
        <v>469</v>
      </c>
      <c r="M142" s="54">
        <v>222</v>
      </c>
      <c r="N142" s="54">
        <v>219</v>
      </c>
      <c r="O142" s="54">
        <v>245</v>
      </c>
      <c r="P142" s="54">
        <v>324</v>
      </c>
      <c r="Q142" s="54">
        <v>249</v>
      </c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>
        <v>136</v>
      </c>
      <c r="AJ142" s="54">
        <v>257</v>
      </c>
      <c r="AK142" s="54">
        <v>312</v>
      </c>
      <c r="AL142" s="54">
        <v>105</v>
      </c>
      <c r="AM142" s="54">
        <v>114</v>
      </c>
      <c r="AN142" s="54"/>
      <c r="AO142" s="54"/>
      <c r="AP142" s="54"/>
    </row>
    <row r="143" spans="1:42" x14ac:dyDescent="0.25">
      <c r="A143" s="62"/>
      <c r="B143" s="62" t="s">
        <v>107</v>
      </c>
      <c r="C143" s="54">
        <v>76</v>
      </c>
      <c r="D143" s="54">
        <v>102</v>
      </c>
      <c r="E143" s="54">
        <v>134</v>
      </c>
      <c r="F143" s="54">
        <v>481</v>
      </c>
      <c r="G143" s="54">
        <v>442</v>
      </c>
      <c r="H143" s="54">
        <v>69</v>
      </c>
      <c r="I143" s="54">
        <v>391</v>
      </c>
      <c r="J143" s="54"/>
      <c r="K143" s="54"/>
      <c r="L143" s="54">
        <v>334</v>
      </c>
      <c r="M143" s="54"/>
      <c r="N143" s="54">
        <v>70</v>
      </c>
      <c r="O143" s="54"/>
      <c r="P143" s="54">
        <v>112</v>
      </c>
      <c r="Q143" s="54">
        <v>175</v>
      </c>
      <c r="R143" s="54">
        <v>162</v>
      </c>
      <c r="S143" s="54">
        <v>91</v>
      </c>
      <c r="T143" s="54">
        <v>369</v>
      </c>
      <c r="U143" s="54">
        <v>244</v>
      </c>
      <c r="V143" s="54"/>
      <c r="W143" s="54"/>
      <c r="X143" s="54">
        <v>293</v>
      </c>
      <c r="Y143" s="54">
        <v>312</v>
      </c>
      <c r="Z143" s="54">
        <v>305</v>
      </c>
      <c r="AA143" s="54"/>
      <c r="AB143" s="54">
        <v>387</v>
      </c>
      <c r="AC143" s="54">
        <v>465</v>
      </c>
      <c r="AD143" s="54">
        <v>234</v>
      </c>
      <c r="AE143" s="54">
        <v>123</v>
      </c>
      <c r="AF143" s="54"/>
      <c r="AG143" s="54">
        <v>274</v>
      </c>
      <c r="AH143" s="54">
        <v>273</v>
      </c>
      <c r="AI143" s="54">
        <v>153</v>
      </c>
      <c r="AJ143" s="54">
        <v>386</v>
      </c>
      <c r="AK143" s="54">
        <v>283</v>
      </c>
      <c r="AL143" s="54">
        <v>20</v>
      </c>
      <c r="AM143" s="54">
        <v>335</v>
      </c>
      <c r="AN143" s="54">
        <v>245</v>
      </c>
      <c r="AO143" s="54">
        <v>317</v>
      </c>
      <c r="AP143" s="54"/>
    </row>
    <row r="144" spans="1:42" x14ac:dyDescent="0.25">
      <c r="A144" s="62"/>
      <c r="B144" s="62" t="s">
        <v>108</v>
      </c>
      <c r="C144" s="54">
        <v>100</v>
      </c>
      <c r="D144" s="54">
        <v>541</v>
      </c>
      <c r="E144" s="54">
        <v>277</v>
      </c>
      <c r="F144" s="54">
        <v>568</v>
      </c>
      <c r="G144" s="54">
        <v>716</v>
      </c>
      <c r="H144" s="54">
        <v>663</v>
      </c>
      <c r="I144" s="54">
        <v>317</v>
      </c>
      <c r="J144" s="54">
        <v>412</v>
      </c>
      <c r="K144" s="54">
        <v>391</v>
      </c>
      <c r="L144" s="54">
        <v>451</v>
      </c>
      <c r="M144" s="54">
        <v>422</v>
      </c>
      <c r="N144" s="54">
        <v>321</v>
      </c>
      <c r="O144" s="54">
        <v>512</v>
      </c>
      <c r="P144" s="54"/>
      <c r="Q144" s="54">
        <v>283</v>
      </c>
      <c r="R144" s="54">
        <v>625</v>
      </c>
      <c r="S144" s="54">
        <v>378</v>
      </c>
      <c r="T144" s="54">
        <v>789</v>
      </c>
      <c r="U144" s="54">
        <v>231</v>
      </c>
      <c r="V144" s="54">
        <v>221</v>
      </c>
      <c r="W144" s="54">
        <v>131</v>
      </c>
      <c r="X144" s="54">
        <v>579</v>
      </c>
      <c r="Y144" s="54">
        <v>440</v>
      </c>
      <c r="Z144" s="54">
        <v>381</v>
      </c>
      <c r="AA144" s="54">
        <v>165</v>
      </c>
      <c r="AB144" s="54"/>
      <c r="AC144" s="54">
        <v>533</v>
      </c>
      <c r="AD144" s="54">
        <v>363</v>
      </c>
      <c r="AE144" s="54">
        <v>164</v>
      </c>
      <c r="AF144" s="54">
        <v>119</v>
      </c>
      <c r="AG144" s="54">
        <v>483</v>
      </c>
      <c r="AH144" s="54">
        <v>490</v>
      </c>
      <c r="AI144" s="54">
        <v>256</v>
      </c>
      <c r="AJ144" s="54">
        <v>302</v>
      </c>
      <c r="AK144" s="54">
        <v>600</v>
      </c>
      <c r="AL144" s="54">
        <v>466</v>
      </c>
      <c r="AM144" s="54">
        <v>200</v>
      </c>
      <c r="AN144" s="54">
        <v>296</v>
      </c>
      <c r="AO144" s="54">
        <v>587</v>
      </c>
      <c r="AP144" s="54">
        <v>73</v>
      </c>
    </row>
    <row r="145" spans="1:42" x14ac:dyDescent="0.25">
      <c r="A145" s="62"/>
      <c r="B145" s="62" t="s">
        <v>109</v>
      </c>
      <c r="C145" s="54">
        <v>91</v>
      </c>
      <c r="D145" s="54">
        <v>346</v>
      </c>
      <c r="E145" s="54">
        <v>171</v>
      </c>
      <c r="F145" s="54">
        <v>125</v>
      </c>
      <c r="G145" s="54"/>
      <c r="H145" s="54">
        <v>325</v>
      </c>
      <c r="I145" s="54">
        <v>370</v>
      </c>
      <c r="J145" s="54">
        <v>346</v>
      </c>
      <c r="K145" s="54">
        <v>250</v>
      </c>
      <c r="L145" s="54">
        <v>399</v>
      </c>
      <c r="M145" s="54"/>
      <c r="N145" s="54">
        <v>135</v>
      </c>
      <c r="O145" s="54">
        <v>129</v>
      </c>
      <c r="P145" s="54">
        <v>417</v>
      </c>
      <c r="Q145" s="54">
        <v>134</v>
      </c>
      <c r="R145" s="54">
        <v>119</v>
      </c>
      <c r="S145" s="54">
        <v>224</v>
      </c>
      <c r="T145" s="54">
        <v>200</v>
      </c>
      <c r="U145" s="54">
        <v>64</v>
      </c>
      <c r="V145" s="54">
        <v>103</v>
      </c>
      <c r="W145" s="54">
        <v>109</v>
      </c>
      <c r="X145" s="54">
        <v>356</v>
      </c>
      <c r="Y145" s="54"/>
      <c r="Z145" s="54"/>
      <c r="AA145" s="54"/>
      <c r="AB145" s="54">
        <v>85</v>
      </c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</row>
    <row r="146" spans="1:42" x14ac:dyDescent="0.25">
      <c r="A146" s="62"/>
      <c r="B146" s="62" t="s">
        <v>110</v>
      </c>
      <c r="C146" s="54">
        <v>25</v>
      </c>
      <c r="D146" s="54">
        <v>443</v>
      </c>
      <c r="E146" s="54">
        <v>317</v>
      </c>
      <c r="F146" s="54">
        <v>711</v>
      </c>
      <c r="G146" s="54">
        <v>645</v>
      </c>
      <c r="H146" s="54">
        <v>364</v>
      </c>
      <c r="I146" s="54">
        <v>684</v>
      </c>
      <c r="J146" s="54">
        <v>517</v>
      </c>
      <c r="K146" s="54">
        <v>603</v>
      </c>
      <c r="L146" s="54">
        <v>701</v>
      </c>
      <c r="M146" s="54">
        <v>169</v>
      </c>
      <c r="N146" s="54">
        <v>405</v>
      </c>
      <c r="O146" s="54">
        <v>431</v>
      </c>
      <c r="P146" s="54">
        <v>333</v>
      </c>
      <c r="Q146" s="54">
        <v>350</v>
      </c>
      <c r="R146" s="54">
        <v>604</v>
      </c>
      <c r="S146" s="54">
        <v>319</v>
      </c>
      <c r="T146" s="54">
        <v>453</v>
      </c>
      <c r="U146" s="54">
        <v>633</v>
      </c>
      <c r="V146" s="54">
        <v>224</v>
      </c>
      <c r="W146" s="54">
        <v>484</v>
      </c>
      <c r="X146" s="54">
        <v>643</v>
      </c>
      <c r="Y146" s="54">
        <v>414</v>
      </c>
      <c r="Z146" s="54">
        <v>411</v>
      </c>
      <c r="AA146" s="54"/>
      <c r="AB146" s="54"/>
      <c r="AC146" s="54">
        <v>180</v>
      </c>
      <c r="AD146" s="54">
        <v>271</v>
      </c>
      <c r="AE146" s="54"/>
      <c r="AF146" s="54">
        <v>177</v>
      </c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</row>
    <row r="147" spans="1:42" x14ac:dyDescent="0.25">
      <c r="A147" s="62"/>
      <c r="B147" s="62" t="s">
        <v>111</v>
      </c>
      <c r="C147" s="54">
        <v>24</v>
      </c>
      <c r="D147" s="54">
        <v>78</v>
      </c>
      <c r="E147" s="54"/>
      <c r="F147" s="54"/>
      <c r="G147" s="54">
        <v>531</v>
      </c>
      <c r="H147" s="54">
        <v>593</v>
      </c>
      <c r="I147" s="54">
        <v>466</v>
      </c>
      <c r="J147" s="54">
        <v>729</v>
      </c>
      <c r="K147" s="54">
        <v>323</v>
      </c>
      <c r="L147" s="54">
        <v>476</v>
      </c>
      <c r="M147" s="54"/>
      <c r="N147" s="54">
        <v>153</v>
      </c>
      <c r="O147" s="54">
        <v>284</v>
      </c>
      <c r="P147" s="54">
        <v>268</v>
      </c>
      <c r="Q147" s="54">
        <v>116</v>
      </c>
      <c r="R147" s="54">
        <v>156</v>
      </c>
      <c r="S147" s="54">
        <v>96</v>
      </c>
      <c r="T147" s="54"/>
      <c r="U147" s="54"/>
      <c r="V147" s="54">
        <v>125</v>
      </c>
      <c r="W147" s="54">
        <v>122</v>
      </c>
      <c r="X147" s="54">
        <v>524</v>
      </c>
      <c r="Y147" s="54"/>
      <c r="Z147" s="54">
        <v>521</v>
      </c>
      <c r="AA147" s="54"/>
      <c r="AB147" s="54">
        <v>161</v>
      </c>
      <c r="AC147" s="54">
        <v>219</v>
      </c>
      <c r="AD147" s="54">
        <v>261</v>
      </c>
      <c r="AE147" s="54">
        <v>164</v>
      </c>
      <c r="AF147" s="54">
        <v>130</v>
      </c>
      <c r="AG147" s="54">
        <v>156</v>
      </c>
      <c r="AH147" s="54">
        <v>411</v>
      </c>
      <c r="AI147" s="54">
        <v>490</v>
      </c>
      <c r="AJ147" s="54">
        <v>455</v>
      </c>
      <c r="AK147" s="54">
        <v>421</v>
      </c>
      <c r="AL147" s="54">
        <v>92</v>
      </c>
      <c r="AM147" s="54">
        <v>530</v>
      </c>
      <c r="AN147" s="54">
        <v>311</v>
      </c>
      <c r="AO147" s="54">
        <v>427</v>
      </c>
      <c r="AP147" s="54">
        <v>82</v>
      </c>
    </row>
    <row r="148" spans="1:42" x14ac:dyDescent="0.25">
      <c r="A148" s="62"/>
      <c r="B148" s="62" t="s">
        <v>112</v>
      </c>
      <c r="C148" s="54">
        <v>107</v>
      </c>
      <c r="D148" s="54">
        <v>319</v>
      </c>
      <c r="E148" s="54">
        <v>228</v>
      </c>
      <c r="F148" s="54">
        <v>41</v>
      </c>
      <c r="G148" s="54"/>
      <c r="H148" s="54"/>
      <c r="I148" s="54"/>
      <c r="J148" s="54"/>
      <c r="K148" s="54"/>
      <c r="L148" s="54">
        <v>86</v>
      </c>
      <c r="M148" s="54"/>
      <c r="N148" s="54"/>
      <c r="O148" s="54">
        <v>267</v>
      </c>
      <c r="P148" s="54">
        <v>185</v>
      </c>
      <c r="Q148" s="54">
        <v>31</v>
      </c>
      <c r="R148" s="54">
        <v>67</v>
      </c>
      <c r="S148" s="54"/>
      <c r="T148" s="54">
        <v>152</v>
      </c>
      <c r="U148" s="54"/>
      <c r="V148" s="54"/>
      <c r="W148" s="54"/>
      <c r="X148" s="54">
        <v>64</v>
      </c>
      <c r="Y148" s="54"/>
      <c r="Z148" s="54">
        <v>131</v>
      </c>
      <c r="AA148" s="54">
        <v>165</v>
      </c>
      <c r="AB148" s="54"/>
      <c r="AC148" s="54">
        <v>208</v>
      </c>
      <c r="AD148" s="54">
        <v>246</v>
      </c>
      <c r="AE148" s="54">
        <v>88</v>
      </c>
      <c r="AF148" s="54"/>
      <c r="AG148" s="54">
        <v>224</v>
      </c>
      <c r="AH148" s="54">
        <v>280</v>
      </c>
      <c r="AI148" s="54">
        <v>316</v>
      </c>
      <c r="AJ148" s="54">
        <v>250</v>
      </c>
      <c r="AK148" s="54">
        <v>242</v>
      </c>
      <c r="AL148" s="54"/>
      <c r="AM148" s="54"/>
      <c r="AN148" s="54"/>
      <c r="AO148" s="54"/>
      <c r="AP148" s="54"/>
    </row>
    <row r="149" spans="1:42" x14ac:dyDescent="0.25">
      <c r="A149" s="62"/>
      <c r="B149" s="62" t="s">
        <v>113</v>
      </c>
      <c r="C149" s="54">
        <v>85</v>
      </c>
      <c r="D149" s="54">
        <v>313</v>
      </c>
      <c r="E149" s="54">
        <v>187</v>
      </c>
      <c r="F149" s="54">
        <v>479</v>
      </c>
      <c r="G149" s="54">
        <v>489</v>
      </c>
      <c r="H149" s="54">
        <v>372</v>
      </c>
      <c r="I149" s="54">
        <v>379</v>
      </c>
      <c r="J149" s="54">
        <v>351</v>
      </c>
      <c r="K149" s="54">
        <v>271</v>
      </c>
      <c r="L149" s="54">
        <v>458</v>
      </c>
      <c r="M149" s="54">
        <v>354</v>
      </c>
      <c r="N149" s="54">
        <v>329</v>
      </c>
      <c r="O149" s="54">
        <v>362</v>
      </c>
      <c r="P149" s="54">
        <v>327</v>
      </c>
      <c r="Q149" s="54">
        <v>329</v>
      </c>
      <c r="R149" s="54">
        <v>583</v>
      </c>
      <c r="S149" s="54">
        <v>333</v>
      </c>
      <c r="T149" s="54">
        <v>670</v>
      </c>
      <c r="U149" s="54">
        <v>383</v>
      </c>
      <c r="V149" s="54">
        <v>147</v>
      </c>
      <c r="W149" s="54">
        <v>291</v>
      </c>
      <c r="X149" s="54">
        <v>400</v>
      </c>
      <c r="Y149" s="54">
        <v>402</v>
      </c>
      <c r="Z149" s="54">
        <v>282</v>
      </c>
      <c r="AA149" s="54">
        <v>165</v>
      </c>
      <c r="AB149" s="54">
        <v>198</v>
      </c>
      <c r="AC149" s="54">
        <v>523</v>
      </c>
      <c r="AD149" s="54">
        <v>301</v>
      </c>
      <c r="AE149" s="54">
        <v>136</v>
      </c>
      <c r="AF149" s="54">
        <v>332</v>
      </c>
      <c r="AG149" s="54">
        <v>522</v>
      </c>
      <c r="AH149" s="54">
        <v>468</v>
      </c>
      <c r="AI149" s="54">
        <v>419</v>
      </c>
      <c r="AJ149" s="54">
        <v>392</v>
      </c>
      <c r="AK149" s="54">
        <v>81</v>
      </c>
      <c r="AL149" s="54">
        <v>490</v>
      </c>
      <c r="AM149" s="54">
        <v>442</v>
      </c>
      <c r="AN149" s="54">
        <v>255</v>
      </c>
      <c r="AO149" s="54">
        <v>544</v>
      </c>
      <c r="AP149" s="54">
        <v>112</v>
      </c>
    </row>
    <row r="150" spans="1:42" x14ac:dyDescent="0.25">
      <c r="A150" s="62"/>
      <c r="B150" s="62" t="s">
        <v>114</v>
      </c>
      <c r="C150" s="54"/>
      <c r="D150" s="54"/>
      <c r="E150" s="54"/>
      <c r="F150" s="54"/>
      <c r="G150" s="54"/>
      <c r="H150" s="54"/>
      <c r="I150" s="54">
        <v>60</v>
      </c>
      <c r="J150" s="54"/>
      <c r="K150" s="54"/>
      <c r="L150" s="54">
        <v>139</v>
      </c>
      <c r="M150" s="54">
        <v>160</v>
      </c>
      <c r="N150" s="54">
        <v>140</v>
      </c>
      <c r="O150" s="54">
        <v>352</v>
      </c>
      <c r="P150" s="54"/>
      <c r="Q150" s="54">
        <v>259</v>
      </c>
      <c r="R150" s="54">
        <v>464</v>
      </c>
      <c r="S150" s="54">
        <v>184</v>
      </c>
      <c r="T150" s="54">
        <v>619</v>
      </c>
      <c r="U150" s="54">
        <v>52</v>
      </c>
      <c r="V150" s="54">
        <v>203</v>
      </c>
      <c r="W150" s="54"/>
      <c r="X150" s="54">
        <v>176</v>
      </c>
      <c r="Y150" s="54">
        <v>168</v>
      </c>
      <c r="Z150" s="54">
        <v>341</v>
      </c>
      <c r="AA150" s="54"/>
      <c r="AB150" s="54">
        <v>247</v>
      </c>
      <c r="AC150" s="54">
        <v>392</v>
      </c>
      <c r="AD150" s="54">
        <v>182</v>
      </c>
      <c r="AE150" s="54"/>
      <c r="AF150" s="54">
        <v>521</v>
      </c>
      <c r="AG150" s="54">
        <v>342</v>
      </c>
      <c r="AH150" s="54">
        <v>110</v>
      </c>
      <c r="AI150" s="54">
        <v>197</v>
      </c>
      <c r="AJ150" s="54">
        <v>281</v>
      </c>
      <c r="AK150" s="54">
        <v>325</v>
      </c>
      <c r="AL150" s="54"/>
      <c r="AM150" s="54">
        <v>164</v>
      </c>
      <c r="AN150" s="54">
        <v>378</v>
      </c>
      <c r="AO150" s="54">
        <v>314</v>
      </c>
      <c r="AP150" s="54">
        <v>113</v>
      </c>
    </row>
    <row r="151" spans="1:42" x14ac:dyDescent="0.25">
      <c r="A151" s="62"/>
      <c r="B151" s="62" t="s">
        <v>115</v>
      </c>
      <c r="C151" s="54">
        <v>19</v>
      </c>
      <c r="D151" s="54"/>
      <c r="E151" s="54"/>
      <c r="F151" s="54"/>
      <c r="G151" s="54"/>
      <c r="H151" s="54"/>
      <c r="I151" s="54">
        <v>159</v>
      </c>
      <c r="J151" s="54">
        <v>512</v>
      </c>
      <c r="K151" s="54">
        <v>275</v>
      </c>
      <c r="L151" s="54">
        <v>683</v>
      </c>
      <c r="M151" s="54">
        <v>616</v>
      </c>
      <c r="N151" s="54">
        <v>461</v>
      </c>
      <c r="O151" s="54">
        <v>515</v>
      </c>
      <c r="P151" s="54">
        <v>527</v>
      </c>
      <c r="Q151" s="54">
        <v>245</v>
      </c>
      <c r="R151" s="54">
        <v>242</v>
      </c>
      <c r="S151" s="54">
        <v>374</v>
      </c>
      <c r="T151" s="54">
        <v>710</v>
      </c>
      <c r="U151" s="54">
        <v>109</v>
      </c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>
        <v>130</v>
      </c>
      <c r="AM151" s="54">
        <v>384</v>
      </c>
      <c r="AN151" s="54">
        <v>331</v>
      </c>
      <c r="AO151" s="54">
        <v>444</v>
      </c>
      <c r="AP151" s="54"/>
    </row>
    <row r="152" spans="1:42" x14ac:dyDescent="0.25">
      <c r="A152" s="62"/>
      <c r="B152" s="62" t="s">
        <v>116</v>
      </c>
      <c r="C152" s="54">
        <v>92</v>
      </c>
      <c r="D152" s="54">
        <v>394</v>
      </c>
      <c r="E152" s="54">
        <v>307</v>
      </c>
      <c r="F152" s="54">
        <v>687</v>
      </c>
      <c r="G152" s="54">
        <v>655</v>
      </c>
      <c r="H152" s="54">
        <v>501</v>
      </c>
      <c r="I152" s="54">
        <v>625</v>
      </c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>
        <v>300</v>
      </c>
      <c r="V152" s="54">
        <v>324</v>
      </c>
      <c r="W152" s="54">
        <v>145</v>
      </c>
      <c r="X152" s="54"/>
      <c r="Y152" s="54">
        <v>207</v>
      </c>
      <c r="Z152" s="54">
        <v>266</v>
      </c>
      <c r="AA152" s="54">
        <v>165</v>
      </c>
      <c r="AB152" s="54">
        <v>161</v>
      </c>
      <c r="AC152" s="54">
        <v>278</v>
      </c>
      <c r="AD152" s="54">
        <v>70</v>
      </c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</row>
    <row r="153" spans="1:42" x14ac:dyDescent="0.25">
      <c r="A153" s="62"/>
      <c r="B153" s="62" t="s">
        <v>117</v>
      </c>
      <c r="C153" s="54">
        <v>125</v>
      </c>
      <c r="D153" s="54">
        <v>640</v>
      </c>
      <c r="E153" s="54">
        <v>176</v>
      </c>
      <c r="F153" s="54"/>
      <c r="G153" s="54">
        <v>667</v>
      </c>
      <c r="H153" s="54">
        <v>668</v>
      </c>
      <c r="I153" s="54">
        <v>671</v>
      </c>
      <c r="J153" s="54">
        <v>547</v>
      </c>
      <c r="K153" s="54">
        <v>489</v>
      </c>
      <c r="L153" s="54">
        <v>649</v>
      </c>
      <c r="M153" s="54">
        <v>504</v>
      </c>
      <c r="N153" s="54">
        <v>409</v>
      </c>
      <c r="O153" s="54"/>
      <c r="P153" s="54"/>
      <c r="Q153" s="54">
        <v>335</v>
      </c>
      <c r="R153" s="54">
        <v>669</v>
      </c>
      <c r="S153" s="54">
        <v>433</v>
      </c>
      <c r="T153" s="54">
        <v>809</v>
      </c>
      <c r="U153" s="54">
        <v>593</v>
      </c>
      <c r="V153" s="54">
        <v>264</v>
      </c>
      <c r="W153" s="54"/>
      <c r="X153" s="54"/>
      <c r="Y153" s="54"/>
      <c r="Z153" s="54"/>
      <c r="AA153" s="54"/>
      <c r="AB153" s="54">
        <v>433</v>
      </c>
      <c r="AC153" s="54">
        <v>665</v>
      </c>
      <c r="AD153" s="54">
        <v>431</v>
      </c>
      <c r="AE153" s="54">
        <v>147</v>
      </c>
      <c r="AF153" s="54">
        <v>444</v>
      </c>
      <c r="AG153" s="54">
        <v>621</v>
      </c>
      <c r="AH153" s="54">
        <v>573</v>
      </c>
      <c r="AI153" s="54">
        <v>538</v>
      </c>
      <c r="AJ153" s="54">
        <v>569</v>
      </c>
      <c r="AK153" s="54">
        <v>454</v>
      </c>
      <c r="AL153" s="54">
        <v>683</v>
      </c>
      <c r="AM153" s="54">
        <v>617</v>
      </c>
      <c r="AN153" s="54">
        <v>287</v>
      </c>
      <c r="AO153" s="54">
        <v>782</v>
      </c>
      <c r="AP153" s="54">
        <v>124</v>
      </c>
    </row>
    <row r="154" spans="1:42" x14ac:dyDescent="0.25">
      <c r="A154" s="62"/>
      <c r="B154" s="62" t="s">
        <v>118</v>
      </c>
      <c r="C154" s="54">
        <v>110</v>
      </c>
      <c r="D154" s="54">
        <v>533</v>
      </c>
      <c r="E154" s="54">
        <v>227</v>
      </c>
      <c r="F154" s="54">
        <v>582</v>
      </c>
      <c r="G154" s="54">
        <v>589</v>
      </c>
      <c r="H154" s="54">
        <v>530</v>
      </c>
      <c r="I154" s="54">
        <v>534</v>
      </c>
      <c r="J154" s="54">
        <v>457</v>
      </c>
      <c r="K154" s="54">
        <v>433</v>
      </c>
      <c r="L154" s="54"/>
      <c r="M154" s="54"/>
      <c r="N154" s="54"/>
      <c r="O154" s="54"/>
      <c r="P154" s="54"/>
      <c r="Q154" s="54"/>
      <c r="R154" s="54"/>
      <c r="S154" s="54">
        <v>343</v>
      </c>
      <c r="T154" s="54">
        <v>601</v>
      </c>
      <c r="U154" s="54">
        <v>439</v>
      </c>
      <c r="V154" s="54">
        <v>211</v>
      </c>
      <c r="W154" s="54">
        <v>285</v>
      </c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</row>
    <row r="155" spans="1:42" x14ac:dyDescent="0.25">
      <c r="A155" s="62"/>
      <c r="B155" s="62" t="s">
        <v>119</v>
      </c>
      <c r="C155" s="54">
        <v>99</v>
      </c>
      <c r="D155" s="54">
        <v>491</v>
      </c>
      <c r="E155" s="54">
        <v>279</v>
      </c>
      <c r="F155" s="54">
        <v>236</v>
      </c>
      <c r="G155" s="54">
        <v>566</v>
      </c>
      <c r="H155" s="54">
        <v>173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>
        <v>390</v>
      </c>
      <c r="Y155" s="54">
        <v>343</v>
      </c>
      <c r="Z155" s="54">
        <v>443</v>
      </c>
      <c r="AA155" s="54">
        <v>165</v>
      </c>
      <c r="AB155" s="54">
        <v>280</v>
      </c>
      <c r="AC155" s="54">
        <v>419</v>
      </c>
      <c r="AD155" s="54">
        <v>70</v>
      </c>
      <c r="AE155" s="54"/>
      <c r="AF155" s="54">
        <v>278</v>
      </c>
      <c r="AG155" s="54">
        <v>432</v>
      </c>
      <c r="AH155" s="54">
        <v>58</v>
      </c>
      <c r="AI155" s="54">
        <v>143</v>
      </c>
      <c r="AJ155" s="54">
        <v>390</v>
      </c>
      <c r="AK155" s="54">
        <v>558</v>
      </c>
      <c r="AL155" s="54">
        <v>595</v>
      </c>
      <c r="AM155" s="54">
        <v>71</v>
      </c>
      <c r="AN155" s="54">
        <v>499</v>
      </c>
      <c r="AO155" s="54">
        <v>536</v>
      </c>
      <c r="AP155" s="54">
        <v>94</v>
      </c>
    </row>
    <row r="156" spans="1:42" x14ac:dyDescent="0.25">
      <c r="A156" s="62"/>
      <c r="B156" s="62" t="s">
        <v>120</v>
      </c>
      <c r="C156" s="54">
        <v>102</v>
      </c>
      <c r="D156" s="54">
        <v>399</v>
      </c>
      <c r="E156" s="54"/>
      <c r="F156" s="54"/>
      <c r="G156" s="54">
        <v>333</v>
      </c>
      <c r="H156" s="54">
        <v>522</v>
      </c>
      <c r="I156" s="54">
        <v>325</v>
      </c>
      <c r="J156" s="54">
        <v>723</v>
      </c>
      <c r="K156" s="54">
        <v>331</v>
      </c>
      <c r="L156" s="54">
        <v>355</v>
      </c>
      <c r="M156" s="54"/>
      <c r="N156" s="54">
        <v>76</v>
      </c>
      <c r="O156" s="54"/>
      <c r="P156" s="54"/>
      <c r="Q156" s="54">
        <v>19</v>
      </c>
      <c r="R156" s="54"/>
      <c r="S156" s="54">
        <v>372</v>
      </c>
      <c r="T156" s="54">
        <v>202</v>
      </c>
      <c r="U156" s="54">
        <v>157</v>
      </c>
      <c r="V156" s="54"/>
      <c r="W156" s="54"/>
      <c r="X156" s="54">
        <v>226</v>
      </c>
      <c r="Y156" s="54">
        <v>87</v>
      </c>
      <c r="Z156" s="54">
        <v>620</v>
      </c>
      <c r="AA156" s="54">
        <v>165</v>
      </c>
      <c r="AB156" s="54">
        <v>161</v>
      </c>
      <c r="AC156" s="54">
        <v>362</v>
      </c>
      <c r="AD156" s="54">
        <v>184</v>
      </c>
      <c r="AE156" s="54"/>
      <c r="AF156" s="54"/>
      <c r="AG156" s="54">
        <v>301</v>
      </c>
      <c r="AH156" s="54">
        <v>368</v>
      </c>
      <c r="AI156" s="54">
        <v>121</v>
      </c>
      <c r="AJ156" s="54">
        <v>254</v>
      </c>
      <c r="AK156" s="54">
        <v>255</v>
      </c>
      <c r="AL156" s="54">
        <v>160</v>
      </c>
      <c r="AM156" s="54">
        <v>383</v>
      </c>
      <c r="AN156" s="54">
        <v>272</v>
      </c>
      <c r="AO156" s="54">
        <v>269</v>
      </c>
      <c r="AP156" s="54">
        <v>60</v>
      </c>
    </row>
    <row r="157" spans="1:42" x14ac:dyDescent="0.25">
      <c r="A157" s="62"/>
      <c r="B157" s="62" t="s">
        <v>121</v>
      </c>
      <c r="C157" s="54">
        <v>31</v>
      </c>
      <c r="D157" s="54">
        <v>234</v>
      </c>
      <c r="E157" s="54"/>
      <c r="F157" s="54"/>
      <c r="G157" s="54"/>
      <c r="H157" s="54"/>
      <c r="I157" s="54">
        <v>32</v>
      </c>
      <c r="J157" s="54"/>
      <c r="K157" s="54">
        <v>169</v>
      </c>
      <c r="L157" s="54"/>
      <c r="M157" s="54"/>
      <c r="N157" s="54">
        <v>124</v>
      </c>
      <c r="O157" s="54">
        <v>421</v>
      </c>
      <c r="P157" s="54">
        <v>213</v>
      </c>
      <c r="Q157" s="54">
        <v>158</v>
      </c>
      <c r="R157" s="54"/>
      <c r="S157" s="54"/>
      <c r="T157" s="54">
        <v>374</v>
      </c>
      <c r="U157" s="54">
        <v>269</v>
      </c>
      <c r="V157" s="54">
        <v>260</v>
      </c>
      <c r="W157" s="54">
        <v>122</v>
      </c>
      <c r="X157" s="54"/>
      <c r="Y157" s="54">
        <v>211</v>
      </c>
      <c r="Z157" s="54"/>
      <c r="AA157" s="54"/>
      <c r="AB157" s="54">
        <v>161</v>
      </c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</row>
    <row r="158" spans="1:42" x14ac:dyDescent="0.25">
      <c r="A158" s="62"/>
      <c r="B158" s="62" t="s">
        <v>122</v>
      </c>
      <c r="C158" s="54"/>
      <c r="D158" s="54">
        <v>584</v>
      </c>
      <c r="E158" s="54">
        <v>409</v>
      </c>
      <c r="F158" s="54">
        <v>166</v>
      </c>
      <c r="G158" s="54"/>
      <c r="H158" s="54">
        <v>465</v>
      </c>
      <c r="I158" s="54">
        <v>665</v>
      </c>
      <c r="J158" s="54">
        <v>92</v>
      </c>
      <c r="K158" s="54">
        <v>459</v>
      </c>
      <c r="L158" s="54">
        <v>193</v>
      </c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</row>
    <row r="159" spans="1:42" x14ac:dyDescent="0.25">
      <c r="A159" s="62"/>
      <c r="B159" s="62" t="s">
        <v>124</v>
      </c>
      <c r="C159" s="54"/>
      <c r="D159" s="54"/>
      <c r="E159" s="54"/>
      <c r="F159" s="54"/>
      <c r="G159" s="54"/>
      <c r="H159" s="54"/>
      <c r="I159" s="54"/>
      <c r="J159" s="54"/>
      <c r="K159" s="54">
        <v>22</v>
      </c>
      <c r="L159" s="54"/>
      <c r="M159" s="54"/>
      <c r="N159" s="54">
        <v>90</v>
      </c>
      <c r="O159" s="54">
        <v>270</v>
      </c>
      <c r="P159" s="54">
        <v>452</v>
      </c>
      <c r="Q159" s="54">
        <v>162</v>
      </c>
      <c r="R159" s="54">
        <v>167</v>
      </c>
      <c r="S159" s="54">
        <v>140</v>
      </c>
      <c r="T159" s="54">
        <v>282</v>
      </c>
      <c r="U159" s="54">
        <v>229</v>
      </c>
      <c r="V159" s="54">
        <v>15</v>
      </c>
      <c r="W159" s="54">
        <v>207</v>
      </c>
      <c r="X159" s="54">
        <v>464</v>
      </c>
      <c r="Y159" s="54">
        <v>364</v>
      </c>
      <c r="Z159" s="54">
        <v>317</v>
      </c>
      <c r="AA159" s="54"/>
      <c r="AB159" s="54">
        <v>161</v>
      </c>
      <c r="AC159" s="54">
        <v>395</v>
      </c>
      <c r="AD159" s="54">
        <v>248</v>
      </c>
      <c r="AE159" s="54">
        <v>100</v>
      </c>
      <c r="AF159" s="54">
        <v>88</v>
      </c>
      <c r="AG159" s="54">
        <v>201</v>
      </c>
      <c r="AH159" s="54">
        <v>108</v>
      </c>
      <c r="AI159" s="54">
        <v>118</v>
      </c>
      <c r="AJ159" s="54">
        <v>218</v>
      </c>
      <c r="AK159" s="54">
        <v>250</v>
      </c>
      <c r="AL159" s="54">
        <v>88</v>
      </c>
      <c r="AM159" s="54">
        <v>453</v>
      </c>
      <c r="AN159" s="54">
        <v>245</v>
      </c>
      <c r="AO159" s="54">
        <v>405</v>
      </c>
      <c r="AP159" s="54">
        <v>98</v>
      </c>
    </row>
    <row r="160" spans="1:42" x14ac:dyDescent="0.25">
      <c r="A160" s="62"/>
      <c r="B160" s="62" t="s">
        <v>126</v>
      </c>
      <c r="C160" s="54"/>
      <c r="D160" s="54"/>
      <c r="E160" s="54"/>
      <c r="F160" s="54"/>
      <c r="G160" s="54"/>
      <c r="H160" s="54"/>
      <c r="I160" s="54"/>
      <c r="J160" s="54"/>
      <c r="K160" s="54"/>
      <c r="L160" s="54">
        <v>142</v>
      </c>
      <c r="M160" s="54"/>
      <c r="N160" s="54"/>
      <c r="O160" s="54">
        <v>127</v>
      </c>
      <c r="P160" s="54"/>
      <c r="Q160" s="54">
        <v>73</v>
      </c>
      <c r="R160" s="54"/>
      <c r="S160" s="54">
        <v>285</v>
      </c>
      <c r="T160" s="54">
        <v>233</v>
      </c>
      <c r="U160" s="54">
        <v>86</v>
      </c>
      <c r="V160" s="54">
        <v>79</v>
      </c>
      <c r="W160" s="54">
        <v>286</v>
      </c>
      <c r="X160" s="54">
        <v>509</v>
      </c>
      <c r="Y160" s="54">
        <v>289</v>
      </c>
      <c r="Z160" s="54">
        <v>367</v>
      </c>
      <c r="AA160" s="54">
        <v>165</v>
      </c>
      <c r="AB160" s="54">
        <v>426</v>
      </c>
      <c r="AC160" s="54">
        <v>494</v>
      </c>
      <c r="AD160" s="54">
        <v>274</v>
      </c>
      <c r="AE160" s="54">
        <v>96</v>
      </c>
      <c r="AF160" s="54">
        <v>71</v>
      </c>
      <c r="AG160" s="54">
        <v>95</v>
      </c>
      <c r="AH160" s="54">
        <v>427</v>
      </c>
      <c r="AI160" s="54">
        <v>377</v>
      </c>
      <c r="AJ160" s="54">
        <v>360</v>
      </c>
      <c r="AK160" s="54">
        <v>343</v>
      </c>
      <c r="AL160" s="54">
        <v>94</v>
      </c>
      <c r="AM160" s="54">
        <v>408</v>
      </c>
      <c r="AN160" s="54">
        <v>181</v>
      </c>
      <c r="AO160" s="54">
        <v>316</v>
      </c>
      <c r="AP160" s="54">
        <v>75</v>
      </c>
    </row>
    <row r="161" spans="1:42" x14ac:dyDescent="0.25">
      <c r="A161" s="62"/>
      <c r="B161" s="62" t="s">
        <v>127</v>
      </c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>
        <v>88</v>
      </c>
    </row>
    <row r="162" spans="1:42" x14ac:dyDescent="0.25">
      <c r="A162" s="62"/>
      <c r="B162" s="62" t="s">
        <v>128</v>
      </c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>
        <v>118</v>
      </c>
      <c r="AJ162" s="54"/>
      <c r="AK162" s="54"/>
      <c r="AL162" s="54"/>
      <c r="AM162" s="54"/>
      <c r="AN162" s="54"/>
      <c r="AO162" s="54"/>
      <c r="AP162" s="54">
        <v>67</v>
      </c>
    </row>
    <row r="163" spans="1:42" x14ac:dyDescent="0.25">
      <c r="A163" s="62"/>
      <c r="B163" s="62" t="s">
        <v>129</v>
      </c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>
        <v>140</v>
      </c>
      <c r="AJ163" s="54"/>
      <c r="AK163" s="54"/>
      <c r="AL163" s="54"/>
      <c r="AM163" s="54"/>
      <c r="AN163" s="54"/>
      <c r="AO163" s="54"/>
      <c r="AP163" s="54">
        <v>82</v>
      </c>
    </row>
    <row r="164" spans="1:42" x14ac:dyDescent="0.25">
      <c r="A164" s="62"/>
      <c r="B164" s="62" t="s">
        <v>130</v>
      </c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>
        <v>100</v>
      </c>
    </row>
    <row r="165" spans="1:42" x14ac:dyDescent="0.25">
      <c r="A165" s="62"/>
      <c r="B165" s="62" t="s">
        <v>131</v>
      </c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>
        <v>184</v>
      </c>
      <c r="AJ165" s="54"/>
      <c r="AK165" s="54"/>
      <c r="AL165" s="54"/>
      <c r="AM165" s="54"/>
      <c r="AN165" s="54"/>
      <c r="AO165" s="54"/>
      <c r="AP165" s="54">
        <v>107</v>
      </c>
    </row>
    <row r="166" spans="1:42" x14ac:dyDescent="0.25">
      <c r="A166" s="62"/>
      <c r="B166" s="62" t="s">
        <v>132</v>
      </c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>
        <v>176</v>
      </c>
      <c r="AJ166" s="54"/>
      <c r="AK166" s="54"/>
      <c r="AL166" s="54"/>
      <c r="AM166" s="54"/>
      <c r="AN166" s="54"/>
      <c r="AO166" s="54"/>
      <c r="AP166" s="54">
        <v>51</v>
      </c>
    </row>
    <row r="167" spans="1:42" x14ac:dyDescent="0.25">
      <c r="A167" s="62"/>
      <c r="B167" s="62" t="s">
        <v>133</v>
      </c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>
        <v>129</v>
      </c>
      <c r="AJ167" s="54"/>
      <c r="AK167" s="54"/>
      <c r="AL167" s="54"/>
      <c r="AM167" s="54"/>
      <c r="AN167" s="54"/>
      <c r="AO167" s="54"/>
      <c r="AP167" s="54"/>
    </row>
    <row r="168" spans="1:42" x14ac:dyDescent="0.25">
      <c r="A168" s="62"/>
      <c r="B168" s="62" t="s">
        <v>134</v>
      </c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>
        <v>152</v>
      </c>
      <c r="AJ168" s="54"/>
      <c r="AK168" s="54"/>
      <c r="AL168" s="54"/>
      <c r="AM168" s="54"/>
      <c r="AN168" s="54"/>
      <c r="AO168" s="54"/>
      <c r="AP168" s="54"/>
    </row>
    <row r="169" spans="1:42" x14ac:dyDescent="0.25">
      <c r="A169" s="62"/>
      <c r="B169" s="62" t="s">
        <v>135</v>
      </c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>
        <v>147</v>
      </c>
      <c r="AJ169" s="54"/>
      <c r="AK169" s="54"/>
      <c r="AL169" s="54"/>
      <c r="AM169" s="54"/>
      <c r="AN169" s="54"/>
      <c r="AO169" s="54"/>
      <c r="AP169" s="54"/>
    </row>
    <row r="170" spans="1:42" x14ac:dyDescent="0.25">
      <c r="A170" s="62"/>
      <c r="B170" s="62" t="s">
        <v>136</v>
      </c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>
        <v>128</v>
      </c>
      <c r="AH170" s="54"/>
      <c r="AI170" s="54">
        <v>127</v>
      </c>
      <c r="AJ170" s="54"/>
      <c r="AK170" s="54"/>
      <c r="AL170" s="54"/>
      <c r="AM170" s="54"/>
      <c r="AN170" s="54"/>
      <c r="AO170" s="54"/>
      <c r="AP170" s="54"/>
    </row>
    <row r="171" spans="1:42" x14ac:dyDescent="0.25">
      <c r="A171" s="62"/>
      <c r="B171" s="62" t="s">
        <v>138</v>
      </c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>
        <v>290</v>
      </c>
      <c r="AM171" s="54">
        <v>85</v>
      </c>
      <c r="AN171" s="54"/>
      <c r="AO171" s="54">
        <v>163</v>
      </c>
      <c r="AP171" s="54"/>
    </row>
    <row r="172" spans="1:42" x14ac:dyDescent="0.25">
      <c r="A172"/>
      <c r="B172"/>
      <c r="C172"/>
      <c r="D172"/>
      <c r="E172"/>
      <c r="F172"/>
      <c r="G172"/>
      <c r="H172"/>
      <c r="I172"/>
    </row>
    <row r="173" spans="1:42" x14ac:dyDescent="0.25">
      <c r="A173"/>
      <c r="B173"/>
      <c r="C173"/>
      <c r="D173"/>
      <c r="E173"/>
      <c r="F173"/>
      <c r="G173"/>
      <c r="H173"/>
      <c r="I173"/>
    </row>
    <row r="174" spans="1:42" x14ac:dyDescent="0.25">
      <c r="A174"/>
      <c r="B174"/>
      <c r="C174"/>
      <c r="D174"/>
      <c r="E174"/>
      <c r="F174"/>
      <c r="G174"/>
      <c r="H174"/>
      <c r="I174"/>
    </row>
    <row r="175" spans="1:42" x14ac:dyDescent="0.25">
      <c r="A175"/>
      <c r="B175"/>
      <c r="C175"/>
      <c r="D175"/>
      <c r="E175"/>
      <c r="F175"/>
      <c r="G175"/>
      <c r="H175"/>
      <c r="I175"/>
    </row>
    <row r="176" spans="1:42" x14ac:dyDescent="0.25">
      <c r="A176" s="52" t="s">
        <v>54</v>
      </c>
      <c r="B176" s="62"/>
      <c r="C176" s="52" t="s">
        <v>59</v>
      </c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</row>
    <row r="177" spans="1:19" x14ac:dyDescent="0.25">
      <c r="A177" s="52" t="s">
        <v>97</v>
      </c>
      <c r="B177" s="52" t="s">
        <v>6</v>
      </c>
      <c r="C177" s="62" t="s">
        <v>47</v>
      </c>
      <c r="D177" s="62" t="s">
        <v>46</v>
      </c>
      <c r="E177" s="62" t="s">
        <v>45</v>
      </c>
      <c r="F177" s="62" t="s">
        <v>44</v>
      </c>
      <c r="G177" s="62" t="s">
        <v>43</v>
      </c>
      <c r="H177" s="62" t="s">
        <v>42</v>
      </c>
      <c r="I177" s="62" t="s">
        <v>41</v>
      </c>
      <c r="J177" s="62" t="s">
        <v>40</v>
      </c>
      <c r="K177" s="62" t="s">
        <v>39</v>
      </c>
      <c r="L177" s="62" t="s">
        <v>37</v>
      </c>
      <c r="M177" s="62" t="s">
        <v>36</v>
      </c>
      <c r="N177" s="62" t="s">
        <v>35</v>
      </c>
      <c r="O177" s="62" t="s">
        <v>34</v>
      </c>
      <c r="P177" s="62" t="s">
        <v>32</v>
      </c>
      <c r="Q177" s="62" t="s">
        <v>20</v>
      </c>
      <c r="R177" s="62" t="s">
        <v>18</v>
      </c>
      <c r="S177" s="62" t="s">
        <v>17</v>
      </c>
    </row>
    <row r="178" spans="1:19" x14ac:dyDescent="0.25">
      <c r="A178" s="62" t="s">
        <v>125</v>
      </c>
      <c r="B178" s="62" t="s">
        <v>123</v>
      </c>
      <c r="C178" s="54">
        <v>13184.834375</v>
      </c>
      <c r="D178" s="54">
        <v>8812.73</v>
      </c>
      <c r="E178" s="54">
        <v>12073.349999999999</v>
      </c>
      <c r="F178" s="54">
        <v>7496.15</v>
      </c>
      <c r="G178" s="54">
        <v>8213</v>
      </c>
      <c r="H178" s="54">
        <v>14568.94</v>
      </c>
      <c r="I178" s="54">
        <v>4578.63</v>
      </c>
      <c r="J178" s="54">
        <v>5335.59</v>
      </c>
      <c r="K178" s="54"/>
      <c r="L178" s="54"/>
      <c r="M178" s="54"/>
      <c r="N178" s="54"/>
      <c r="O178" s="54"/>
      <c r="P178" s="54"/>
      <c r="Q178" s="54"/>
      <c r="R178" s="54"/>
      <c r="S178" s="54">
        <v>5454.64</v>
      </c>
    </row>
    <row r="179" spans="1:19" x14ac:dyDescent="0.25">
      <c r="A179" s="62"/>
      <c r="B179" s="62" t="s">
        <v>48</v>
      </c>
      <c r="C179" s="54"/>
      <c r="D179" s="54"/>
      <c r="E179" s="54"/>
      <c r="F179" s="54"/>
      <c r="G179" s="54"/>
      <c r="H179" s="54"/>
      <c r="I179" s="54"/>
      <c r="J179" s="54"/>
      <c r="K179" s="54">
        <v>4628.18</v>
      </c>
      <c r="L179" s="54">
        <v>3488.48</v>
      </c>
      <c r="M179" s="54">
        <v>3173.4</v>
      </c>
      <c r="N179" s="54">
        <v>15730.029999999999</v>
      </c>
      <c r="O179" s="54">
        <v>10553.16</v>
      </c>
      <c r="P179" s="54">
        <v>4876.4799999999996</v>
      </c>
      <c r="Q179" s="54"/>
      <c r="R179" s="54"/>
      <c r="S179" s="54"/>
    </row>
    <row r="180" spans="1:19" x14ac:dyDescent="0.25">
      <c r="A180" s="62"/>
      <c r="B180" s="62" t="s">
        <v>104</v>
      </c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>
        <v>10259.349999999999</v>
      </c>
      <c r="P180" s="54"/>
      <c r="Q180" s="54">
        <v>5858.46</v>
      </c>
      <c r="R180" s="54">
        <v>3387.11</v>
      </c>
      <c r="S180" s="54">
        <v>6555.74</v>
      </c>
    </row>
    <row r="181" spans="1:19" x14ac:dyDescent="0.25">
      <c r="A181" s="62"/>
      <c r="B181" s="62" t="s">
        <v>108</v>
      </c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>
        <v>4679.83</v>
      </c>
      <c r="P181" s="54"/>
      <c r="Q181" s="54">
        <v>5847.8</v>
      </c>
      <c r="R181" s="54"/>
      <c r="S181" s="54"/>
    </row>
    <row r="182" spans="1:19" x14ac:dyDescent="0.25">
      <c r="A182" s="62"/>
      <c r="B182" s="62" t="s">
        <v>110</v>
      </c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>
        <v>5248.52</v>
      </c>
      <c r="P182" s="54"/>
      <c r="Q182" s="54"/>
      <c r="R182" s="54"/>
      <c r="S182" s="54"/>
    </row>
    <row r="183" spans="1:19" x14ac:dyDescent="0.25">
      <c r="A183" s="62"/>
      <c r="B183" s="62" t="s">
        <v>113</v>
      </c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>
        <v>5788.91</v>
      </c>
      <c r="P183" s="54"/>
      <c r="Q183" s="54">
        <v>5992.18</v>
      </c>
      <c r="R183" s="54">
        <v>3756.4399999999996</v>
      </c>
      <c r="S183" s="54"/>
    </row>
    <row r="184" spans="1:19" x14ac:dyDescent="0.25">
      <c r="A184" s="62"/>
      <c r="B184" s="62" t="s">
        <v>114</v>
      </c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>
        <v>3537.41</v>
      </c>
      <c r="R184" s="54"/>
      <c r="S184" s="54"/>
    </row>
    <row r="185" spans="1:19" x14ac:dyDescent="0.25">
      <c r="A185" s="62"/>
      <c r="B185" s="62" t="s">
        <v>115</v>
      </c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>
        <v>4808.01</v>
      </c>
      <c r="P185" s="54"/>
      <c r="Q185" s="54"/>
      <c r="R185" s="54"/>
      <c r="S185" s="54"/>
    </row>
    <row r="186" spans="1:19" x14ac:dyDescent="0.25">
      <c r="A186" s="62"/>
      <c r="B186" s="62" t="s">
        <v>117</v>
      </c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>
        <v>6565.86</v>
      </c>
      <c r="R186" s="54">
        <v>3946.66</v>
      </c>
      <c r="S186" s="54">
        <v>6214.43</v>
      </c>
    </row>
    <row r="187" spans="1:19" x14ac:dyDescent="0.25">
      <c r="A187" s="62"/>
      <c r="B187" s="62" t="s">
        <v>119</v>
      </c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>
        <v>4993.25</v>
      </c>
      <c r="R187" s="54"/>
      <c r="S187" s="54">
        <v>4941.9399999999996</v>
      </c>
    </row>
    <row r="188" spans="1:1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/>
      <c r="C189"/>
      <c r="D189"/>
      <c r="E189"/>
      <c r="F189"/>
      <c r="G189"/>
      <c r="H189"/>
    </row>
    <row r="190" spans="1:19" x14ac:dyDescent="0.25">
      <c r="A190"/>
      <c r="B190"/>
      <c r="C190"/>
      <c r="D190"/>
      <c r="E190"/>
      <c r="F190"/>
      <c r="G190"/>
      <c r="H190"/>
    </row>
    <row r="191" spans="1:19" x14ac:dyDescent="0.25">
      <c r="A191"/>
      <c r="B191"/>
      <c r="C191"/>
      <c r="D191"/>
      <c r="E191"/>
      <c r="F191"/>
      <c r="G191"/>
      <c r="H191"/>
    </row>
    <row r="192" spans="1:19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19" x14ac:dyDescent="0.25">
      <c r="A209"/>
      <c r="B209"/>
      <c r="C209"/>
      <c r="D209"/>
      <c r="E209"/>
      <c r="F209"/>
      <c r="G209"/>
      <c r="H209"/>
    </row>
    <row r="210" spans="1:19" x14ac:dyDescent="0.25">
      <c r="A210"/>
      <c r="B210"/>
      <c r="C210"/>
      <c r="D210"/>
      <c r="E210"/>
      <c r="F210"/>
      <c r="G210"/>
      <c r="H210"/>
    </row>
    <row r="211" spans="1:19" x14ac:dyDescent="0.25">
      <c r="A211"/>
      <c r="B211"/>
      <c r="C211"/>
      <c r="D211"/>
      <c r="E211"/>
      <c r="F211"/>
      <c r="G211"/>
      <c r="H211"/>
    </row>
    <row r="212" spans="1:19" x14ac:dyDescent="0.25">
      <c r="A212"/>
      <c r="B212"/>
      <c r="C212"/>
      <c r="D212"/>
      <c r="E212"/>
      <c r="F212"/>
      <c r="G212"/>
      <c r="H212"/>
    </row>
    <row r="213" spans="1:19" x14ac:dyDescent="0.25">
      <c r="A213"/>
      <c r="B213"/>
      <c r="C213"/>
      <c r="D213"/>
      <c r="E213"/>
      <c r="F213"/>
      <c r="G213"/>
      <c r="H213"/>
    </row>
    <row r="214" spans="1:19" x14ac:dyDescent="0.25">
      <c r="A214"/>
      <c r="B214"/>
      <c r="C214"/>
      <c r="D214"/>
      <c r="E214"/>
      <c r="F214"/>
      <c r="G214"/>
      <c r="H214"/>
    </row>
    <row r="215" spans="1:19" x14ac:dyDescent="0.25">
      <c r="A215"/>
      <c r="B215"/>
      <c r="C215"/>
      <c r="D215"/>
      <c r="E215"/>
      <c r="F215"/>
      <c r="G215"/>
      <c r="H215"/>
    </row>
    <row r="216" spans="1:19" x14ac:dyDescent="0.25">
      <c r="A216"/>
      <c r="B216"/>
      <c r="C216"/>
      <c r="D216"/>
      <c r="E216"/>
      <c r="F216"/>
      <c r="G216"/>
      <c r="H216"/>
    </row>
    <row r="217" spans="1:19" x14ac:dyDescent="0.25">
      <c r="A217"/>
      <c r="B217"/>
      <c r="C217"/>
      <c r="D217"/>
      <c r="E217"/>
      <c r="F217"/>
      <c r="G217"/>
      <c r="H217"/>
    </row>
    <row r="218" spans="1:19" x14ac:dyDescent="0.25">
      <c r="A218" s="52" t="s">
        <v>1</v>
      </c>
      <c r="B218" s="62"/>
      <c r="C218" s="52" t="s">
        <v>59</v>
      </c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</row>
    <row r="219" spans="1:19" x14ac:dyDescent="0.25">
      <c r="A219" s="52" t="s">
        <v>97</v>
      </c>
      <c r="B219" s="52" t="s">
        <v>6</v>
      </c>
      <c r="C219" s="62" t="s">
        <v>47</v>
      </c>
      <c r="D219" s="62" t="s">
        <v>46</v>
      </c>
      <c r="E219" s="62" t="s">
        <v>45</v>
      </c>
      <c r="F219" s="62" t="s">
        <v>44</v>
      </c>
      <c r="G219" s="62" t="s">
        <v>43</v>
      </c>
      <c r="H219" s="62" t="s">
        <v>42</v>
      </c>
      <c r="I219" s="62" t="s">
        <v>41</v>
      </c>
      <c r="J219" s="62" t="s">
        <v>40</v>
      </c>
      <c r="K219" s="62" t="s">
        <v>39</v>
      </c>
      <c r="L219" s="62" t="s">
        <v>37</v>
      </c>
      <c r="M219" s="62" t="s">
        <v>36</v>
      </c>
      <c r="N219" s="62" t="s">
        <v>35</v>
      </c>
      <c r="O219" s="62" t="s">
        <v>34</v>
      </c>
      <c r="P219" s="62" t="s">
        <v>32</v>
      </c>
      <c r="Q219" s="62" t="s">
        <v>20</v>
      </c>
      <c r="R219" s="62" t="s">
        <v>18</v>
      </c>
      <c r="S219" s="62" t="s">
        <v>17</v>
      </c>
    </row>
    <row r="220" spans="1:19" x14ac:dyDescent="0.25">
      <c r="A220" s="62" t="s">
        <v>125</v>
      </c>
      <c r="B220" s="62" t="s">
        <v>123</v>
      </c>
      <c r="C220" s="54">
        <v>178.22062500000001</v>
      </c>
      <c r="D220" s="54">
        <v>442.65</v>
      </c>
      <c r="E220" s="54">
        <v>642.13</v>
      </c>
      <c r="F220" s="54">
        <v>277.13</v>
      </c>
      <c r="G220" s="54">
        <v>33.5</v>
      </c>
      <c r="H220" s="54">
        <v>288.60999999999996</v>
      </c>
      <c r="I220" s="54">
        <v>0</v>
      </c>
      <c r="J220" s="54">
        <v>14.36</v>
      </c>
      <c r="K220" s="54"/>
      <c r="L220" s="54"/>
      <c r="M220" s="54"/>
      <c r="N220" s="54"/>
      <c r="O220" s="54"/>
      <c r="P220" s="54"/>
      <c r="Q220" s="54"/>
      <c r="R220" s="54"/>
      <c r="S220" s="54">
        <v>219.69</v>
      </c>
    </row>
    <row r="221" spans="1:19" x14ac:dyDescent="0.25">
      <c r="A221" s="62"/>
      <c r="B221" s="62" t="s">
        <v>48</v>
      </c>
      <c r="C221" s="54"/>
      <c r="D221" s="54"/>
      <c r="E221" s="54"/>
      <c r="F221" s="54"/>
      <c r="G221" s="54"/>
      <c r="H221" s="54"/>
      <c r="I221" s="54"/>
      <c r="J221" s="54"/>
      <c r="K221" s="54">
        <v>0</v>
      </c>
      <c r="L221" s="54">
        <v>35.46</v>
      </c>
      <c r="M221" s="54">
        <v>11.74</v>
      </c>
      <c r="N221" s="54">
        <v>602.15</v>
      </c>
      <c r="O221" s="54">
        <v>122.86</v>
      </c>
      <c r="P221" s="54">
        <v>90.46</v>
      </c>
      <c r="Q221" s="54"/>
      <c r="R221" s="54"/>
      <c r="S221" s="54"/>
    </row>
    <row r="222" spans="1:19" x14ac:dyDescent="0.25">
      <c r="A222" s="62"/>
      <c r="B222" s="62" t="s">
        <v>104</v>
      </c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>
        <v>312.23</v>
      </c>
      <c r="P222" s="54"/>
      <c r="Q222" s="54">
        <v>211.38</v>
      </c>
      <c r="R222" s="54">
        <v>536.75613333333331</v>
      </c>
      <c r="S222" s="54">
        <v>345.13</v>
      </c>
    </row>
    <row r="223" spans="1:19" x14ac:dyDescent="0.25">
      <c r="A223" s="62"/>
      <c r="B223" s="62" t="s">
        <v>108</v>
      </c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>
        <v>164.46</v>
      </c>
      <c r="P223" s="54"/>
      <c r="Q223" s="54">
        <v>256.42</v>
      </c>
      <c r="R223" s="54"/>
      <c r="S223" s="54"/>
    </row>
    <row r="224" spans="1:19" x14ac:dyDescent="0.25">
      <c r="A224" s="62"/>
      <c r="B224" s="62" t="s">
        <v>110</v>
      </c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>
        <v>30.96</v>
      </c>
      <c r="P224" s="54"/>
      <c r="Q224" s="54"/>
      <c r="R224" s="54"/>
      <c r="S224" s="54"/>
    </row>
    <row r="225" spans="1:19" x14ac:dyDescent="0.25">
      <c r="A225" s="62"/>
      <c r="B225" s="62" t="s">
        <v>113</v>
      </c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>
        <v>51.83</v>
      </c>
      <c r="P225" s="54"/>
      <c r="Q225" s="54">
        <v>180.79</v>
      </c>
      <c r="R225" s="54">
        <v>536.75613333333331</v>
      </c>
      <c r="S225" s="54"/>
    </row>
    <row r="226" spans="1:19" x14ac:dyDescent="0.25">
      <c r="A226" s="62"/>
      <c r="B226" s="62" t="s">
        <v>114</v>
      </c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>
        <v>2.29</v>
      </c>
      <c r="R226" s="54"/>
      <c r="S226" s="54"/>
    </row>
    <row r="227" spans="1:19" x14ac:dyDescent="0.25">
      <c r="A227" s="62"/>
      <c r="B227" s="62" t="s">
        <v>115</v>
      </c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>
        <v>74.91</v>
      </c>
      <c r="P227" s="54"/>
      <c r="Q227" s="54"/>
      <c r="R227" s="54"/>
      <c r="S227" s="54"/>
    </row>
    <row r="228" spans="1:19" x14ac:dyDescent="0.25">
      <c r="A228" s="62"/>
      <c r="B228" s="62" t="s">
        <v>117</v>
      </c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>
        <v>292.29000000000002</v>
      </c>
      <c r="R228" s="54">
        <v>536.75613333333331</v>
      </c>
      <c r="S228" s="54">
        <v>329.69</v>
      </c>
    </row>
    <row r="229" spans="1:19" x14ac:dyDescent="0.25">
      <c r="A229" s="62"/>
      <c r="B229" s="62" t="s">
        <v>119</v>
      </c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>
        <v>248.81</v>
      </c>
      <c r="R229" s="54"/>
      <c r="S229" s="54">
        <v>205.67</v>
      </c>
    </row>
    <row r="230" spans="1:19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/>
      <c r="C231"/>
      <c r="D231"/>
      <c r="E231"/>
      <c r="F231"/>
      <c r="G231"/>
      <c r="H231"/>
    </row>
    <row r="232" spans="1:19" x14ac:dyDescent="0.25">
      <c r="A232"/>
      <c r="B232"/>
      <c r="C232"/>
      <c r="D232"/>
      <c r="E232"/>
      <c r="F232"/>
      <c r="G232"/>
      <c r="H232"/>
    </row>
    <row r="233" spans="1:19" x14ac:dyDescent="0.25">
      <c r="A233"/>
      <c r="B233"/>
      <c r="C233"/>
      <c r="D233"/>
      <c r="E233"/>
      <c r="F233"/>
      <c r="G233"/>
      <c r="H233"/>
    </row>
    <row r="234" spans="1:19" x14ac:dyDescent="0.25">
      <c r="A234"/>
      <c r="B234"/>
      <c r="C234"/>
      <c r="D234"/>
      <c r="E234"/>
      <c r="F234"/>
      <c r="G234"/>
      <c r="H234"/>
    </row>
    <row r="235" spans="1:19" x14ac:dyDescent="0.25">
      <c r="A235"/>
      <c r="B235"/>
      <c r="C235"/>
      <c r="D235"/>
      <c r="E235"/>
      <c r="F235"/>
      <c r="G235"/>
      <c r="H235"/>
    </row>
    <row r="236" spans="1:19" x14ac:dyDescent="0.25">
      <c r="A236"/>
      <c r="B236"/>
      <c r="C236"/>
      <c r="D236"/>
      <c r="E236"/>
      <c r="F236"/>
      <c r="G236"/>
      <c r="H236"/>
    </row>
    <row r="237" spans="1:19" x14ac:dyDescent="0.25">
      <c r="A237"/>
      <c r="B237"/>
      <c r="C237"/>
      <c r="D237"/>
      <c r="E237"/>
      <c r="F237"/>
      <c r="G237"/>
      <c r="H237"/>
    </row>
    <row r="238" spans="1:19" x14ac:dyDescent="0.25">
      <c r="A238"/>
      <c r="B238"/>
      <c r="C238"/>
      <c r="D238"/>
      <c r="E238"/>
      <c r="F238"/>
      <c r="G238"/>
      <c r="H238"/>
    </row>
    <row r="239" spans="1:19" x14ac:dyDescent="0.25">
      <c r="A239"/>
      <c r="B239"/>
      <c r="C239"/>
      <c r="D239"/>
      <c r="E239"/>
      <c r="F239"/>
      <c r="G239"/>
      <c r="H239"/>
    </row>
    <row r="240" spans="1:19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19" x14ac:dyDescent="0.25">
      <c r="A257"/>
      <c r="B257"/>
      <c r="C257"/>
      <c r="D257"/>
      <c r="E257"/>
      <c r="F257"/>
      <c r="G257"/>
      <c r="H257"/>
    </row>
    <row r="258" spans="1:19" x14ac:dyDescent="0.25">
      <c r="A258"/>
      <c r="B258"/>
      <c r="C258"/>
      <c r="D258"/>
      <c r="E258"/>
      <c r="F258"/>
      <c r="G258"/>
      <c r="H258"/>
    </row>
    <row r="259" spans="1:19" x14ac:dyDescent="0.25">
      <c r="A259"/>
      <c r="B259"/>
      <c r="C259"/>
      <c r="D259"/>
      <c r="E259"/>
      <c r="F259"/>
      <c r="G259"/>
      <c r="H259"/>
    </row>
    <row r="260" spans="1:19" x14ac:dyDescent="0.25">
      <c r="A260"/>
      <c r="B260"/>
      <c r="C260"/>
      <c r="D260"/>
      <c r="E260"/>
      <c r="F260"/>
      <c r="G260"/>
      <c r="H260"/>
    </row>
    <row r="261" spans="1:19" x14ac:dyDescent="0.25">
      <c r="A261" s="52" t="s">
        <v>98</v>
      </c>
      <c r="B261" s="62"/>
      <c r="C261" s="52" t="s">
        <v>59</v>
      </c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</row>
    <row r="262" spans="1:19" x14ac:dyDescent="0.25">
      <c r="A262" s="52" t="s">
        <v>97</v>
      </c>
      <c r="B262" s="52" t="s">
        <v>6</v>
      </c>
      <c r="C262" s="62" t="s">
        <v>47</v>
      </c>
      <c r="D262" s="62" t="s">
        <v>46</v>
      </c>
      <c r="E262" s="62" t="s">
        <v>45</v>
      </c>
      <c r="F262" s="62" t="s">
        <v>44</v>
      </c>
      <c r="G262" s="62" t="s">
        <v>43</v>
      </c>
      <c r="H262" s="62" t="s">
        <v>42</v>
      </c>
      <c r="I262" s="62" t="s">
        <v>41</v>
      </c>
      <c r="J262" s="62" t="s">
        <v>40</v>
      </c>
      <c r="K262" s="62" t="s">
        <v>39</v>
      </c>
      <c r="L262" s="62" t="s">
        <v>37</v>
      </c>
      <c r="M262" s="62" t="s">
        <v>36</v>
      </c>
      <c r="N262" s="62" t="s">
        <v>35</v>
      </c>
      <c r="O262" s="62" t="s">
        <v>34</v>
      </c>
      <c r="P262" s="62" t="s">
        <v>32</v>
      </c>
      <c r="Q262" s="62" t="s">
        <v>20</v>
      </c>
      <c r="R262" s="62" t="s">
        <v>18</v>
      </c>
      <c r="S262" s="62" t="s">
        <v>17</v>
      </c>
    </row>
    <row r="263" spans="1:19" x14ac:dyDescent="0.25">
      <c r="A263" s="62" t="s">
        <v>125</v>
      </c>
      <c r="B263" s="62" t="s">
        <v>123</v>
      </c>
      <c r="C263" s="54">
        <v>17.368124999999999</v>
      </c>
      <c r="D263" s="54">
        <v>8.52</v>
      </c>
      <c r="E263" s="54">
        <v>8.5599999999999987</v>
      </c>
      <c r="F263" s="54">
        <v>20.97</v>
      </c>
      <c r="G263" s="54">
        <v>0.73</v>
      </c>
      <c r="H263" s="54">
        <v>4.2699999999999996</v>
      </c>
      <c r="I263" s="54">
        <v>0</v>
      </c>
      <c r="J263" s="54">
        <v>0</v>
      </c>
      <c r="K263" s="54"/>
      <c r="L263" s="54"/>
      <c r="M263" s="54"/>
      <c r="N263" s="54"/>
      <c r="O263" s="54"/>
      <c r="P263" s="54"/>
      <c r="Q263" s="54"/>
      <c r="R263" s="54"/>
      <c r="S263" s="54">
        <v>32.85</v>
      </c>
    </row>
    <row r="264" spans="1:19" x14ac:dyDescent="0.25">
      <c r="A264" s="62"/>
      <c r="B264" s="62" t="s">
        <v>48</v>
      </c>
      <c r="C264" s="54"/>
      <c r="D264" s="54"/>
      <c r="E264" s="54"/>
      <c r="F264" s="54"/>
      <c r="G264" s="54"/>
      <c r="H264" s="54"/>
      <c r="I264" s="54"/>
      <c r="J264" s="54"/>
      <c r="K264" s="54">
        <v>0</v>
      </c>
      <c r="L264" s="54">
        <v>0</v>
      </c>
      <c r="M264" s="54">
        <v>0</v>
      </c>
      <c r="N264" s="54">
        <v>13.78</v>
      </c>
      <c r="O264" s="54">
        <v>0</v>
      </c>
      <c r="P264" s="54">
        <v>8.77</v>
      </c>
      <c r="Q264" s="54"/>
      <c r="R264" s="54"/>
      <c r="S264" s="54"/>
    </row>
    <row r="265" spans="1:19" x14ac:dyDescent="0.25">
      <c r="A265" s="62"/>
      <c r="B265" s="62" t="s">
        <v>104</v>
      </c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>
        <v>2.84</v>
      </c>
      <c r="P265" s="54"/>
      <c r="Q265" s="54">
        <v>28.28</v>
      </c>
      <c r="R265" s="54">
        <v>41.005083333333332</v>
      </c>
      <c r="S265" s="54">
        <v>48.47</v>
      </c>
    </row>
    <row r="266" spans="1:19" x14ac:dyDescent="0.25">
      <c r="A266" s="62"/>
      <c r="B266" s="62" t="s">
        <v>108</v>
      </c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>
        <v>18.87</v>
      </c>
      <c r="P266" s="54"/>
      <c r="Q266" s="54">
        <v>40.39</v>
      </c>
      <c r="R266" s="54"/>
      <c r="S266" s="54"/>
    </row>
    <row r="267" spans="1:19" x14ac:dyDescent="0.25">
      <c r="A267" s="62"/>
      <c r="B267" s="62" t="s">
        <v>110</v>
      </c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>
        <v>0</v>
      </c>
      <c r="P267" s="54"/>
      <c r="Q267" s="54"/>
      <c r="R267" s="54"/>
      <c r="S267" s="54"/>
    </row>
    <row r="268" spans="1:19" x14ac:dyDescent="0.25">
      <c r="A268" s="62"/>
      <c r="B268" s="62" t="s">
        <v>113</v>
      </c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>
        <v>0</v>
      </c>
      <c r="P268" s="54"/>
      <c r="Q268" s="54">
        <v>4.9800000000000004</v>
      </c>
      <c r="R268" s="54">
        <v>41.005083333333332</v>
      </c>
      <c r="S268" s="54"/>
    </row>
    <row r="269" spans="1:19" x14ac:dyDescent="0.25">
      <c r="A269" s="62"/>
      <c r="B269" s="62" t="s">
        <v>114</v>
      </c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>
        <v>0</v>
      </c>
      <c r="R269" s="54"/>
      <c r="S269" s="54"/>
    </row>
    <row r="270" spans="1:19" x14ac:dyDescent="0.25">
      <c r="A270" s="62"/>
      <c r="B270" s="62" t="s">
        <v>115</v>
      </c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>
        <v>0</v>
      </c>
      <c r="P270" s="54"/>
      <c r="Q270" s="54"/>
      <c r="R270" s="54"/>
      <c r="S270" s="54"/>
    </row>
    <row r="271" spans="1:19" x14ac:dyDescent="0.25">
      <c r="A271" s="62"/>
      <c r="B271" s="62" t="s">
        <v>117</v>
      </c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>
        <v>28.93</v>
      </c>
      <c r="R271" s="54">
        <v>41.005083333333332</v>
      </c>
      <c r="S271" s="54">
        <v>26.25</v>
      </c>
    </row>
    <row r="272" spans="1:19" x14ac:dyDescent="0.25">
      <c r="A272" s="62"/>
      <c r="B272" s="62" t="s">
        <v>119</v>
      </c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>
        <v>7.1</v>
      </c>
      <c r="R272" s="54"/>
      <c r="S272" s="54">
        <v>23.74</v>
      </c>
    </row>
    <row r="273" spans="1:1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/>
      <c r="C274"/>
      <c r="D274"/>
      <c r="E274"/>
      <c r="F274"/>
      <c r="G274"/>
      <c r="H274"/>
    </row>
    <row r="275" spans="1:19" x14ac:dyDescent="0.25">
      <c r="A275"/>
      <c r="B275"/>
      <c r="C275"/>
      <c r="D275"/>
      <c r="E275"/>
      <c r="F275"/>
      <c r="G275"/>
      <c r="H275"/>
    </row>
    <row r="276" spans="1:19" x14ac:dyDescent="0.25">
      <c r="A276"/>
      <c r="B276"/>
      <c r="C276"/>
      <c r="D276"/>
      <c r="E276"/>
      <c r="F276"/>
      <c r="G276"/>
      <c r="H276"/>
    </row>
    <row r="277" spans="1:19" x14ac:dyDescent="0.25">
      <c r="A277"/>
      <c r="B277"/>
      <c r="C277"/>
      <c r="D277"/>
      <c r="E277"/>
      <c r="F277"/>
      <c r="G277"/>
      <c r="H277"/>
    </row>
    <row r="278" spans="1:19" x14ac:dyDescent="0.25">
      <c r="A278"/>
      <c r="B278"/>
      <c r="C278"/>
      <c r="D278"/>
      <c r="E278"/>
      <c r="F278"/>
      <c r="G278"/>
      <c r="H278"/>
    </row>
    <row r="279" spans="1:19" x14ac:dyDescent="0.25">
      <c r="A279"/>
      <c r="B279"/>
      <c r="C279"/>
      <c r="D279"/>
      <c r="E279"/>
      <c r="F279"/>
      <c r="G279"/>
      <c r="H279"/>
    </row>
    <row r="280" spans="1:19" x14ac:dyDescent="0.25">
      <c r="A280"/>
      <c r="B280"/>
      <c r="C280"/>
      <c r="D280"/>
      <c r="E280"/>
      <c r="F280"/>
      <c r="G280"/>
      <c r="H280"/>
    </row>
    <row r="281" spans="1:19" x14ac:dyDescent="0.25">
      <c r="A281"/>
      <c r="B281"/>
      <c r="C281"/>
      <c r="D281"/>
      <c r="E281"/>
      <c r="F281"/>
      <c r="G281"/>
      <c r="H281"/>
    </row>
    <row r="282" spans="1:19" x14ac:dyDescent="0.25">
      <c r="A282"/>
      <c r="B282"/>
      <c r="C282"/>
      <c r="D282"/>
      <c r="E282"/>
      <c r="F282"/>
      <c r="G282"/>
      <c r="H282"/>
    </row>
    <row r="283" spans="1:19" x14ac:dyDescent="0.25">
      <c r="A283"/>
      <c r="B283"/>
      <c r="C283"/>
      <c r="D283"/>
      <c r="E283"/>
      <c r="F283"/>
      <c r="G283"/>
      <c r="H283"/>
    </row>
    <row r="284" spans="1:19" x14ac:dyDescent="0.25">
      <c r="A284"/>
      <c r="B284"/>
      <c r="C284"/>
      <c r="D284"/>
      <c r="E284"/>
      <c r="F284"/>
      <c r="G284"/>
      <c r="H284"/>
    </row>
    <row r="285" spans="1:19" x14ac:dyDescent="0.25">
      <c r="A285"/>
      <c r="B285"/>
      <c r="C285"/>
      <c r="D285"/>
      <c r="E285"/>
      <c r="F285"/>
      <c r="G285"/>
      <c r="H285"/>
    </row>
    <row r="286" spans="1:19" x14ac:dyDescent="0.25">
      <c r="A286"/>
      <c r="B286"/>
      <c r="C286"/>
      <c r="D286"/>
      <c r="E286"/>
      <c r="F286"/>
      <c r="G286"/>
      <c r="H286"/>
    </row>
    <row r="287" spans="1:19" x14ac:dyDescent="0.25">
      <c r="A287"/>
      <c r="B287"/>
      <c r="C287"/>
      <c r="D287"/>
      <c r="E287"/>
      <c r="F287"/>
      <c r="G287"/>
      <c r="H287"/>
    </row>
    <row r="288" spans="1:19" x14ac:dyDescent="0.25">
      <c r="A288"/>
      <c r="B288"/>
      <c r="C288"/>
      <c r="D288"/>
      <c r="E288"/>
      <c r="F288"/>
      <c r="G288"/>
      <c r="H288"/>
    </row>
    <row r="289" spans="1:19" x14ac:dyDescent="0.25">
      <c r="A289"/>
      <c r="B289"/>
      <c r="C289"/>
      <c r="D289"/>
      <c r="E289"/>
      <c r="F289"/>
      <c r="G289"/>
      <c r="H289"/>
    </row>
    <row r="290" spans="1:19" x14ac:dyDescent="0.25">
      <c r="A290"/>
      <c r="B290"/>
      <c r="C290"/>
      <c r="D290"/>
      <c r="E290"/>
      <c r="F290"/>
      <c r="G290"/>
      <c r="H290"/>
    </row>
    <row r="291" spans="1:19" x14ac:dyDescent="0.25">
      <c r="A291"/>
      <c r="B291"/>
      <c r="C291"/>
      <c r="D291"/>
      <c r="E291"/>
      <c r="F291"/>
      <c r="G291"/>
      <c r="H291"/>
    </row>
    <row r="292" spans="1:19" x14ac:dyDescent="0.25">
      <c r="A292"/>
      <c r="B292"/>
      <c r="C292"/>
      <c r="D292"/>
      <c r="E292"/>
      <c r="F292"/>
      <c r="G292"/>
      <c r="H292"/>
    </row>
    <row r="293" spans="1:19" x14ac:dyDescent="0.25">
      <c r="A293"/>
      <c r="B293"/>
      <c r="C293"/>
      <c r="D293"/>
      <c r="E293"/>
      <c r="F293"/>
      <c r="G293"/>
      <c r="H293"/>
    </row>
    <row r="294" spans="1:19" x14ac:dyDescent="0.25">
      <c r="A294"/>
      <c r="B294"/>
      <c r="C294"/>
      <c r="D294"/>
      <c r="E294"/>
      <c r="F294"/>
      <c r="G294"/>
      <c r="H294"/>
    </row>
    <row r="295" spans="1:19" x14ac:dyDescent="0.25">
      <c r="A295"/>
      <c r="B295"/>
      <c r="C295"/>
      <c r="D295"/>
      <c r="E295"/>
      <c r="F295"/>
      <c r="G295"/>
      <c r="H295"/>
    </row>
    <row r="296" spans="1:19" x14ac:dyDescent="0.25">
      <c r="A296"/>
      <c r="B296"/>
      <c r="C296"/>
      <c r="D296"/>
      <c r="E296"/>
      <c r="F296"/>
      <c r="G296"/>
      <c r="H296"/>
    </row>
    <row r="297" spans="1:19" x14ac:dyDescent="0.25">
      <c r="A297"/>
      <c r="B297"/>
      <c r="C297"/>
      <c r="D297"/>
      <c r="E297"/>
      <c r="F297"/>
      <c r="G297"/>
      <c r="H297"/>
    </row>
    <row r="298" spans="1:19" x14ac:dyDescent="0.25">
      <c r="A298"/>
      <c r="B298"/>
      <c r="C298"/>
      <c r="D298"/>
      <c r="E298"/>
      <c r="F298"/>
      <c r="G298"/>
      <c r="H298"/>
    </row>
    <row r="299" spans="1:19" x14ac:dyDescent="0.25">
      <c r="A299"/>
      <c r="B299"/>
      <c r="C299"/>
      <c r="D299"/>
      <c r="E299"/>
      <c r="F299"/>
      <c r="G299"/>
      <c r="H299"/>
    </row>
    <row r="300" spans="1:19" x14ac:dyDescent="0.25">
      <c r="A300"/>
      <c r="B300"/>
      <c r="C300"/>
      <c r="D300"/>
      <c r="E300"/>
      <c r="F300"/>
      <c r="G300"/>
      <c r="H300"/>
    </row>
    <row r="301" spans="1:19" x14ac:dyDescent="0.25">
      <c r="A301"/>
      <c r="B301"/>
      <c r="C301"/>
      <c r="D301"/>
      <c r="E301"/>
      <c r="F301"/>
      <c r="G301"/>
      <c r="H301"/>
    </row>
    <row r="302" spans="1:19" x14ac:dyDescent="0.25">
      <c r="A302"/>
      <c r="B302"/>
      <c r="C302"/>
      <c r="D302"/>
      <c r="E302"/>
      <c r="F302"/>
      <c r="G302"/>
      <c r="H302"/>
    </row>
    <row r="303" spans="1:19" x14ac:dyDescent="0.25">
      <c r="A303" s="52" t="s">
        <v>0</v>
      </c>
      <c r="B303" s="62"/>
      <c r="C303" s="52" t="s">
        <v>59</v>
      </c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</row>
    <row r="304" spans="1:19" x14ac:dyDescent="0.25">
      <c r="A304" s="52" t="s">
        <v>97</v>
      </c>
      <c r="B304" s="52" t="s">
        <v>6</v>
      </c>
      <c r="C304" s="62" t="s">
        <v>47</v>
      </c>
      <c r="D304" s="62" t="s">
        <v>46</v>
      </c>
      <c r="E304" s="62" t="s">
        <v>45</v>
      </c>
      <c r="F304" s="62" t="s">
        <v>44</v>
      </c>
      <c r="G304" s="62" t="s">
        <v>43</v>
      </c>
      <c r="H304" s="62" t="s">
        <v>42</v>
      </c>
      <c r="I304" s="62" t="s">
        <v>41</v>
      </c>
      <c r="J304" s="62" t="s">
        <v>40</v>
      </c>
      <c r="K304" s="62" t="s">
        <v>39</v>
      </c>
      <c r="L304" s="62" t="s">
        <v>37</v>
      </c>
      <c r="M304" s="62" t="s">
        <v>36</v>
      </c>
      <c r="N304" s="62" t="s">
        <v>35</v>
      </c>
      <c r="O304" s="62" t="s">
        <v>34</v>
      </c>
      <c r="P304" s="62" t="s">
        <v>32</v>
      </c>
      <c r="Q304" s="62" t="s">
        <v>20</v>
      </c>
      <c r="R304" s="62" t="s">
        <v>18</v>
      </c>
      <c r="S304" s="62" t="s">
        <v>17</v>
      </c>
    </row>
    <row r="305" spans="1:19" x14ac:dyDescent="0.25">
      <c r="A305" s="62" t="s">
        <v>125</v>
      </c>
      <c r="B305" s="62" t="s">
        <v>123</v>
      </c>
      <c r="C305" s="54">
        <v>100.25</v>
      </c>
      <c r="D305" s="54">
        <v>163</v>
      </c>
      <c r="E305" s="54">
        <v>273</v>
      </c>
      <c r="F305" s="54">
        <v>180</v>
      </c>
      <c r="G305" s="54">
        <v>214</v>
      </c>
      <c r="H305" s="54">
        <v>332</v>
      </c>
      <c r="I305" s="54">
        <v>163</v>
      </c>
      <c r="J305" s="54">
        <v>143</v>
      </c>
      <c r="K305" s="54"/>
      <c r="L305" s="54"/>
      <c r="M305" s="54"/>
      <c r="N305" s="54"/>
      <c r="O305" s="54"/>
      <c r="P305" s="54"/>
      <c r="Q305" s="54"/>
      <c r="R305" s="54"/>
      <c r="S305" s="54">
        <v>130</v>
      </c>
    </row>
    <row r="306" spans="1:19" x14ac:dyDescent="0.25">
      <c r="A306" s="62"/>
      <c r="B306" s="62" t="s">
        <v>48</v>
      </c>
      <c r="C306" s="54"/>
      <c r="D306" s="54"/>
      <c r="E306" s="54"/>
      <c r="F306" s="54"/>
      <c r="G306" s="54"/>
      <c r="H306" s="54"/>
      <c r="I306" s="54"/>
      <c r="J306" s="54"/>
      <c r="K306" s="54">
        <v>91</v>
      </c>
      <c r="L306" s="54">
        <v>131</v>
      </c>
      <c r="M306" s="54">
        <v>108</v>
      </c>
      <c r="N306" s="54">
        <v>312</v>
      </c>
      <c r="O306" s="54">
        <v>284</v>
      </c>
      <c r="P306" s="54">
        <v>151</v>
      </c>
      <c r="Q306" s="54"/>
      <c r="R306" s="54"/>
      <c r="S306" s="54"/>
    </row>
    <row r="307" spans="1:19" x14ac:dyDescent="0.25">
      <c r="A307" s="62"/>
      <c r="B307" s="62" t="s">
        <v>104</v>
      </c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>
        <v>232</v>
      </c>
      <c r="P307" s="54"/>
      <c r="Q307" s="54">
        <v>116</v>
      </c>
      <c r="R307" s="54">
        <v>206.36333333333334</v>
      </c>
      <c r="S307" s="54">
        <v>145</v>
      </c>
    </row>
    <row r="308" spans="1:19" x14ac:dyDescent="0.25">
      <c r="A308" s="62"/>
      <c r="B308" s="62" t="s">
        <v>108</v>
      </c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>
        <v>156</v>
      </c>
      <c r="P308" s="54"/>
      <c r="Q308" s="54">
        <v>136</v>
      </c>
      <c r="R308" s="54"/>
      <c r="S308" s="54"/>
    </row>
    <row r="309" spans="1:19" x14ac:dyDescent="0.25">
      <c r="A309" s="62"/>
      <c r="B309" s="62" t="s">
        <v>110</v>
      </c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>
        <v>208</v>
      </c>
      <c r="P309" s="54"/>
      <c r="Q309" s="54"/>
      <c r="R309" s="54"/>
      <c r="S309" s="54"/>
    </row>
    <row r="310" spans="1:19" x14ac:dyDescent="0.25">
      <c r="A310" s="62"/>
      <c r="B310" s="62" t="s">
        <v>113</v>
      </c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>
        <v>154</v>
      </c>
      <c r="P310" s="54"/>
      <c r="Q310" s="54">
        <v>119</v>
      </c>
      <c r="R310" s="54">
        <v>206.36333333333334</v>
      </c>
      <c r="S310" s="54"/>
    </row>
    <row r="311" spans="1:19" x14ac:dyDescent="0.25">
      <c r="A311" s="62"/>
      <c r="B311" s="62" t="s">
        <v>114</v>
      </c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>
        <v>170</v>
      </c>
      <c r="R311" s="54"/>
      <c r="S311" s="54"/>
    </row>
    <row r="312" spans="1:19" x14ac:dyDescent="0.25">
      <c r="A312" s="62"/>
      <c r="B312" s="62" t="s">
        <v>115</v>
      </c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>
        <v>168</v>
      </c>
      <c r="P312" s="54"/>
      <c r="Q312" s="54"/>
      <c r="R312" s="54"/>
      <c r="S312" s="54"/>
    </row>
    <row r="313" spans="1:19" x14ac:dyDescent="0.25">
      <c r="A313" s="62"/>
      <c r="B313" s="62" t="s">
        <v>117</v>
      </c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>
        <v>159</v>
      </c>
      <c r="R313" s="54">
        <v>206.36333333333334</v>
      </c>
      <c r="S313" s="54">
        <v>211</v>
      </c>
    </row>
    <row r="314" spans="1:19" x14ac:dyDescent="0.25">
      <c r="A314" s="62"/>
      <c r="B314" s="62" t="s">
        <v>119</v>
      </c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>
        <v>111</v>
      </c>
      <c r="R314" s="54"/>
      <c r="S314" s="54">
        <v>133</v>
      </c>
    </row>
    <row r="315" spans="1:1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/>
      <c r="C316"/>
      <c r="D316"/>
      <c r="E316"/>
      <c r="F316"/>
      <c r="G316"/>
      <c r="H316"/>
    </row>
    <row r="317" spans="1:19" x14ac:dyDescent="0.25">
      <c r="A317"/>
      <c r="B317"/>
      <c r="C317"/>
      <c r="D317"/>
      <c r="E317"/>
      <c r="F317"/>
      <c r="G317"/>
      <c r="H317"/>
    </row>
    <row r="318" spans="1:19" x14ac:dyDescent="0.25">
      <c r="A318"/>
      <c r="B318"/>
      <c r="C318"/>
      <c r="D318"/>
      <c r="E318"/>
      <c r="F318"/>
      <c r="G318"/>
      <c r="H318"/>
    </row>
    <row r="319" spans="1:19" x14ac:dyDescent="0.25">
      <c r="A319"/>
      <c r="B319"/>
      <c r="C319"/>
      <c r="D319"/>
      <c r="E319"/>
      <c r="F319"/>
      <c r="G319"/>
      <c r="H319"/>
    </row>
    <row r="320" spans="1:19" x14ac:dyDescent="0.25">
      <c r="A320"/>
      <c r="B320"/>
      <c r="C320"/>
      <c r="D320"/>
      <c r="E320"/>
      <c r="F320"/>
      <c r="G320"/>
      <c r="H320"/>
    </row>
    <row r="321" spans="1:8" x14ac:dyDescent="0.25">
      <c r="A321"/>
      <c r="B321"/>
      <c r="C321"/>
      <c r="D321"/>
      <c r="E321"/>
      <c r="F321"/>
      <c r="G321"/>
      <c r="H321"/>
    </row>
    <row r="322" spans="1:8" x14ac:dyDescent="0.25">
      <c r="A322"/>
      <c r="B322"/>
      <c r="C322"/>
      <c r="D322"/>
      <c r="E322"/>
      <c r="F322"/>
      <c r="G322"/>
      <c r="H322"/>
    </row>
    <row r="323" spans="1:8" x14ac:dyDescent="0.25">
      <c r="A323"/>
      <c r="B323"/>
      <c r="C323"/>
      <c r="D323"/>
      <c r="E323"/>
      <c r="F323"/>
      <c r="G323"/>
      <c r="H323"/>
    </row>
    <row r="324" spans="1:8" x14ac:dyDescent="0.25">
      <c r="A324"/>
      <c r="B324"/>
      <c r="C324"/>
      <c r="D324"/>
      <c r="E324"/>
      <c r="F324"/>
      <c r="G324"/>
      <c r="H324"/>
    </row>
    <row r="325" spans="1:8" x14ac:dyDescent="0.25">
      <c r="A325"/>
      <c r="B325"/>
      <c r="C325"/>
      <c r="D325"/>
      <c r="E325"/>
      <c r="F325"/>
      <c r="G325"/>
      <c r="H325"/>
    </row>
    <row r="326" spans="1:8" x14ac:dyDescent="0.25">
      <c r="A326"/>
      <c r="B326"/>
      <c r="C326"/>
      <c r="D326"/>
      <c r="E326"/>
      <c r="F326"/>
      <c r="G326"/>
      <c r="H326"/>
    </row>
    <row r="327" spans="1:8" x14ac:dyDescent="0.25">
      <c r="A327"/>
      <c r="B327"/>
      <c r="C327"/>
      <c r="D327"/>
      <c r="E327"/>
      <c r="F327"/>
      <c r="G327"/>
      <c r="H327"/>
    </row>
    <row r="328" spans="1:8" x14ac:dyDescent="0.25">
      <c r="A328"/>
      <c r="B328"/>
      <c r="C328"/>
      <c r="D328"/>
      <c r="E328"/>
      <c r="F328"/>
      <c r="G328"/>
      <c r="H328"/>
    </row>
    <row r="329" spans="1:8" x14ac:dyDescent="0.25">
      <c r="A329"/>
      <c r="B329"/>
      <c r="C329"/>
      <c r="D329"/>
      <c r="E329"/>
      <c r="F329"/>
      <c r="G329"/>
      <c r="H329"/>
    </row>
    <row r="330" spans="1:8" x14ac:dyDescent="0.25">
      <c r="A330"/>
      <c r="B330"/>
      <c r="C330"/>
      <c r="D330"/>
      <c r="E330"/>
      <c r="F330"/>
      <c r="G330"/>
      <c r="H330"/>
    </row>
    <row r="331" spans="1:8" x14ac:dyDescent="0.25">
      <c r="A331"/>
      <c r="B331"/>
      <c r="C331"/>
      <c r="D331"/>
      <c r="E331"/>
      <c r="F331"/>
      <c r="G331"/>
      <c r="H331"/>
    </row>
    <row r="332" spans="1:8" x14ac:dyDescent="0.25">
      <c r="A332"/>
      <c r="B332"/>
      <c r="C332"/>
      <c r="D332"/>
      <c r="E332"/>
      <c r="F332"/>
      <c r="G332"/>
      <c r="H332"/>
    </row>
    <row r="333" spans="1:8" x14ac:dyDescent="0.25">
      <c r="A333"/>
      <c r="B333"/>
      <c r="C333"/>
      <c r="D333"/>
      <c r="E333"/>
      <c r="F333"/>
      <c r="G333"/>
      <c r="H333"/>
    </row>
    <row r="334" spans="1:8" x14ac:dyDescent="0.25">
      <c r="A334"/>
      <c r="B334"/>
      <c r="C334"/>
      <c r="D334"/>
      <c r="E334"/>
      <c r="F334"/>
      <c r="G334"/>
      <c r="H334"/>
    </row>
    <row r="335" spans="1:8" x14ac:dyDescent="0.25">
      <c r="A335"/>
      <c r="B335"/>
      <c r="C335"/>
      <c r="D335"/>
      <c r="E335"/>
      <c r="F335"/>
      <c r="G335"/>
      <c r="H335"/>
    </row>
    <row r="336" spans="1:8" x14ac:dyDescent="0.25">
      <c r="A336"/>
      <c r="B336"/>
      <c r="C336"/>
      <c r="D336"/>
      <c r="E336"/>
      <c r="F336"/>
      <c r="G336"/>
      <c r="H336"/>
    </row>
    <row r="337" spans="1:8" x14ac:dyDescent="0.25">
      <c r="A337"/>
      <c r="B337"/>
      <c r="C337"/>
      <c r="D337"/>
      <c r="E337"/>
      <c r="F337"/>
      <c r="G337"/>
      <c r="H337"/>
    </row>
    <row r="338" spans="1:8" x14ac:dyDescent="0.25">
      <c r="A338"/>
      <c r="B338"/>
      <c r="C338"/>
      <c r="D338"/>
      <c r="E338"/>
      <c r="F338"/>
      <c r="G338"/>
      <c r="H338"/>
    </row>
    <row r="339" spans="1:8" x14ac:dyDescent="0.25">
      <c r="A339"/>
      <c r="B339"/>
      <c r="C339"/>
      <c r="D339"/>
      <c r="E339"/>
      <c r="F339"/>
      <c r="G339"/>
      <c r="H339"/>
    </row>
    <row r="340" spans="1:8" x14ac:dyDescent="0.25">
      <c r="A340"/>
      <c r="B340"/>
      <c r="C340"/>
      <c r="D340"/>
      <c r="E340"/>
      <c r="F340"/>
      <c r="G340"/>
      <c r="H340"/>
    </row>
    <row r="341" spans="1:8" x14ac:dyDescent="0.25">
      <c r="A341"/>
      <c r="B341"/>
      <c r="C341"/>
      <c r="D341"/>
      <c r="E341"/>
      <c r="F341"/>
      <c r="G341"/>
      <c r="H341"/>
    </row>
    <row r="342" spans="1:8" x14ac:dyDescent="0.25">
      <c r="A342"/>
      <c r="B342"/>
      <c r="C342"/>
      <c r="D342"/>
      <c r="E342"/>
      <c r="F342"/>
      <c r="G342"/>
      <c r="H342"/>
    </row>
    <row r="343" spans="1:8" x14ac:dyDescent="0.25">
      <c r="A343"/>
      <c r="B343"/>
      <c r="C343"/>
      <c r="D343"/>
      <c r="E343"/>
      <c r="F343"/>
      <c r="G343"/>
      <c r="H343"/>
    </row>
    <row r="344" spans="1:8" x14ac:dyDescent="0.25">
      <c r="A344"/>
      <c r="B344"/>
      <c r="C344"/>
      <c r="D344"/>
      <c r="E344"/>
      <c r="F344"/>
      <c r="G344"/>
      <c r="H344"/>
    </row>
    <row r="345" spans="1:8" x14ac:dyDescent="0.25">
      <c r="A345"/>
      <c r="B345"/>
      <c r="C345"/>
      <c r="D345"/>
      <c r="E345"/>
      <c r="F345"/>
      <c r="G345"/>
      <c r="H345"/>
    </row>
    <row r="346" spans="1:8" x14ac:dyDescent="0.25">
      <c r="A346"/>
      <c r="B346"/>
      <c r="C346"/>
      <c r="D346"/>
      <c r="E346"/>
      <c r="F346"/>
      <c r="G346"/>
      <c r="H346"/>
    </row>
    <row r="347" spans="1:8" x14ac:dyDescent="0.25">
      <c r="A347"/>
      <c r="B347"/>
      <c r="C347"/>
      <c r="D347"/>
      <c r="E347"/>
      <c r="F347"/>
      <c r="G347"/>
      <c r="H347"/>
    </row>
    <row r="348" spans="1:8" x14ac:dyDescent="0.25">
      <c r="A348"/>
      <c r="B348"/>
      <c r="C348"/>
      <c r="D348"/>
      <c r="E348"/>
      <c r="F348"/>
      <c r="G348"/>
      <c r="H348"/>
    </row>
    <row r="349" spans="1:8" x14ac:dyDescent="0.25">
      <c r="A349"/>
      <c r="B349"/>
      <c r="C349"/>
      <c r="D349"/>
      <c r="E349"/>
      <c r="F349"/>
      <c r="G349"/>
      <c r="H349"/>
    </row>
    <row r="350" spans="1:8" x14ac:dyDescent="0.25">
      <c r="A350"/>
      <c r="B350"/>
      <c r="C350"/>
      <c r="D350"/>
      <c r="E350"/>
      <c r="F350"/>
      <c r="G350"/>
      <c r="H350"/>
    </row>
    <row r="351" spans="1:8" x14ac:dyDescent="0.25">
      <c r="A351"/>
      <c r="B351"/>
      <c r="C351"/>
      <c r="D351"/>
      <c r="E351"/>
      <c r="F351"/>
      <c r="G351"/>
      <c r="H351"/>
    </row>
    <row r="352" spans="1:8" x14ac:dyDescent="0.25">
      <c r="A352"/>
      <c r="B352"/>
      <c r="C352"/>
      <c r="D352"/>
      <c r="E352"/>
      <c r="F352"/>
      <c r="G352"/>
      <c r="H35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BF87"/>
  <sheetViews>
    <sheetView showGridLines="0" zoomScale="90" zoomScaleNormal="90" workbookViewId="0">
      <selection activeCell="P60" sqref="P60:Q60"/>
    </sheetView>
  </sheetViews>
  <sheetFormatPr defaultColWidth="9.42578125" defaultRowHeight="15" x14ac:dyDescent="0.25"/>
  <cols>
    <col min="1" max="1" width="11.5703125" style="1" bestFit="1" customWidth="1"/>
    <col min="2" max="2" width="12.42578125" style="1" bestFit="1" customWidth="1"/>
    <col min="3" max="5" width="11.42578125" style="1" bestFit="1" customWidth="1"/>
    <col min="6" max="6" width="12.42578125" style="1" bestFit="1" customWidth="1"/>
    <col min="7" max="10" width="11.42578125" style="1" bestFit="1" customWidth="1"/>
    <col min="11" max="11" width="12.42578125" style="1" bestFit="1" customWidth="1"/>
    <col min="12" max="14" width="11.42578125" style="1" bestFit="1" customWidth="1"/>
    <col min="15" max="15" width="14.42578125" style="1" bestFit="1" customWidth="1"/>
    <col min="16" max="16" width="11.42578125" style="1" bestFit="1" customWidth="1"/>
    <col min="17" max="18" width="10.5703125" style="1" customWidth="1"/>
    <col min="19" max="20" width="11.5703125" style="1" customWidth="1"/>
    <col min="21" max="21" width="14.5703125" style="1" customWidth="1"/>
    <col min="22" max="22" width="9.7109375" style="1" bestFit="1" customWidth="1"/>
    <col min="23" max="23" width="9.28515625" style="1" bestFit="1" customWidth="1"/>
    <col min="24" max="24" width="11.28515625" style="1" bestFit="1" customWidth="1"/>
    <col min="25" max="25" width="5" style="1" bestFit="1" customWidth="1"/>
    <col min="26" max="26" width="3.28515625" style="1" bestFit="1" customWidth="1"/>
    <col min="27" max="27" width="9.140625" style="1" bestFit="1" customWidth="1"/>
    <col min="28" max="28" width="11.85546875" style="1" bestFit="1" customWidth="1"/>
    <col min="29" max="29" width="8.140625" style="1" bestFit="1" customWidth="1"/>
    <col min="30" max="30" width="16.85546875" style="1" bestFit="1" customWidth="1"/>
    <col min="31" max="31" width="9.7109375" style="1" bestFit="1" customWidth="1"/>
    <col min="32" max="32" width="9.85546875" style="1" bestFit="1" customWidth="1"/>
    <col min="33" max="33" width="11.28515625" style="1" bestFit="1" customWidth="1"/>
    <col min="34" max="34" width="5" style="1" bestFit="1" customWidth="1"/>
    <col min="35" max="35" width="3.28515625" style="1" bestFit="1" customWidth="1"/>
    <col min="36" max="36" width="9.140625" style="1" bestFit="1" customWidth="1"/>
    <col min="37" max="37" width="11.85546875" style="1" bestFit="1" customWidth="1"/>
    <col min="38" max="38" width="8.140625" style="1" bestFit="1" customWidth="1"/>
    <col min="39" max="39" width="16.85546875" style="1" bestFit="1" customWidth="1"/>
    <col min="40" max="40" width="15.5703125" style="1" customWidth="1"/>
    <col min="41" max="48" width="15.5703125" style="1" bestFit="1" customWidth="1"/>
    <col min="49" max="49" width="10.5703125" style="1" bestFit="1" customWidth="1"/>
    <col min="50" max="54" width="3.5703125" style="1" bestFit="1" customWidth="1"/>
    <col min="55" max="55" width="13.5703125" style="1" bestFit="1" customWidth="1"/>
    <col min="56" max="56" width="16.5703125" style="1" bestFit="1" customWidth="1"/>
    <col min="57" max="58" width="13.5703125" style="1" bestFit="1" customWidth="1"/>
    <col min="59" max="16384" width="9.42578125" style="1"/>
  </cols>
  <sheetData>
    <row r="1" spans="1:54" ht="26.25" x14ac:dyDescent="0.25">
      <c r="A1" s="47">
        <v>15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54" x14ac:dyDescent="0.25">
      <c r="A2" s="46" t="e">
        <f>VLOOKUP(A1, Drills!$R$2:$S$8, 2, FALSE)</f>
        <v>#N/A</v>
      </c>
      <c r="B2" s="230" t="s">
        <v>96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54" x14ac:dyDescent="0.25"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O3" s="1" t="e">
        <f>VLOOKUP($B$4, Drills!#REF!, 3, FALSE)</f>
        <v>#REF!</v>
      </c>
      <c r="AP3" s="1" t="e">
        <f>VLOOKUP($B$4, Drills!#REF!, 4, FALSE)</f>
        <v>#REF!</v>
      </c>
    </row>
    <row r="4" spans="1:54" ht="26.25" x14ac:dyDescent="0.25">
      <c r="B4" s="231" t="s">
        <v>99</v>
      </c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16" t="s">
        <v>95</v>
      </c>
      <c r="R4" s="217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</row>
    <row r="5" spans="1:54" ht="17.850000000000001" customHeight="1" x14ac:dyDescent="0.25">
      <c r="B5" s="15"/>
      <c r="C5" s="45" t="e">
        <f t="shared" ref="C5:O5" si="0">D5-1</f>
        <v>#N/A</v>
      </c>
      <c r="D5" s="45" t="e">
        <f t="shared" si="0"/>
        <v>#N/A</v>
      </c>
      <c r="E5" s="45" t="e">
        <f t="shared" si="0"/>
        <v>#N/A</v>
      </c>
      <c r="F5" s="45" t="e">
        <f t="shared" si="0"/>
        <v>#N/A</v>
      </c>
      <c r="G5" s="45" t="e">
        <f t="shared" si="0"/>
        <v>#N/A</v>
      </c>
      <c r="H5" s="45" t="e">
        <f t="shared" si="0"/>
        <v>#N/A</v>
      </c>
      <c r="I5" s="45" t="e">
        <f t="shared" si="0"/>
        <v>#N/A</v>
      </c>
      <c r="J5" s="45" t="e">
        <f t="shared" si="0"/>
        <v>#N/A</v>
      </c>
      <c r="K5" s="45" t="e">
        <f t="shared" si="0"/>
        <v>#N/A</v>
      </c>
      <c r="L5" s="45" t="e">
        <f t="shared" si="0"/>
        <v>#N/A</v>
      </c>
      <c r="M5" s="45" t="e">
        <f t="shared" si="0"/>
        <v>#N/A</v>
      </c>
      <c r="N5" s="45" t="e">
        <f t="shared" si="0"/>
        <v>#N/A</v>
      </c>
      <c r="O5" s="45" t="e">
        <f t="shared" si="0"/>
        <v>#N/A</v>
      </c>
      <c r="P5" s="45" t="e">
        <f>$A$2</f>
        <v>#N/A</v>
      </c>
      <c r="Q5" s="218"/>
      <c r="R5" s="2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</row>
    <row r="6" spans="1:54" ht="17.850000000000001" customHeight="1" x14ac:dyDescent="0.25">
      <c r="B6" s="8" t="s">
        <v>54</v>
      </c>
      <c r="C6" s="7" t="e">
        <f>SUM(VLOOKUP($B$4,#REF!,$A$1-12,FALSE))</f>
        <v>#REF!</v>
      </c>
      <c r="D6" s="7" t="e">
        <f>SUM(VLOOKUP($B$4,#REF!,$A$1-11,FALSE))</f>
        <v>#REF!</v>
      </c>
      <c r="E6" s="7" t="e">
        <f>SUM(VLOOKUP($B$4,#REF!,$A$1-10,FALSE))</f>
        <v>#REF!</v>
      </c>
      <c r="F6" s="7" t="e">
        <f>SUM(VLOOKUP($B$4,#REF!,$A$1-9,FALSE))</f>
        <v>#REF!</v>
      </c>
      <c r="G6" s="7" t="e">
        <f>SUM(VLOOKUP($B$4,#REF!,$A$1-8,FALSE))</f>
        <v>#REF!</v>
      </c>
      <c r="H6" s="7" t="e">
        <f>SUM(VLOOKUP($B$4,#REF!,$A$1-7,FALSE))</f>
        <v>#REF!</v>
      </c>
      <c r="I6" s="7" t="e">
        <f>SUM(VLOOKUP($B$4,#REF!,$A$1-6,FALSE))</f>
        <v>#REF!</v>
      </c>
      <c r="J6" s="7" t="e">
        <f>SUM(VLOOKUP($B$4,#REF!,$A$1-5,FALSE))</f>
        <v>#REF!</v>
      </c>
      <c r="K6" s="7" t="e">
        <f>SUM(VLOOKUP($B$4,#REF!,$A$1-4,FALSE))</f>
        <v>#REF!</v>
      </c>
      <c r="L6" s="7" t="e">
        <f>SUM(VLOOKUP($B$4,#REF!,$A$1-3,FALSE))</f>
        <v>#REF!</v>
      </c>
      <c r="M6" s="7" t="e">
        <f>SUM(VLOOKUP($B$4,#REF!,$A$1-2,FALSE))</f>
        <v>#REF!</v>
      </c>
      <c r="N6" s="7" t="e">
        <f>SUM(VLOOKUP($B$4,#REF!,$A$1-1,FALSE))</f>
        <v>#REF!</v>
      </c>
      <c r="O6" s="7" t="e">
        <f>SUM(VLOOKUP($B$4,#REF!,$A$1,FALSE))</f>
        <v>#REF!</v>
      </c>
      <c r="P6" s="7" t="e">
        <f>SUM(VLOOKUP($B$4,#REF!,$A$1+1,FALSE))</f>
        <v>#REF!</v>
      </c>
      <c r="Q6" s="15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</row>
    <row r="7" spans="1:54" ht="17.850000000000001" customHeight="1" x14ac:dyDescent="0.25">
      <c r="B7" s="8" t="s">
        <v>56</v>
      </c>
      <c r="C7" s="12" t="e">
        <f>SUM(VLOOKUP($B$4,#REF!,$A$1-12,FALSE))</f>
        <v>#REF!</v>
      </c>
      <c r="D7" s="12" t="e">
        <f>SUM(VLOOKUP($B$4,#REF!,$A$1-11,FALSE))</f>
        <v>#REF!</v>
      </c>
      <c r="E7" s="12" t="e">
        <f>SUM(VLOOKUP($B$4,#REF!,$A$1-10,FALSE))</f>
        <v>#REF!</v>
      </c>
      <c r="F7" s="12" t="e">
        <f>SUM(VLOOKUP($B$4,#REF!,$A$1-9,FALSE))</f>
        <v>#REF!</v>
      </c>
      <c r="G7" s="12" t="e">
        <f>SUM(VLOOKUP($B$4,#REF!,$A$1-8,FALSE))</f>
        <v>#REF!</v>
      </c>
      <c r="H7" s="12" t="e">
        <f>SUM(VLOOKUP($B$4,#REF!,$A$1-7,FALSE))</f>
        <v>#REF!</v>
      </c>
      <c r="I7" s="12" t="e">
        <f>SUM(VLOOKUP($B$4,#REF!,$A$1-6,FALSE))</f>
        <v>#REF!</v>
      </c>
      <c r="J7" s="12" t="e">
        <f>SUM(VLOOKUP($B$4,#REF!,$A$1-5,FALSE))</f>
        <v>#REF!</v>
      </c>
      <c r="K7" s="12" t="e">
        <f>SUM(VLOOKUP($B$4,#REF!,$A$1-4,FALSE))</f>
        <v>#REF!</v>
      </c>
      <c r="L7" s="12" t="e">
        <f>SUM(VLOOKUP($B$4,#REF!,$A$1-3,FALSE))</f>
        <v>#REF!</v>
      </c>
      <c r="M7" s="12" t="e">
        <f>SUM(VLOOKUP($B$4,#REF!,$A$1-2,FALSE))</f>
        <v>#REF!</v>
      </c>
      <c r="N7" s="12" t="e">
        <f>SUM(VLOOKUP($B$4,#REF!,$A$1-1,FALSE))</f>
        <v>#REF!</v>
      </c>
      <c r="O7" s="12" t="e">
        <f>SUM(VLOOKUP($B$4,#REF!,$A$1,FALSE))</f>
        <v>#REF!</v>
      </c>
      <c r="P7" s="12" t="e">
        <f>SUM(VLOOKUP($B$4,#REF!,$A$1+1,FALSE))</f>
        <v>#REF!</v>
      </c>
      <c r="Q7" s="15"/>
      <c r="R7" s="43"/>
      <c r="S7" s="43"/>
      <c r="T7" s="43"/>
      <c r="U7" s="43"/>
      <c r="V7" s="52" t="s">
        <v>7</v>
      </c>
      <c r="W7" s="63" t="s">
        <v>49</v>
      </c>
      <c r="X7" s="43"/>
      <c r="Y7" s="43"/>
      <c r="Z7" s="43"/>
      <c r="AA7" s="43"/>
      <c r="AB7" s="43"/>
      <c r="AC7" s="43"/>
      <c r="AD7" s="43"/>
      <c r="AE7" s="52" t="s">
        <v>7</v>
      </c>
      <c r="AF7" s="63" t="s">
        <v>94</v>
      </c>
      <c r="AG7" s="43"/>
      <c r="AH7" s="43"/>
      <c r="AI7" s="43"/>
      <c r="AJ7" s="43"/>
      <c r="AK7" s="43"/>
      <c r="AL7" s="43"/>
      <c r="AM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</row>
    <row r="8" spans="1:54" ht="17.850000000000001" customHeight="1" x14ac:dyDescent="0.25">
      <c r="B8" s="8" t="s">
        <v>1</v>
      </c>
      <c r="C8" s="7" t="e">
        <f>SUM(VLOOKUP($B$4,#REF!,$A$1-12,FALSE))</f>
        <v>#REF!</v>
      </c>
      <c r="D8" s="7" t="e">
        <f>SUM(VLOOKUP($B$4,#REF!,$A$1-11,FALSE))</f>
        <v>#REF!</v>
      </c>
      <c r="E8" s="7" t="e">
        <f>SUM(VLOOKUP($B$4,#REF!,$A$1-10,FALSE))</f>
        <v>#REF!</v>
      </c>
      <c r="F8" s="7" t="e">
        <f>SUM(VLOOKUP($B$4,#REF!,$A$1-9,FALSE))</f>
        <v>#REF!</v>
      </c>
      <c r="G8" s="7" t="e">
        <f>SUM(VLOOKUP($B$4,#REF!,$A$1-8,FALSE))</f>
        <v>#REF!</v>
      </c>
      <c r="H8" s="7" t="e">
        <f>SUM(VLOOKUP($B$4,#REF!,$A$1-7,FALSE))</f>
        <v>#REF!</v>
      </c>
      <c r="I8" s="7" t="e">
        <f>SUM(VLOOKUP($B$4,#REF!,$A$1-6,FALSE))</f>
        <v>#REF!</v>
      </c>
      <c r="J8" s="7" t="e">
        <f>SUM(VLOOKUP($B$4,#REF!,$A$1-5,FALSE))</f>
        <v>#REF!</v>
      </c>
      <c r="K8" s="7" t="e">
        <f>SUM(VLOOKUP($B$4,#REF!,$A$1-4,FALSE))</f>
        <v>#REF!</v>
      </c>
      <c r="L8" s="7" t="e">
        <f>SUM(VLOOKUP($B$4,#REF!,$A$1-3,FALSE))</f>
        <v>#REF!</v>
      </c>
      <c r="M8" s="7" t="e">
        <f>SUM(VLOOKUP($B$4,#REF!,$A$1-2,FALSE))</f>
        <v>#REF!</v>
      </c>
      <c r="N8" s="7" t="e">
        <f>SUM(VLOOKUP($B$4,#REF!,$A$1-1,FALSE))</f>
        <v>#REF!</v>
      </c>
      <c r="O8" s="7" t="e">
        <f>SUM(VLOOKUP($B$4,#REF!,$A$1,FALSE))</f>
        <v>#REF!</v>
      </c>
      <c r="P8" s="7" t="e">
        <f>SUM(VLOOKUP($B$4,#REF!,$A$1+1,FALSE))</f>
        <v>#REF!</v>
      </c>
      <c r="Q8" s="15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</row>
    <row r="9" spans="1:54" ht="17.850000000000001" customHeight="1" x14ac:dyDescent="0.25">
      <c r="B9" s="8" t="s">
        <v>55</v>
      </c>
      <c r="C9" s="12" t="e">
        <f>SUM(VLOOKUP($B$4,#REF!,$A$1-12,FALSE))</f>
        <v>#REF!</v>
      </c>
      <c r="D9" s="12" t="e">
        <f>SUM(VLOOKUP($B$4,#REF!,$A$1-11,FALSE))</f>
        <v>#REF!</v>
      </c>
      <c r="E9" s="12" t="e">
        <f>SUM(VLOOKUP($B$4,#REF!,$A$1-10,FALSE))</f>
        <v>#REF!</v>
      </c>
      <c r="F9" s="12" t="e">
        <f>SUM(VLOOKUP($B$4,#REF!,$A$1-9,FALSE))</f>
        <v>#REF!</v>
      </c>
      <c r="G9" s="12" t="e">
        <f>SUM(VLOOKUP($B$4,#REF!,$A$1-8,FALSE))</f>
        <v>#REF!</v>
      </c>
      <c r="H9" s="12" t="e">
        <f>SUM(VLOOKUP($B$4,#REF!,$A$1-7,FALSE))</f>
        <v>#REF!</v>
      </c>
      <c r="I9" s="12" t="e">
        <f>SUM(VLOOKUP($B$4,#REF!,$A$1-6,FALSE))</f>
        <v>#REF!</v>
      </c>
      <c r="J9" s="12" t="e">
        <f>SUM(VLOOKUP($B$4,#REF!,$A$1-5,FALSE))</f>
        <v>#REF!</v>
      </c>
      <c r="K9" s="12" t="e">
        <f>SUM(VLOOKUP($B$4,#REF!,$A$1-4,FALSE))</f>
        <v>#REF!</v>
      </c>
      <c r="L9" s="12" t="e">
        <f>SUM(VLOOKUP($B$4,#REF!,$A$1-3,FALSE))</f>
        <v>#REF!</v>
      </c>
      <c r="M9" s="12" t="e">
        <f>SUM(VLOOKUP($B$4,#REF!,$A$1-2,FALSE))</f>
        <v>#REF!</v>
      </c>
      <c r="N9" s="12" t="e">
        <f>SUM(VLOOKUP($B$4,#REF!,$A$1-1,FALSE))</f>
        <v>#REF!</v>
      </c>
      <c r="O9" s="12" t="e">
        <f>SUM(VLOOKUP($B$4,#REF!,$A$1,FALSE))</f>
        <v>#REF!</v>
      </c>
      <c r="P9" s="12" t="e">
        <f>SUM(VLOOKUP($B$4,#REF!,$A$1+1,FALSE))</f>
        <v>#REF!</v>
      </c>
      <c r="Q9" s="15"/>
      <c r="R9" s="43"/>
      <c r="S9" s="43"/>
      <c r="T9" s="43"/>
      <c r="U9" s="43"/>
      <c r="V9" s="52" t="s">
        <v>5</v>
      </c>
      <c r="W9" s="63" t="s">
        <v>61</v>
      </c>
      <c r="X9" s="63" t="s">
        <v>52</v>
      </c>
      <c r="Y9" s="63" t="s">
        <v>60</v>
      </c>
      <c r="Z9" s="63" t="s">
        <v>51</v>
      </c>
      <c r="AA9" s="63" t="s">
        <v>93</v>
      </c>
      <c r="AB9" s="63" t="s">
        <v>92</v>
      </c>
      <c r="AC9" s="63" t="s">
        <v>0</v>
      </c>
      <c r="AD9" s="63" t="s">
        <v>53</v>
      </c>
      <c r="AE9" s="52" t="s">
        <v>5</v>
      </c>
      <c r="AF9" s="63" t="s">
        <v>61</v>
      </c>
      <c r="AG9" s="63" t="s">
        <v>52</v>
      </c>
      <c r="AH9" s="63" t="s">
        <v>60</v>
      </c>
      <c r="AI9" s="63" t="s">
        <v>51</v>
      </c>
      <c r="AJ9" s="63" t="s">
        <v>93</v>
      </c>
      <c r="AK9" s="63" t="s">
        <v>92</v>
      </c>
      <c r="AL9" s="63" t="s">
        <v>0</v>
      </c>
      <c r="AM9" s="63" t="s">
        <v>53</v>
      </c>
      <c r="AN9"/>
      <c r="AO9"/>
      <c r="AP9"/>
      <c r="AQ9"/>
      <c r="AR9"/>
      <c r="AS9"/>
      <c r="AT9"/>
      <c r="AU9"/>
      <c r="AV9"/>
      <c r="AW9"/>
      <c r="AX9" s="43"/>
      <c r="AY9" s="43"/>
      <c r="AZ9" s="43"/>
      <c r="BA9" s="43"/>
      <c r="BB9" s="43"/>
    </row>
    <row r="10" spans="1:54" ht="17.850000000000001" customHeight="1" x14ac:dyDescent="0.25">
      <c r="B10" s="8" t="s">
        <v>91</v>
      </c>
      <c r="C10" s="7" t="e">
        <f>SUM(VLOOKUP($B$4,#REF!,$A$1-12,FALSE))</f>
        <v>#REF!</v>
      </c>
      <c r="D10" s="7" t="e">
        <f>SUM(VLOOKUP($B$4,#REF!,$A$1-11,FALSE))</f>
        <v>#REF!</v>
      </c>
      <c r="E10" s="7" t="e">
        <f>SUM(VLOOKUP($B$4,#REF!,$A$1-10,FALSE))</f>
        <v>#REF!</v>
      </c>
      <c r="F10" s="7" t="e">
        <f>SUM(VLOOKUP($B$4,#REF!,$A$1-9,FALSE))</f>
        <v>#REF!</v>
      </c>
      <c r="G10" s="7" t="e">
        <f>SUM(VLOOKUP($B$4,#REF!,$A$1-8,FALSE))</f>
        <v>#REF!</v>
      </c>
      <c r="H10" s="7" t="e">
        <f>SUM(VLOOKUP($B$4,#REF!,$A$1-7,FALSE))</f>
        <v>#REF!</v>
      </c>
      <c r="I10" s="7" t="e">
        <f>SUM(VLOOKUP($B$4,#REF!,$A$1-6,FALSE))</f>
        <v>#REF!</v>
      </c>
      <c r="J10" s="7" t="e">
        <f>SUM(VLOOKUP($B$4,#REF!,$A$1-5,FALSE))</f>
        <v>#REF!</v>
      </c>
      <c r="K10" s="7" t="e">
        <f>SUM(VLOOKUP($B$4,#REF!,$A$1-4,FALSE))</f>
        <v>#REF!</v>
      </c>
      <c r="L10" s="7" t="e">
        <f>SUM(VLOOKUP($B$4,#REF!,$A$1-3,FALSE))</f>
        <v>#REF!</v>
      </c>
      <c r="M10" s="7" t="e">
        <f>SUM(VLOOKUP($B$4,#REF!,$A$1-2,FALSE))</f>
        <v>#REF!</v>
      </c>
      <c r="N10" s="7" t="e">
        <f>SUM(VLOOKUP($B$4,#REF!,$A$1-1,FALSE))</f>
        <v>#REF!</v>
      </c>
      <c r="O10" s="7" t="e">
        <f>SUM(VLOOKUP($B$4,#REF!,$A$1,FALSE))</f>
        <v>#REF!</v>
      </c>
      <c r="P10" s="7" t="e">
        <f>SUM(VLOOKUP($B$4,#REF!,$A$1+1,FALSE))</f>
        <v>#REF!</v>
      </c>
      <c r="Q10" s="15"/>
      <c r="R10" s="43"/>
      <c r="S10" s="43"/>
      <c r="T10" s="43"/>
      <c r="U10" s="43"/>
      <c r="V10" s="63">
        <v>-5</v>
      </c>
      <c r="W10" s="54">
        <v>4264.2362343096238</v>
      </c>
      <c r="X10" s="9">
        <v>9.2200000000000006</v>
      </c>
      <c r="Y10" s="54">
        <v>73.418493723849409</v>
      </c>
      <c r="Z10" s="54">
        <v>4.6311715481171536</v>
      </c>
      <c r="AA10" s="54">
        <v>51.606694560669453</v>
      </c>
      <c r="AB10" s="54">
        <v>995.29707112970709</v>
      </c>
      <c r="AC10" s="54">
        <v>121.68619246861925</v>
      </c>
      <c r="AD10" s="54">
        <v>15.309843932891154</v>
      </c>
      <c r="AE10" s="63">
        <v>-5</v>
      </c>
      <c r="AF10" s="54">
        <v>4256.4345267489707</v>
      </c>
      <c r="AG10" s="9">
        <v>9.2200000000000006</v>
      </c>
      <c r="AH10" s="54">
        <v>72.42794238683129</v>
      </c>
      <c r="AI10" s="54">
        <v>4.5847736625514388</v>
      </c>
      <c r="AJ10" s="54">
        <v>51.909465020576128</v>
      </c>
      <c r="AK10" s="54">
        <v>990.55967078189303</v>
      </c>
      <c r="AL10" s="54">
        <v>122.04115226337449</v>
      </c>
      <c r="AM10" s="54">
        <v>15.182715765247421</v>
      </c>
      <c r="AN10"/>
      <c r="AO10"/>
      <c r="AP10"/>
      <c r="AQ10"/>
      <c r="AR10"/>
      <c r="AS10"/>
      <c r="AT10"/>
      <c r="AU10"/>
      <c r="AV10"/>
      <c r="AW10"/>
      <c r="AX10" s="43"/>
      <c r="AY10" s="43"/>
      <c r="AZ10" s="43"/>
      <c r="BA10" s="43"/>
      <c r="BB10" s="43"/>
    </row>
    <row r="11" spans="1:54" ht="17.850000000000001" customHeight="1" x14ac:dyDescent="0.25">
      <c r="B11" s="8" t="s">
        <v>57</v>
      </c>
      <c r="C11" s="12" t="e">
        <f>SUM(VLOOKUP($B$4,#REF!,$A$1-12,FALSE))</f>
        <v>#REF!</v>
      </c>
      <c r="D11" s="12" t="e">
        <f>SUM(VLOOKUP($B$4,#REF!,$A$1-11,FALSE))</f>
        <v>#REF!</v>
      </c>
      <c r="E11" s="12" t="e">
        <f>SUM(VLOOKUP($B$4,#REF!,$A$1-10,FALSE))</f>
        <v>#REF!</v>
      </c>
      <c r="F11" s="12" t="e">
        <f>SUM(VLOOKUP($B$4,#REF!,$A$1-9,FALSE))</f>
        <v>#REF!</v>
      </c>
      <c r="G11" s="12" t="e">
        <f>SUM(VLOOKUP($B$4,#REF!,$A$1-8,FALSE))</f>
        <v>#REF!</v>
      </c>
      <c r="H11" s="12" t="e">
        <f>SUM(VLOOKUP($B$4,#REF!, $A$1-7,FALSE))</f>
        <v>#REF!</v>
      </c>
      <c r="I11" s="12" t="e">
        <f>SUM(VLOOKUP($B$4,#REF!,$A$1-6,FALSE))</f>
        <v>#REF!</v>
      </c>
      <c r="J11" s="12" t="e">
        <f>SUM(VLOOKUP($B$4,#REF!,$A$1-5,FALSE))</f>
        <v>#REF!</v>
      </c>
      <c r="K11" s="12" t="e">
        <f>SUM(VLOOKUP($B$4,#REF!,$A$1-4,FALSE))</f>
        <v>#REF!</v>
      </c>
      <c r="L11" s="12" t="e">
        <f>SUM(VLOOKUP($B$4,#REF!,$A$1-3,FALSE))</f>
        <v>#REF!</v>
      </c>
      <c r="M11" s="12" t="e">
        <f>SUM(VLOOKUP($B$4,#REF!,$A$1-2,FALSE))</f>
        <v>#REF!</v>
      </c>
      <c r="N11" s="12" t="e">
        <f>SUM(VLOOKUP($B$4,#REF!,$A$1-1,FALSE))</f>
        <v>#REF!</v>
      </c>
      <c r="O11" s="12" t="e">
        <f>SUM(VLOOKUP($B$4,#REF!,$A$1,FALSE))</f>
        <v>#REF!</v>
      </c>
      <c r="P11" s="12" t="e">
        <f>SUM(VLOOKUP($B$4,#REF!,$A$1+1,FALSE))</f>
        <v>#REF!</v>
      </c>
      <c r="Q11" s="15"/>
      <c r="R11" s="43"/>
      <c r="S11" s="43"/>
      <c r="T11" s="43"/>
      <c r="U11" s="43"/>
      <c r="V11" s="63">
        <v>-4</v>
      </c>
      <c r="W11" s="54">
        <v>5083.6358928571426</v>
      </c>
      <c r="X11" s="9">
        <v>8.51</v>
      </c>
      <c r="Y11" s="54">
        <v>117.88898809523813</v>
      </c>
      <c r="Z11" s="54">
        <v>5.9866071428571459</v>
      </c>
      <c r="AA11" s="54">
        <v>64.446428571428569</v>
      </c>
      <c r="AB11" s="54">
        <v>1080.4464285714287</v>
      </c>
      <c r="AC11" s="54">
        <v>146.25595238095238</v>
      </c>
      <c r="AD11" s="54">
        <v>16.347696969696969</v>
      </c>
      <c r="AE11" s="63">
        <v>-4</v>
      </c>
      <c r="AF11" s="54">
        <v>5097.6118571428578</v>
      </c>
      <c r="AG11" s="9">
        <v>8.77</v>
      </c>
      <c r="AH11" s="54">
        <v>119.95957142857149</v>
      </c>
      <c r="AI11" s="54">
        <v>8.90219047619048</v>
      </c>
      <c r="AJ11" s="54">
        <v>63.247619047619047</v>
      </c>
      <c r="AK11" s="54">
        <v>1082.0761904761905</v>
      </c>
      <c r="AL11" s="54">
        <v>143.05238095238096</v>
      </c>
      <c r="AM11" s="54">
        <v>16.577233009708738</v>
      </c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</row>
    <row r="12" spans="1:54" ht="17.850000000000001" customHeight="1" x14ac:dyDescent="0.25">
      <c r="B12" s="8" t="s">
        <v>90</v>
      </c>
      <c r="C12" s="7" t="e">
        <f>SUM(VLOOKUP($B$4,#REF!,$A$1-12,FALSE))</f>
        <v>#REF!</v>
      </c>
      <c r="D12" s="7" t="e">
        <f>SUM(VLOOKUP($B$4,#REF!,$A$1-11,FALSE))</f>
        <v>#REF!</v>
      </c>
      <c r="E12" s="7" t="e">
        <f>SUM(VLOOKUP($B$4,#REF!,$A$1-10,FALSE))</f>
        <v>#REF!</v>
      </c>
      <c r="F12" s="7" t="e">
        <f>SUM(VLOOKUP($B$4,#REF!,$A$1-9,FALSE))</f>
        <v>#REF!</v>
      </c>
      <c r="G12" s="7" t="e">
        <f>SUM(VLOOKUP($B$4,#REF!,$A$1-8,FALSE))</f>
        <v>#REF!</v>
      </c>
      <c r="H12" s="7" t="e">
        <f>SUM(VLOOKUP($B$4,#REF!, $A$1-7,FALSE))</f>
        <v>#REF!</v>
      </c>
      <c r="I12" s="7" t="e">
        <f>SUM(VLOOKUP($B$4,#REF!,$A$1-6,FALSE))</f>
        <v>#REF!</v>
      </c>
      <c r="J12" s="7" t="e">
        <f>SUM(VLOOKUP($B$4,#REF!,$A$1-5,FALSE))</f>
        <v>#REF!</v>
      </c>
      <c r="K12" s="7" t="e">
        <f>SUM(VLOOKUP($B$4,#REF!,$A$1-4,FALSE))</f>
        <v>#REF!</v>
      </c>
      <c r="L12" s="7" t="e">
        <f>SUM(VLOOKUP($B$4,#REF!,$A$1-3,FALSE))</f>
        <v>#REF!</v>
      </c>
      <c r="M12" s="7" t="e">
        <f>SUM(VLOOKUP($B$4,#REF!,$A$1-2,FALSE))</f>
        <v>#REF!</v>
      </c>
      <c r="N12" s="7" t="e">
        <f>SUM(VLOOKUP($B$4,#REF!,$A$1-1,FALSE))</f>
        <v>#REF!</v>
      </c>
      <c r="O12" s="7" t="e">
        <f>SUM(VLOOKUP($B$4,#REF!,$A$1,FALSE))</f>
        <v>#REF!</v>
      </c>
      <c r="P12" s="7" t="e">
        <f>SUM(VLOOKUP($B$4,#REF!,$A$1+1,FALSE))</f>
        <v>#REF!</v>
      </c>
      <c r="Q12" s="15"/>
      <c r="R12" s="43"/>
      <c r="S12" s="43"/>
      <c r="T12" s="43"/>
      <c r="U12" s="43"/>
      <c r="V12" s="63">
        <v>-3</v>
      </c>
      <c r="W12" s="54">
        <v>5730.6337563451807</v>
      </c>
      <c r="X12" s="9">
        <v>9.42</v>
      </c>
      <c r="Y12" s="54">
        <v>297.61177664974622</v>
      </c>
      <c r="Z12" s="54">
        <v>64.537005076142123</v>
      </c>
      <c r="AA12" s="54">
        <v>55.670050761421322</v>
      </c>
      <c r="AB12" s="54">
        <v>1005.6395939086294</v>
      </c>
      <c r="AC12" s="54">
        <v>122.76649746192894</v>
      </c>
      <c r="AD12" s="54">
        <v>18.782634408602142</v>
      </c>
      <c r="AE12" s="63">
        <v>-3</v>
      </c>
      <c r="AF12" s="54">
        <v>5735.1393277310917</v>
      </c>
      <c r="AG12" s="9">
        <v>9.42</v>
      </c>
      <c r="AH12" s="54">
        <v>289.7610084033613</v>
      </c>
      <c r="AI12" s="54">
        <v>59.844201680672263</v>
      </c>
      <c r="AJ12" s="54">
        <v>56.218487394957982</v>
      </c>
      <c r="AK12" s="54">
        <v>1046.2731092436975</v>
      </c>
      <c r="AL12" s="54">
        <v>125.45798319327731</v>
      </c>
      <c r="AM12" s="54">
        <v>18.228495575221231</v>
      </c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</row>
    <row r="13" spans="1:54" ht="17.850000000000001" customHeight="1" x14ac:dyDescent="0.25">
      <c r="B13" s="8" t="s">
        <v>58</v>
      </c>
      <c r="C13" s="12" t="e">
        <f>SUM(VLOOKUP($B$4,#REF!,$A$1-12,FALSE))</f>
        <v>#REF!</v>
      </c>
      <c r="D13" s="12" t="e">
        <f>SUM(VLOOKUP($B$4,#REF!,$A$1-11,FALSE))</f>
        <v>#REF!</v>
      </c>
      <c r="E13" s="12" t="e">
        <f>SUM(VLOOKUP($B$4,#REF!,$A$1-10,FALSE))</f>
        <v>#REF!</v>
      </c>
      <c r="F13" s="12" t="e">
        <f>SUM(VLOOKUP($B$4,#REF!,$A$1-9,FALSE))</f>
        <v>#REF!</v>
      </c>
      <c r="G13" s="12" t="e">
        <f>SUM(VLOOKUP($B$4,#REF!,$A$1-8,FALSE))</f>
        <v>#REF!</v>
      </c>
      <c r="H13" s="12" t="e">
        <f>SUM(VLOOKUP($B$4,#REF!, $A$1-7,FALSE))</f>
        <v>#REF!</v>
      </c>
      <c r="I13" s="12" t="e">
        <f>SUM(VLOOKUP($B$4,#REF!,$A$1-6,FALSE))</f>
        <v>#REF!</v>
      </c>
      <c r="J13" s="12" t="e">
        <f>SUM(VLOOKUP($B$4,#REF!,$A$1-5,FALSE))</f>
        <v>#REF!</v>
      </c>
      <c r="K13" s="12" t="e">
        <f>SUM(VLOOKUP($B$4,#REF!,$A$1-4,FALSE))</f>
        <v>#REF!</v>
      </c>
      <c r="L13" s="12" t="e">
        <f>SUM(VLOOKUP($B$4,#REF!,$A$1-3,FALSE))</f>
        <v>#REF!</v>
      </c>
      <c r="M13" s="12" t="e">
        <f>SUM(VLOOKUP($B$4,#REF!,$A$1-2,FALSE))</f>
        <v>#REF!</v>
      </c>
      <c r="N13" s="12" t="e">
        <f>SUM(VLOOKUP($B$4,#REF!,$A$1-1,FALSE))</f>
        <v>#REF!</v>
      </c>
      <c r="O13" s="12" t="e">
        <f>SUM(VLOOKUP($B$4,#REF!,$A$1,FALSE))</f>
        <v>#REF!</v>
      </c>
      <c r="P13" s="12" t="e">
        <f>SUM(VLOOKUP($B$4,#REF!,$A$1+1,FALSE))</f>
        <v>#REF!</v>
      </c>
      <c r="Q13" s="15"/>
      <c r="R13" s="43"/>
      <c r="S13" s="43"/>
      <c r="T13" s="43"/>
      <c r="U13" s="4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</row>
    <row r="14" spans="1:54" ht="26.25" x14ac:dyDescent="0.25">
      <c r="B14" s="8" t="s">
        <v>89</v>
      </c>
      <c r="C14" s="7" t="e">
        <f>SUM(VLOOKUP($B$4,#REF!,$A$1-12,FALSE))</f>
        <v>#REF!</v>
      </c>
      <c r="D14" s="7" t="e">
        <f>SUM(VLOOKUP($B$4,#REF!,$A$1-11,FALSE))</f>
        <v>#REF!</v>
      </c>
      <c r="E14" s="7" t="e">
        <f>SUM(VLOOKUP($B$4,#REF!,$A$1-10,FALSE))</f>
        <v>#REF!</v>
      </c>
      <c r="F14" s="7" t="e">
        <f>SUM(VLOOKUP($B$4,#REF!,$A$1-9,FALSE))</f>
        <v>#REF!</v>
      </c>
      <c r="G14" s="7" t="e">
        <f>SUM(VLOOKUP($B$4,#REF!,$A$1-8,FALSE))</f>
        <v>#REF!</v>
      </c>
      <c r="H14" s="7" t="e">
        <f>SUM(VLOOKUP($B$4,#REF!, $A$1-7,FALSE))</f>
        <v>#REF!</v>
      </c>
      <c r="I14" s="7" t="e">
        <f>SUM(VLOOKUP($B$4,#REF!,$A$1-6,FALSE))</f>
        <v>#REF!</v>
      </c>
      <c r="J14" s="7" t="e">
        <f>SUM(VLOOKUP($B$4,#REF!,$A$1-5,FALSE))</f>
        <v>#REF!</v>
      </c>
      <c r="K14" s="7" t="e">
        <f>SUM(VLOOKUP($B$4,#REF!,$A$1-4,FALSE))</f>
        <v>#REF!</v>
      </c>
      <c r="L14" s="7" t="e">
        <f>SUM(VLOOKUP($B$4,#REF!,$A$1-3,FALSE))</f>
        <v>#REF!</v>
      </c>
      <c r="M14" s="7" t="e">
        <f>SUM(VLOOKUP($B$4,#REF!,$A$1-2,FALSE))</f>
        <v>#REF!</v>
      </c>
      <c r="N14" s="7" t="e">
        <f>SUM(VLOOKUP($B$4,#REF!,$A$1-1,FALSE))</f>
        <v>#REF!</v>
      </c>
      <c r="O14" s="7" t="e">
        <f>SUM(VLOOKUP($B$4,#REF!,$A$1,FALSE))</f>
        <v>#REF!</v>
      </c>
      <c r="P14" s="7" t="e">
        <f>SUM(VLOOKUP($B$4,#REF!,$A$1+1,FALSE))</f>
        <v>#REF!</v>
      </c>
      <c r="Q14" s="15"/>
      <c r="R14" s="43"/>
      <c r="S14" s="43"/>
      <c r="T14" s="43"/>
      <c r="U14" s="43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 s="43"/>
      <c r="AO14" s="43">
        <v>0.8</v>
      </c>
      <c r="AP14" s="43">
        <v>0.8</v>
      </c>
      <c r="AQ14" s="43">
        <v>0.8</v>
      </c>
      <c r="AR14" s="43">
        <v>0.8</v>
      </c>
      <c r="AS14" s="43">
        <v>0.8</v>
      </c>
      <c r="AT14" s="43">
        <v>0.8</v>
      </c>
      <c r="AU14" s="43">
        <v>0.8</v>
      </c>
      <c r="AV14" s="43">
        <v>0.8</v>
      </c>
      <c r="AW14" s="43">
        <v>0.8</v>
      </c>
      <c r="AX14" s="43">
        <v>0.8</v>
      </c>
      <c r="AY14" s="43">
        <v>0.8</v>
      </c>
      <c r="AZ14" s="43">
        <v>0.8</v>
      </c>
      <c r="BA14" s="43">
        <v>0.8</v>
      </c>
      <c r="BB14" s="43">
        <v>0.8</v>
      </c>
    </row>
    <row r="15" spans="1:54" ht="17.850000000000001" customHeight="1" x14ac:dyDescent="0.25">
      <c r="B15" s="8" t="s">
        <v>52</v>
      </c>
      <c r="C15" s="12" t="e">
        <f>SUM(VLOOKUP($B$4,#REF!,$A$1-12,FALSE))</f>
        <v>#REF!</v>
      </c>
      <c r="D15" s="12" t="e">
        <f>SUM(VLOOKUP($B$4,#REF!,$A$1-11,FALSE))</f>
        <v>#REF!</v>
      </c>
      <c r="E15" s="12" t="e">
        <f>SUM(VLOOKUP($B$4,#REF!,$A$1-10,FALSE))</f>
        <v>#REF!</v>
      </c>
      <c r="F15" s="12" t="e">
        <f>SUM(VLOOKUP($B$4,#REF!,$A$1-9,FALSE))</f>
        <v>#REF!</v>
      </c>
      <c r="G15" s="12" t="e">
        <f>SUM(VLOOKUP($B$4,#REF!,$A$1-8,FALSE))</f>
        <v>#REF!</v>
      </c>
      <c r="H15" s="12" t="e">
        <f>SUM(VLOOKUP($B$4,#REF!, $A$1-7,FALSE))</f>
        <v>#REF!</v>
      </c>
      <c r="I15" s="12" t="e">
        <f>SUM(VLOOKUP($B$4,#REF!,$A$1-6,FALSE))</f>
        <v>#REF!</v>
      </c>
      <c r="J15" s="12" t="e">
        <f>SUM(VLOOKUP($B$4,#REF!,$A$1-5,FALSE))</f>
        <v>#REF!</v>
      </c>
      <c r="K15" s="12" t="e">
        <f>SUM(VLOOKUP($B$4,#REF!,$A$1-4,FALSE))</f>
        <v>#REF!</v>
      </c>
      <c r="L15" s="12" t="e">
        <f>SUM(VLOOKUP($B$4,#REF!,$A$1-3,FALSE))</f>
        <v>#REF!</v>
      </c>
      <c r="M15" s="12" t="e">
        <f>SUM(VLOOKUP($B$4,#REF!,$A$1-2,FALSE))</f>
        <v>#REF!</v>
      </c>
      <c r="N15" s="12" t="e">
        <f>SUM(VLOOKUP($B$4,#REF!,$A$1-1,FALSE))</f>
        <v>#REF!</v>
      </c>
      <c r="O15" s="12" t="e">
        <f>SUM(VLOOKUP($B$4,#REF!,$A$1,FALSE))</f>
        <v>#REF!</v>
      </c>
      <c r="P15" s="12" t="e">
        <f>SUM(VLOOKUP($B$4,#REF!,$A$1+1,FALSE))</f>
        <v>#REF!</v>
      </c>
      <c r="Q15" s="15"/>
      <c r="R15" s="43"/>
      <c r="S15" s="43"/>
      <c r="T15" s="43"/>
      <c r="U15" s="43"/>
      <c r="V15"/>
      <c r="W15"/>
      <c r="X15"/>
      <c r="Y15"/>
      <c r="Z15"/>
      <c r="AA15"/>
      <c r="AB15"/>
      <c r="AC15"/>
      <c r="AD15"/>
      <c r="AN15" s="43"/>
      <c r="AO15" s="43">
        <v>1.5</v>
      </c>
      <c r="AP15" s="43">
        <v>1.5</v>
      </c>
      <c r="AQ15" s="43">
        <v>1.5</v>
      </c>
      <c r="AR15" s="43">
        <v>1.5</v>
      </c>
      <c r="AS15" s="43">
        <v>1.5</v>
      </c>
      <c r="AT15" s="43">
        <v>1.5</v>
      </c>
      <c r="AU15" s="43">
        <v>1.5</v>
      </c>
      <c r="AV15" s="43">
        <v>1.5</v>
      </c>
      <c r="AW15" s="43">
        <v>1.5</v>
      </c>
      <c r="AX15" s="43">
        <v>1.5</v>
      </c>
      <c r="AY15" s="43">
        <v>1.5</v>
      </c>
      <c r="AZ15" s="43">
        <v>1.5</v>
      </c>
      <c r="BA15" s="43">
        <v>1.5</v>
      </c>
      <c r="BB15" s="43">
        <v>1.5</v>
      </c>
    </row>
    <row r="16" spans="1:54" ht="26.25" x14ac:dyDescent="0.25">
      <c r="B16"/>
      <c r="C16"/>
      <c r="D16"/>
      <c r="E16"/>
      <c r="Q16" s="15"/>
      <c r="R16" s="44"/>
      <c r="S16" s="44"/>
      <c r="T16" s="44"/>
      <c r="U16" s="44"/>
      <c r="V16" s="6"/>
      <c r="W16" s="6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4"/>
      <c r="AK16" s="44"/>
      <c r="AL16" s="44"/>
      <c r="AM16" s="44"/>
      <c r="AN16" s="44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2:58" ht="26.25" x14ac:dyDescent="0.25">
      <c r="B17"/>
      <c r="C17"/>
      <c r="D17"/>
      <c r="E17"/>
      <c r="Q17" s="15"/>
      <c r="V17" s="43"/>
      <c r="W17" s="43"/>
      <c r="X17" s="43"/>
      <c r="Y17" s="43"/>
      <c r="Z17" s="43"/>
      <c r="AA17" s="43"/>
      <c r="AB17" s="43"/>
      <c r="AC17" s="43"/>
      <c r="AD17" s="43"/>
      <c r="AE17" s="6"/>
      <c r="AF17" s="6"/>
      <c r="AG17" s="43"/>
      <c r="AH17" s="43"/>
      <c r="AI17" s="43"/>
      <c r="AJ17" s="43"/>
      <c r="AK17" s="43"/>
      <c r="AL17" s="43"/>
      <c r="AM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</row>
    <row r="18" spans="2:58" ht="26.25" x14ac:dyDescent="0.25">
      <c r="B18" s="11"/>
      <c r="C18" s="11"/>
      <c r="D18" s="11"/>
      <c r="Q18" s="15"/>
      <c r="R18" s="19"/>
      <c r="S18" s="19"/>
      <c r="T18" s="19"/>
      <c r="U18" s="19"/>
      <c r="V18"/>
      <c r="W18"/>
      <c r="X18"/>
      <c r="Y18"/>
      <c r="Z18"/>
      <c r="AA18"/>
      <c r="AB18"/>
      <c r="AC18"/>
      <c r="AD18" s="6"/>
      <c r="AE18" s="43"/>
      <c r="AF18" s="43"/>
      <c r="AG18" s="43"/>
      <c r="AH18" s="43"/>
      <c r="AI18" s="43"/>
      <c r="AJ18" s="43"/>
      <c r="AK18" s="43"/>
      <c r="AL18" s="43"/>
      <c r="AM18" s="43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</row>
    <row r="19" spans="2:58" ht="26.25" x14ac:dyDescent="0.25">
      <c r="B19" s="11"/>
      <c r="C19" s="11"/>
      <c r="D19" s="11"/>
      <c r="Q19" s="15"/>
      <c r="V19"/>
      <c r="W19"/>
      <c r="X19"/>
      <c r="Y19"/>
      <c r="Z19"/>
      <c r="AA19"/>
      <c r="AB19"/>
      <c r="AC19"/>
      <c r="AD19" s="10"/>
      <c r="AE19"/>
      <c r="AF19"/>
      <c r="AG19"/>
      <c r="AH19"/>
      <c r="AI19"/>
      <c r="AJ19"/>
      <c r="AK19"/>
      <c r="AL19"/>
      <c r="AM19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</row>
    <row r="20" spans="2:58" ht="26.25" x14ac:dyDescent="0.25">
      <c r="B20" s="11"/>
      <c r="C20" s="11"/>
      <c r="D20" s="11"/>
      <c r="Q20" s="15"/>
      <c r="V20"/>
      <c r="W20"/>
      <c r="X20"/>
      <c r="Y20"/>
      <c r="Z20"/>
      <c r="AA20"/>
      <c r="AB20"/>
      <c r="AC20"/>
      <c r="AD20" s="10"/>
      <c r="AE20"/>
      <c r="AF20"/>
      <c r="AG20"/>
      <c r="AH20"/>
      <c r="AI20"/>
      <c r="AJ20"/>
      <c r="AK20"/>
      <c r="AL20"/>
      <c r="AM20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</row>
    <row r="21" spans="2:58" ht="26.25" x14ac:dyDescent="0.25">
      <c r="Q21" s="15"/>
      <c r="V21"/>
      <c r="W21"/>
      <c r="X21"/>
      <c r="Y21"/>
      <c r="Z21"/>
      <c r="AA21"/>
      <c r="AB21"/>
      <c r="AC21"/>
      <c r="AD21" s="10"/>
      <c r="AE21"/>
      <c r="AF21"/>
      <c r="AG21"/>
      <c r="AH21"/>
      <c r="AI21"/>
      <c r="AJ21"/>
      <c r="AK21"/>
      <c r="AL21"/>
      <c r="AM21"/>
    </row>
    <row r="22" spans="2:58" ht="26.25" x14ac:dyDescent="0.25">
      <c r="Q22" s="15"/>
      <c r="R22"/>
      <c r="S22"/>
      <c r="T22"/>
      <c r="U22"/>
      <c r="V22"/>
      <c r="W22"/>
      <c r="X22"/>
      <c r="Y22"/>
      <c r="Z22"/>
      <c r="AA22"/>
      <c r="AB22"/>
      <c r="AC22"/>
      <c r="AD22" s="10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2:58" x14ac:dyDescent="0.25">
      <c r="Q23" s="11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BD23" s="11"/>
      <c r="BE23" s="11"/>
      <c r="BF23" s="11"/>
    </row>
    <row r="24" spans="2:58" x14ac:dyDescent="0.25">
      <c r="Q24"/>
      <c r="V24" s="6"/>
      <c r="W24" s="6"/>
      <c r="X24" s="6"/>
      <c r="BD24" s="11"/>
      <c r="BE24" s="11"/>
      <c r="BF24" s="11"/>
    </row>
    <row r="25" spans="2:58" x14ac:dyDescent="0.25">
      <c r="Q25"/>
      <c r="V25" s="6"/>
      <c r="W25" s="6"/>
      <c r="X25" s="6"/>
      <c r="BD25" s="11"/>
      <c r="BE25" s="11"/>
      <c r="BF25" s="11"/>
    </row>
    <row r="26" spans="2:58" x14ac:dyDescent="0.25">
      <c r="Q26"/>
      <c r="R26" s="16"/>
      <c r="S26" s="16"/>
      <c r="T26" s="16"/>
      <c r="U26" s="16"/>
      <c r="V26" s="6"/>
      <c r="W26" s="6"/>
      <c r="X26" s="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D26" s="11"/>
      <c r="BE26" s="11"/>
      <c r="BF26" s="11"/>
    </row>
    <row r="27" spans="2:58" x14ac:dyDescent="0.25">
      <c r="Q27"/>
      <c r="BD27" s="11"/>
      <c r="BE27" s="11"/>
      <c r="BF27" s="11"/>
    </row>
    <row r="28" spans="2:58" s="16" customFormat="1" x14ac:dyDescent="0.2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1"/>
      <c r="BE28" s="11"/>
      <c r="BF28" s="11"/>
    </row>
    <row r="29" spans="2:58" x14ac:dyDescent="0.25">
      <c r="Q29"/>
      <c r="BD29" s="11"/>
      <c r="BE29" s="11"/>
      <c r="BF29" s="11"/>
    </row>
    <row r="30" spans="2:58" x14ac:dyDescent="0.25">
      <c r="Q30"/>
      <c r="BD30" s="11"/>
      <c r="BE30" s="11"/>
      <c r="BF30" s="11"/>
    </row>
    <row r="31" spans="2:58" x14ac:dyDescent="0.25">
      <c r="Q31"/>
      <c r="BC31" s="44"/>
    </row>
    <row r="32" spans="2:58" ht="20.85" customHeight="1" x14ac:dyDescent="0.25">
      <c r="Q32"/>
    </row>
    <row r="33" spans="17:55" ht="20.85" customHeight="1" x14ac:dyDescent="0.25">
      <c r="Q33"/>
      <c r="BC33" s="44"/>
    </row>
    <row r="34" spans="17:55" ht="20.85" customHeight="1" x14ac:dyDescent="0.25">
      <c r="Q34"/>
      <c r="BC34" s="44"/>
    </row>
    <row r="35" spans="17:55" ht="20.85" customHeight="1" x14ac:dyDescent="0.25">
      <c r="Q35"/>
    </row>
    <row r="36" spans="17:55" ht="20.85" customHeight="1" x14ac:dyDescent="0.25">
      <c r="Q36"/>
      <c r="BC36" s="44"/>
    </row>
    <row r="37" spans="17:55" ht="20.85" customHeight="1" x14ac:dyDescent="0.25">
      <c r="BC37" s="44"/>
    </row>
    <row r="38" spans="17:55" ht="20.85" customHeight="1" x14ac:dyDescent="0.25"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</row>
    <row r="39" spans="17:55" ht="20.85" customHeight="1" x14ac:dyDescent="0.25"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19"/>
    </row>
    <row r="40" spans="17:55" ht="20.85" customHeight="1" x14ac:dyDescent="0.25"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19"/>
    </row>
    <row r="41" spans="17:55" ht="20.85" customHeight="1" x14ac:dyDescent="0.25"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19"/>
    </row>
    <row r="42" spans="17:55" x14ac:dyDescent="0.25"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</row>
    <row r="43" spans="17:55" ht="17.100000000000001" customHeight="1" x14ac:dyDescent="0.25"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</row>
    <row r="44" spans="17:55" ht="17.100000000000001" customHeight="1" x14ac:dyDescent="0.25"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</row>
    <row r="45" spans="17:55" ht="17.100000000000001" customHeight="1" x14ac:dyDescent="0.25"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</row>
    <row r="46" spans="17:55" ht="17.100000000000001" customHeight="1" x14ac:dyDescent="0.25"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</row>
    <row r="47" spans="17:55" ht="17.100000000000001" customHeight="1" x14ac:dyDescent="0.25"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</row>
    <row r="48" spans="17:55" ht="17.100000000000001" customHeight="1" x14ac:dyDescent="0.25"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</row>
    <row r="49" spans="1:55" ht="17.100000000000001" customHeight="1" x14ac:dyDescent="0.25"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</row>
    <row r="50" spans="1:55" ht="17.100000000000001" customHeight="1" x14ac:dyDescent="0.25"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</row>
    <row r="51" spans="1:55" ht="17.100000000000001" customHeight="1" x14ac:dyDescent="0.25"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</row>
    <row r="52" spans="1:55" ht="17.100000000000001" customHeight="1" x14ac:dyDescent="0.25"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</row>
    <row r="53" spans="1:55" ht="17.100000000000001" customHeight="1" x14ac:dyDescent="0.25"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</row>
    <row r="54" spans="1:55" ht="17.100000000000001" customHeight="1" x14ac:dyDescent="0.25"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</row>
    <row r="55" spans="1:55" ht="17.100000000000001" customHeight="1" x14ac:dyDescent="0.25"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</row>
    <row r="56" spans="1:55" ht="15.75" thickBot="1" x14ac:dyDescent="0.3"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</row>
    <row r="57" spans="1:55" ht="20.25" thickBot="1" x14ac:dyDescent="0.3">
      <c r="A57" s="194" t="s">
        <v>88</v>
      </c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6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</row>
    <row r="58" spans="1:55" x14ac:dyDescent="0.25">
      <c r="A58" s="188"/>
      <c r="B58" s="240" t="s">
        <v>87</v>
      </c>
      <c r="C58" s="241"/>
      <c r="D58" s="201" t="s">
        <v>86</v>
      </c>
      <c r="E58" s="202"/>
      <c r="F58" s="211" t="s">
        <v>85</v>
      </c>
      <c r="G58" s="212"/>
      <c r="H58" s="201" t="s">
        <v>84</v>
      </c>
      <c r="I58" s="202"/>
      <c r="J58" s="220" t="s">
        <v>83</v>
      </c>
      <c r="K58" s="221"/>
      <c r="L58" s="220" t="s">
        <v>82</v>
      </c>
      <c r="M58" s="221"/>
      <c r="N58" s="197" t="s">
        <v>81</v>
      </c>
      <c r="O58" s="198"/>
      <c r="P58" s="220" t="s">
        <v>80</v>
      </c>
      <c r="Q58" s="221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</row>
    <row r="59" spans="1:55" ht="15.75" thickBot="1" x14ac:dyDescent="0.3">
      <c r="A59" s="189"/>
      <c r="B59" s="203"/>
      <c r="C59" s="204"/>
      <c r="D59" s="203"/>
      <c r="E59" s="204"/>
      <c r="F59" s="213" t="e">
        <f>AP3</f>
        <v>#REF!</v>
      </c>
      <c r="G59" s="204"/>
      <c r="H59" s="203"/>
      <c r="I59" s="204"/>
      <c r="J59" s="199"/>
      <c r="K59" s="200"/>
      <c r="L59" s="199"/>
      <c r="M59" s="200"/>
      <c r="N59" s="199" t="e">
        <f>AP3</f>
        <v>#REF!</v>
      </c>
      <c r="O59" s="200"/>
      <c r="P59" s="199"/>
      <c r="Q59" s="200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</row>
    <row r="60" spans="1:55" ht="15.75" thickBot="1" x14ac:dyDescent="0.3">
      <c r="A60" s="18" t="s">
        <v>4</v>
      </c>
      <c r="B60" s="205" t="e">
        <f>INDEX(#REF!,MATCH($B$4,#REF!,0))</f>
        <v>#REF!</v>
      </c>
      <c r="C60" s="207"/>
      <c r="D60" s="205" t="e">
        <f>INDEX(#REF!,MATCH(Rehab!$AO$3,#REF!,0))</f>
        <v>#REF!</v>
      </c>
      <c r="E60" s="207"/>
      <c r="F60" s="205" t="e">
        <f>INDEX(#REF!,MATCH(Rehab!$AP$3,#REF!,0))</f>
        <v>#REF!</v>
      </c>
      <c r="G60" s="207"/>
      <c r="H60" s="205" t="e">
        <f>INDEX(#REF!,MATCH($B$4,#REF!,0))</f>
        <v>#REF!</v>
      </c>
      <c r="I60" s="206"/>
      <c r="J60" s="208" t="e">
        <f>INDEX(#REF!,MATCH(Rehab!$B$4,#REF!,0))</f>
        <v>#REF!</v>
      </c>
      <c r="K60" s="209"/>
      <c r="L60" s="208" t="e">
        <f>INDEX(#REF!,MATCH(Rehab!$AO$3,#REF!))</f>
        <v>#REF!</v>
      </c>
      <c r="M60" s="222"/>
      <c r="N60" s="208" t="e">
        <f>INDEX(#REF!,MATCH(Rehab!$AO$3,#REF!))</f>
        <v>#REF!</v>
      </c>
      <c r="O60" s="222"/>
      <c r="P60" s="208" t="e">
        <f>INDEX(#REF!,MATCH($B$4,#REF!,0))</f>
        <v>#REF!</v>
      </c>
      <c r="Q60" s="222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</row>
    <row r="61" spans="1:55" ht="15.75" thickBot="1" x14ac:dyDescent="0.3">
      <c r="A61" s="18" t="s">
        <v>3</v>
      </c>
      <c r="B61" s="190" t="e">
        <f>INDEX(#REF!,MATCH($B$4,#REF!,0))</f>
        <v>#REF!</v>
      </c>
      <c r="C61" s="191"/>
      <c r="D61" s="190" t="e">
        <f>INDEX(#REF!,MATCH(Rehab!$AO$3,#REF!,0))</f>
        <v>#REF!</v>
      </c>
      <c r="E61" s="191"/>
      <c r="F61" s="190" t="e">
        <f>INDEX(#REF!,MATCH(Rehab!$AP$3,#REF!,0))</f>
        <v>#REF!</v>
      </c>
      <c r="G61" s="191"/>
      <c r="H61" s="190" t="e">
        <f>INDEX(#REF!,MATCH($B$4,#REF!,0))</f>
        <v>#REF!</v>
      </c>
      <c r="I61" s="210"/>
      <c r="J61" s="214" t="e">
        <f>INDEX(#REF!,MATCH(Rehab!$B$4,#REF!,0))</f>
        <v>#REF!</v>
      </c>
      <c r="K61" s="226"/>
      <c r="L61" s="214" t="e">
        <f>INDEX(#REF!,MATCH(Rehab!$AO$3,#REF!))</f>
        <v>#REF!</v>
      </c>
      <c r="M61" s="215"/>
      <c r="N61" s="214" t="e">
        <f>INDEX(#REF!,MATCH(Rehab!$AO$3,#REF!))</f>
        <v>#REF!</v>
      </c>
      <c r="O61" s="215"/>
      <c r="P61" s="208" t="e">
        <f>INDEX(#REF!,MATCH($B$4,#REF!,0))</f>
        <v>#REF!</v>
      </c>
      <c r="Q61" s="222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</row>
    <row r="62" spans="1:55" ht="15.75" thickBot="1" x14ac:dyDescent="0.3">
      <c r="A62" s="18" t="s">
        <v>51</v>
      </c>
      <c r="B62" s="190" t="e">
        <f>INDEX(#REF!,MATCH($B$4,#REF!,0))</f>
        <v>#REF!</v>
      </c>
      <c r="C62" s="191"/>
      <c r="D62" s="190" t="e">
        <f>INDEX(#REF!,MATCH(Rehab!$AO$3,#REF!,0))</f>
        <v>#REF!</v>
      </c>
      <c r="E62" s="191"/>
      <c r="F62" s="190" t="e">
        <f>INDEX(#REF!,MATCH(Rehab!$AP$3,#REF!,0))</f>
        <v>#REF!</v>
      </c>
      <c r="G62" s="191"/>
      <c r="H62" s="190" t="e">
        <f>INDEX(#REF!,MATCH($B$4,#REF!,0))</f>
        <v>#REF!</v>
      </c>
      <c r="I62" s="210"/>
      <c r="J62" s="214" t="e">
        <f>INDEX(#REF!,MATCH(Rehab!$B$4,#REF!,0))</f>
        <v>#REF!</v>
      </c>
      <c r="K62" s="226"/>
      <c r="L62" s="214" t="e">
        <f>INDEX(#REF!,MATCH(Rehab!$AO$3,#REF!))</f>
        <v>#REF!</v>
      </c>
      <c r="M62" s="215"/>
      <c r="N62" s="214" t="e">
        <f>INDEX(#REF!,MATCH(Rehab!$AO$3,#REF!))</f>
        <v>#REF!</v>
      </c>
      <c r="O62" s="215"/>
      <c r="P62" s="208" t="e">
        <f>INDEX(#REF!,MATCH($B$4,#REF!,0))</f>
        <v>#REF!</v>
      </c>
      <c r="Q62" s="222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</row>
    <row r="63" spans="1:55" ht="15.75" thickBot="1" x14ac:dyDescent="0.3">
      <c r="A63" s="18" t="s">
        <v>2</v>
      </c>
      <c r="B63" s="190" t="e">
        <f>INDEX(#REF!,MATCH($B$4,#REF!,0))</f>
        <v>#REF!</v>
      </c>
      <c r="C63" s="191"/>
      <c r="D63" s="190" t="e">
        <f>INDEX(#REF!,MATCH(Rehab!$AO$3,#REF!,0))</f>
        <v>#REF!</v>
      </c>
      <c r="E63" s="191"/>
      <c r="F63" s="190" t="e">
        <f>INDEX(#REF!,MATCH(Rehab!$AP$3,#REF!,0))</f>
        <v>#REF!</v>
      </c>
      <c r="G63" s="191"/>
      <c r="H63" s="190" t="e">
        <f>INDEX(#REF!,MATCH($B$4,#REF!,0))</f>
        <v>#REF!</v>
      </c>
      <c r="I63" s="210"/>
      <c r="J63" s="214" t="e">
        <f>INDEX(#REF!,MATCH(Rehab!$B$4,#REF!,0))</f>
        <v>#REF!</v>
      </c>
      <c r="K63" s="226"/>
      <c r="L63" s="214" t="e">
        <f>INDEX(#REF!,MATCH(Rehab!$AO$3,#REF!))</f>
        <v>#REF!</v>
      </c>
      <c r="M63" s="215"/>
      <c r="N63" s="214" t="e">
        <f>INDEX(#REF!,MATCH(Rehab!$AO$3,#REF!))</f>
        <v>#REF!</v>
      </c>
      <c r="O63" s="215"/>
      <c r="P63" s="208" t="e">
        <f>INDEX(#REF!,MATCH($B$4,#REF!,0))</f>
        <v>#REF!</v>
      </c>
      <c r="Q63" s="222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</row>
    <row r="64" spans="1:55" ht="15.75" thickBot="1" x14ac:dyDescent="0.3">
      <c r="A64" s="17" t="s">
        <v>50</v>
      </c>
      <c r="B64" s="192" t="e">
        <f>INDEX(#REF!,MATCH($B$4,#REF!,0))</f>
        <v>#REF!</v>
      </c>
      <c r="C64" s="193"/>
      <c r="D64" s="192" t="e">
        <f>INDEX(#REF!,MATCH(Rehab!$AO$3,#REF!,0))</f>
        <v>#REF!</v>
      </c>
      <c r="E64" s="193"/>
      <c r="F64" s="192" t="e">
        <f>INDEX(#REF!,MATCH(Rehab!$AP$3,#REF!,0))</f>
        <v>#REF!</v>
      </c>
      <c r="G64" s="193"/>
      <c r="H64" s="192" t="e">
        <f>INDEX(#REF!,MATCH($B$4,#REF!,0))</f>
        <v>#REF!</v>
      </c>
      <c r="I64" s="225"/>
      <c r="J64" s="227" t="e">
        <f>INDEX(#REF!,MATCH(Rehab!$B$4,#REF!,0))</f>
        <v>#REF!</v>
      </c>
      <c r="K64" s="228"/>
      <c r="L64" s="227" t="e">
        <f>INDEX(#REF!,MATCH(Rehab!$AO$3,#REF!))</f>
        <v>#REF!</v>
      </c>
      <c r="M64" s="229"/>
      <c r="N64" s="227" t="e">
        <f>INDEX(#REF!,MATCH(Rehab!$AO$3,#REF!))</f>
        <v>#REF!</v>
      </c>
      <c r="O64" s="229"/>
      <c r="P64" s="223" t="e">
        <f>INDEX(#REF!,MATCH($B$4,#REF!,0))</f>
        <v>#REF!</v>
      </c>
      <c r="Q64" s="224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</row>
    <row r="65" spans="1:55" ht="15.75" thickBot="1" x14ac:dyDescent="0.3"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</row>
    <row r="66" spans="1:55" ht="20.25" thickBot="1" x14ac:dyDescent="0.3">
      <c r="A66" s="246" t="s">
        <v>79</v>
      </c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8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</row>
    <row r="67" spans="1:55" ht="30.75" thickBot="1" x14ac:dyDescent="0.3">
      <c r="A67" s="42"/>
      <c r="B67" s="244" t="s">
        <v>78</v>
      </c>
      <c r="C67" s="245"/>
      <c r="D67" s="244" t="s">
        <v>77</v>
      </c>
      <c r="E67" s="245"/>
      <c r="F67" s="41" t="s">
        <v>74</v>
      </c>
      <c r="G67" s="255" t="s">
        <v>76</v>
      </c>
      <c r="H67" s="256"/>
      <c r="I67" s="251" t="s">
        <v>75</v>
      </c>
      <c r="J67" s="252"/>
      <c r="K67" s="40" t="s">
        <v>74</v>
      </c>
      <c r="L67" s="39" t="s">
        <v>73</v>
      </c>
      <c r="M67" s="253" t="s">
        <v>72</v>
      </c>
      <c r="N67" s="254"/>
      <c r="O67" s="38" t="s">
        <v>71</v>
      </c>
      <c r="P67" s="37" t="s">
        <v>70</v>
      </c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</row>
    <row r="68" spans="1:55" x14ac:dyDescent="0.25">
      <c r="A68" s="18" t="s">
        <v>4</v>
      </c>
      <c r="B68" s="190" t="e">
        <f>INDEX(#REF!,MATCH($B$4,#REF!,0))</f>
        <v>#REF!</v>
      </c>
      <c r="C68" s="191"/>
      <c r="D68" s="205" t="e">
        <f>SUM(J6:P6)</f>
        <v>#REF!</v>
      </c>
      <c r="E68" s="207"/>
      <c r="F68" s="13" t="e">
        <f>-B68+D68</f>
        <v>#REF!</v>
      </c>
      <c r="G68" s="190" t="e">
        <f>INDEX(#REF!,MATCH($B$4,#REF!,0))</f>
        <v>#REF!</v>
      </c>
      <c r="H68" s="210"/>
      <c r="I68" s="205" t="e">
        <f>SUM(C6:P6)</f>
        <v>#REF!</v>
      </c>
      <c r="J68" s="207"/>
      <c r="K68" s="33" t="e">
        <f>-G68+I68</f>
        <v>#REF!</v>
      </c>
      <c r="L68" s="4" t="e">
        <f>B60*0.9</f>
        <v>#REF!</v>
      </c>
      <c r="M68" s="36">
        <v>1</v>
      </c>
      <c r="N68" s="35" t="e">
        <f>VLOOKUP($B$4,#REF!, 2,FALSE)</f>
        <v>#REF!</v>
      </c>
      <c r="O68" s="34">
        <f>COUNTIF($C$15:$P$15, "&gt;"&amp;N68)</f>
        <v>14</v>
      </c>
      <c r="P68" s="249" t="e">
        <f>P15</f>
        <v>#REF!</v>
      </c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</row>
    <row r="69" spans="1:55" x14ac:dyDescent="0.25">
      <c r="A69" s="18" t="s">
        <v>3</v>
      </c>
      <c r="B69" s="190" t="e">
        <f>INDEX(#REF!,MATCH($B$4,#REF!,0))</f>
        <v>#REF!</v>
      </c>
      <c r="C69" s="191"/>
      <c r="D69" s="190" t="e">
        <f>SUM(J8:P8)</f>
        <v>#REF!</v>
      </c>
      <c r="E69" s="191"/>
      <c r="F69" s="13" t="e">
        <f>-B69+D69</f>
        <v>#REF!</v>
      </c>
      <c r="G69" s="190" t="e">
        <f>INDEX(#REF!,MATCH($B$4,#REF!,0))</f>
        <v>#REF!</v>
      </c>
      <c r="H69" s="210"/>
      <c r="I69" s="190" t="e">
        <f>SUM(C8:P8)</f>
        <v>#REF!</v>
      </c>
      <c r="J69" s="191"/>
      <c r="K69" s="33" t="e">
        <f>-G69+I69</f>
        <v>#REF!</v>
      </c>
      <c r="L69" s="4" t="e">
        <f>B61*0.9</f>
        <v>#REF!</v>
      </c>
      <c r="M69" s="32">
        <v>0.95</v>
      </c>
      <c r="N69" s="31" t="e">
        <f>VLOOKUP($B$4,#REF!, 3,FALSE)</f>
        <v>#REF!</v>
      </c>
      <c r="O69" s="30">
        <f>COUNTIF($C$15:$P$15, "&gt;"&amp;N69)</f>
        <v>14</v>
      </c>
      <c r="P69" s="250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</row>
    <row r="70" spans="1:55" x14ac:dyDescent="0.25">
      <c r="A70" s="18" t="s">
        <v>51</v>
      </c>
      <c r="B70" s="190" t="e">
        <f>INDEX(#REF!,MATCH($B$4,#REF!,0))</f>
        <v>#REF!</v>
      </c>
      <c r="C70" s="191"/>
      <c r="D70" s="190" t="e">
        <f>SUM(J10:P10)</f>
        <v>#REF!</v>
      </c>
      <c r="E70" s="191"/>
      <c r="F70" s="13" t="e">
        <f>-B70+D70</f>
        <v>#REF!</v>
      </c>
      <c r="G70" s="190" t="e">
        <f>INDEX(#REF!,MATCH($B$4,#REF!,0))</f>
        <v>#REF!</v>
      </c>
      <c r="H70" s="210"/>
      <c r="I70" s="190" t="e">
        <f>SUM(C10:P10)</f>
        <v>#REF!</v>
      </c>
      <c r="J70" s="191"/>
      <c r="K70" s="33" t="e">
        <f>-G70+I70</f>
        <v>#REF!</v>
      </c>
      <c r="L70" s="4" t="e">
        <f>B62*0.9</f>
        <v>#REF!</v>
      </c>
      <c r="M70" s="32">
        <v>0.9</v>
      </c>
      <c r="N70" s="31" t="e">
        <f>VLOOKUP($B$4,#REF!, 4,FALSE)</f>
        <v>#REF!</v>
      </c>
      <c r="O70" s="30">
        <f>COUNTIF($C$15:$P$15, "&gt;"&amp;N70)</f>
        <v>14</v>
      </c>
      <c r="P70" s="250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</row>
    <row r="71" spans="1:55" x14ac:dyDescent="0.25">
      <c r="A71" s="18" t="s">
        <v>69</v>
      </c>
      <c r="B71" s="190" t="e">
        <f>INDEX(#REF!,MATCH($B$4,#REF!,0))</f>
        <v>#REF!</v>
      </c>
      <c r="C71" s="191"/>
      <c r="D71" s="190" t="e">
        <f>SUM(J12:P12)</f>
        <v>#REF!</v>
      </c>
      <c r="E71" s="191"/>
      <c r="F71" s="13" t="e">
        <f>-B71+D71</f>
        <v>#REF!</v>
      </c>
      <c r="G71" s="190" t="e">
        <f>INDEX(#REF!,MATCH($B$4,#REF!,0))</f>
        <v>#REF!</v>
      </c>
      <c r="H71" s="210"/>
      <c r="I71" s="190" t="e">
        <f>SUM(C12:P12)</f>
        <v>#REF!</v>
      </c>
      <c r="J71" s="191"/>
      <c r="K71" s="33" t="e">
        <f>-G71+I71</f>
        <v>#REF!</v>
      </c>
      <c r="L71" s="4" t="e">
        <f>B63*0.9</f>
        <v>#REF!</v>
      </c>
      <c r="M71" s="32">
        <v>0.85</v>
      </c>
      <c r="N71" s="31" t="e">
        <f>VLOOKUP($B$4,#REF!, 5,FALSE)</f>
        <v>#REF!</v>
      </c>
      <c r="O71" s="30">
        <f>COUNTIF($C$15:$P$15, "&gt;"&amp;N71)</f>
        <v>14</v>
      </c>
      <c r="P71" s="242">
        <f>BB16</f>
        <v>0</v>
      </c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</row>
    <row r="72" spans="1:55" ht="15.75" thickBot="1" x14ac:dyDescent="0.3">
      <c r="A72" s="17" t="s">
        <v>50</v>
      </c>
      <c r="B72" s="192" t="e">
        <f>INDEX(#REF!,MATCH($B$4,#REF!,0))</f>
        <v>#REF!</v>
      </c>
      <c r="C72" s="193"/>
      <c r="D72" s="192" t="e">
        <f>SUM(J14:P14)</f>
        <v>#REF!</v>
      </c>
      <c r="E72" s="193"/>
      <c r="F72" s="29" t="e">
        <f>-B72+D72</f>
        <v>#REF!</v>
      </c>
      <c r="G72" s="192" t="e">
        <f>INDEX(#REF!,MATCH($B$4,#REF!,0))</f>
        <v>#REF!</v>
      </c>
      <c r="H72" s="225"/>
      <c r="I72" s="192" t="e">
        <f>SUM(C14:P14)</f>
        <v>#REF!</v>
      </c>
      <c r="J72" s="193"/>
      <c r="K72" s="28" t="e">
        <f>-G72+I72</f>
        <v>#REF!</v>
      </c>
      <c r="L72" s="27" t="e">
        <f>B64*0.9</f>
        <v>#REF!</v>
      </c>
      <c r="M72" s="26">
        <v>0.75</v>
      </c>
      <c r="N72" s="25" t="e">
        <f>VLOOKUP($B$4,#REF!, 6,FALSE)</f>
        <v>#REF!</v>
      </c>
      <c r="O72" s="24">
        <f>COUNTIF($C$15:$P$15, "&gt;"&amp;N72)</f>
        <v>14</v>
      </c>
      <c r="P72" s="243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</row>
    <row r="73" spans="1:55" ht="15.75" thickBot="1" x14ac:dyDescent="0.3">
      <c r="A73" s="4"/>
      <c r="B73" s="4"/>
      <c r="C73" s="4"/>
      <c r="D73" s="4"/>
      <c r="E73" s="4"/>
      <c r="F73" s="4"/>
      <c r="G73" s="13"/>
      <c r="H73" s="4"/>
      <c r="I73" s="4"/>
      <c r="J73" s="4"/>
      <c r="K73" s="4"/>
      <c r="L73" s="13"/>
      <c r="M73" s="4"/>
      <c r="N73" s="23"/>
      <c r="O73" s="23"/>
      <c r="P73" s="23"/>
      <c r="Q73" s="23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</row>
    <row r="74" spans="1:55" ht="20.25" thickBot="1" x14ac:dyDescent="0.3">
      <c r="A74" s="246" t="s">
        <v>68</v>
      </c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8"/>
      <c r="Q74" s="22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</row>
    <row r="75" spans="1:55" x14ac:dyDescent="0.25">
      <c r="A75" s="21"/>
      <c r="B75" s="236" t="s">
        <v>67</v>
      </c>
      <c r="C75" s="237"/>
      <c r="D75" s="237"/>
      <c r="E75" s="238"/>
      <c r="F75" s="239" t="s">
        <v>66</v>
      </c>
      <c r="G75" s="239"/>
      <c r="H75" s="239"/>
      <c r="I75" s="257"/>
      <c r="J75" s="232" t="s">
        <v>65</v>
      </c>
      <c r="K75" s="232"/>
      <c r="L75" s="232"/>
      <c r="M75" s="233"/>
      <c r="N75" s="234" t="s">
        <v>64</v>
      </c>
      <c r="O75" s="235"/>
      <c r="Q75" s="22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</row>
    <row r="76" spans="1:55" ht="15.75" thickBot="1" x14ac:dyDescent="0.3">
      <c r="A76" s="21"/>
      <c r="B76" s="236" t="s">
        <v>63</v>
      </c>
      <c r="C76" s="237"/>
      <c r="D76" s="237" t="s">
        <v>62</v>
      </c>
      <c r="E76" s="238"/>
      <c r="F76" s="239" t="s">
        <v>63</v>
      </c>
      <c r="G76" s="239"/>
      <c r="H76" s="239" t="s">
        <v>62</v>
      </c>
      <c r="I76" s="257"/>
      <c r="J76" s="232" t="s">
        <v>63</v>
      </c>
      <c r="K76" s="232"/>
      <c r="L76" s="232" t="s">
        <v>62</v>
      </c>
      <c r="M76" s="233"/>
      <c r="N76" s="234"/>
      <c r="O76" s="235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</row>
    <row r="77" spans="1:55" x14ac:dyDescent="0.25">
      <c r="A77" s="20" t="s">
        <v>4</v>
      </c>
      <c r="B77" s="205">
        <f>IFERROR(VLOOKUP($B$4,#REF!, 4, FALSE), 0)</f>
        <v>0</v>
      </c>
      <c r="C77" s="206"/>
      <c r="D77" s="206" t="e">
        <f>VLOOKUP($B$4,#REF!, 3, FALSE)</f>
        <v>#REF!</v>
      </c>
      <c r="E77" s="206"/>
      <c r="F77" s="205">
        <f>IFERROR(VLOOKUP($B$4,#REF!, 5, FALSE), 0)</f>
        <v>0</v>
      </c>
      <c r="G77" s="206"/>
      <c r="H77" s="206" t="e">
        <f>VLOOKUP($B$4,#REF!,4,FALSE )</f>
        <v>#REF!</v>
      </c>
      <c r="I77" s="207"/>
      <c r="J77" s="206">
        <f>IFERROR(VLOOKUP($B$4,#REF!, 6, FALSE), 0)</f>
        <v>0</v>
      </c>
      <c r="K77" s="206"/>
      <c r="L77" s="206" t="e">
        <f>VLOOKUP($B$4,#REF!,5,FALSE )</f>
        <v>#REF!</v>
      </c>
      <c r="M77" s="206"/>
      <c r="N77" s="205" t="e">
        <f>MAX(C6:P6)</f>
        <v>#REF!</v>
      </c>
      <c r="O77" s="207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</row>
    <row r="78" spans="1:55" x14ac:dyDescent="0.25">
      <c r="A78" s="18" t="s">
        <v>3</v>
      </c>
      <c r="B78" s="190">
        <f>IFERROR(VLOOKUP($B$4,#REF!, 11, FALSE), 0)</f>
        <v>0</v>
      </c>
      <c r="C78" s="210"/>
      <c r="D78" s="210" t="e">
        <f>VLOOKUP($B$4,#REF!, 10,FALSE )</f>
        <v>#REF!</v>
      </c>
      <c r="E78" s="210"/>
      <c r="F78" s="190">
        <f>IFERROR(VLOOKUP($B$4,#REF!, 12, FALSE), 0)</f>
        <v>0</v>
      </c>
      <c r="G78" s="210"/>
      <c r="H78" s="210" t="e">
        <f>VLOOKUP($B$4,#REF!, 11,FALSE )</f>
        <v>#REF!</v>
      </c>
      <c r="I78" s="191"/>
      <c r="J78" s="210">
        <f>IFERROR(VLOOKUP($B$4,#REF!, 13, FALSE), 0)</f>
        <v>0</v>
      </c>
      <c r="K78" s="210"/>
      <c r="L78" s="210" t="e">
        <f>VLOOKUP($B$4,#REF!, 12,FALSE )</f>
        <v>#REF!</v>
      </c>
      <c r="M78" s="210"/>
      <c r="N78" s="190" t="e">
        <f>MAX(C8:P8)</f>
        <v>#REF!</v>
      </c>
      <c r="O78" s="191"/>
      <c r="BB78" s="19"/>
      <c r="BC78" s="19"/>
    </row>
    <row r="79" spans="1:55" x14ac:dyDescent="0.25">
      <c r="A79" s="18" t="s">
        <v>51</v>
      </c>
      <c r="B79" s="190">
        <f>IFERROR(VLOOKUP($B$4,#REF!, 18, FALSE), 0)</f>
        <v>0</v>
      </c>
      <c r="C79" s="210"/>
      <c r="D79" s="210" t="e">
        <f>VLOOKUP($B$4,#REF!, 17,FALSE )</f>
        <v>#REF!</v>
      </c>
      <c r="E79" s="210"/>
      <c r="F79" s="190">
        <f>IFERROR(VLOOKUP($B$4,#REF!, 19, FALSE), 0)</f>
        <v>0</v>
      </c>
      <c r="G79" s="210"/>
      <c r="H79" s="210" t="e">
        <f>VLOOKUP($B$4,#REF!, 18,FALSE )</f>
        <v>#REF!</v>
      </c>
      <c r="I79" s="191"/>
      <c r="J79" s="210">
        <f>IFERROR(VLOOKUP($B$4,#REF!, 20, FALSE), 0)</f>
        <v>0</v>
      </c>
      <c r="K79" s="210"/>
      <c r="L79" s="210" t="e">
        <f>VLOOKUP($B$4,#REF!, 19,FALSE )</f>
        <v>#REF!</v>
      </c>
      <c r="M79" s="210"/>
      <c r="N79" s="190" t="e">
        <f>MAX(C10:P10)</f>
        <v>#REF!</v>
      </c>
      <c r="O79" s="191"/>
    </row>
    <row r="80" spans="1:55" x14ac:dyDescent="0.25">
      <c r="A80" s="18" t="s">
        <v>2</v>
      </c>
      <c r="B80" s="190">
        <f>IFERROR(VLOOKUP($B$4,#REF!, 25, FALSE), 0)</f>
        <v>0</v>
      </c>
      <c r="C80" s="210"/>
      <c r="D80" s="210" t="e">
        <f>VLOOKUP($B$4,#REF!, 24,FALSE )</f>
        <v>#REF!</v>
      </c>
      <c r="E80" s="210"/>
      <c r="F80" s="190">
        <f>IFERROR(VLOOKUP($B$4,#REF!, 26, FALSE), 0)</f>
        <v>0</v>
      </c>
      <c r="G80" s="210"/>
      <c r="H80" s="210" t="e">
        <f>VLOOKUP($B$4,#REF!, 25,FALSE )</f>
        <v>#REF!</v>
      </c>
      <c r="I80" s="191"/>
      <c r="J80" s="210">
        <f>IFERROR(VLOOKUP($B$4,#REF!, 27, FALSE), 0)</f>
        <v>0</v>
      </c>
      <c r="K80" s="210"/>
      <c r="L80" s="210" t="e">
        <f>VLOOKUP($B$4,#REF!, 26,FALSE )</f>
        <v>#REF!</v>
      </c>
      <c r="M80" s="210"/>
      <c r="N80" s="190" t="e">
        <f>MAX(C12:P12)</f>
        <v>#REF!</v>
      </c>
      <c r="O80" s="191"/>
    </row>
    <row r="81" spans="1:15" ht="15.75" thickBot="1" x14ac:dyDescent="0.3">
      <c r="A81" s="17" t="s">
        <v>50</v>
      </c>
      <c r="B81" s="192">
        <f>IFERROR(VLOOKUP($B$4,#REF!, 39, FALSE), 0)</f>
        <v>0</v>
      </c>
      <c r="C81" s="225"/>
      <c r="D81" s="225" t="e">
        <f>VLOOKUP($B$4,#REF!, 31,FALSE )</f>
        <v>#REF!</v>
      </c>
      <c r="E81" s="225"/>
      <c r="F81" s="192">
        <f>IFERROR(VLOOKUP($B$4,#REF!, 40, FALSE), 0)</f>
        <v>0</v>
      </c>
      <c r="G81" s="225"/>
      <c r="H81" s="225" t="e">
        <f>VLOOKUP($B$4,#REF!, 32,FALSE )</f>
        <v>#REF!</v>
      </c>
      <c r="I81" s="193"/>
      <c r="J81" s="225">
        <f>IFERROR(VLOOKUP($B$4,#REF!, 41, FALSE), 0)</f>
        <v>0</v>
      </c>
      <c r="K81" s="225"/>
      <c r="L81" s="225" t="e">
        <f>VLOOKUP($B$4,#REF!, 33,FALSE )</f>
        <v>#REF!</v>
      </c>
      <c r="M81" s="225"/>
      <c r="N81" s="192" t="e">
        <f>MAX(C14:P14)</f>
        <v>#REF!</v>
      </c>
      <c r="O81" s="193"/>
    </row>
    <row r="82" spans="1:15" x14ac:dyDescent="0.25">
      <c r="B82" s="258">
        <f>COUNTIF(C6:P6,"&gt;"&amp;B77 )</f>
        <v>0</v>
      </c>
      <c r="C82" s="258"/>
      <c r="D82" s="258">
        <f>COUNTIF(C6:P6,"&gt;"&amp;D77 )</f>
        <v>14</v>
      </c>
      <c r="E82" s="258"/>
      <c r="F82" s="258">
        <f>COUNTIF(C6:P6,"&gt;"&amp;F77 )</f>
        <v>0</v>
      </c>
      <c r="G82" s="258"/>
      <c r="H82" s="258">
        <f>COUNTIF(C6:P6,"&gt;"&amp;H77 )</f>
        <v>14</v>
      </c>
      <c r="I82" s="258"/>
      <c r="J82" s="258">
        <f>COUNTIF(C6:P6,"&gt;"&amp;J77 )</f>
        <v>0</v>
      </c>
      <c r="K82" s="258"/>
      <c r="L82" s="258">
        <f>COUNTIF(C6:P6,"&gt;"&amp;L77 )</f>
        <v>14</v>
      </c>
      <c r="M82" s="258"/>
    </row>
    <row r="83" spans="1:15" x14ac:dyDescent="0.25">
      <c r="B83" s="258">
        <f>COUNTIF(C8:P8,"&gt;"&amp;B78 )</f>
        <v>0</v>
      </c>
      <c r="C83" s="258"/>
      <c r="D83" s="258">
        <f>COUNTIF(C8:P8,"&gt;"&amp;D78 )</f>
        <v>14</v>
      </c>
      <c r="E83" s="258"/>
      <c r="F83" s="258">
        <f>COUNTIF(C8:P8,"&gt;"&amp;F78 )</f>
        <v>0</v>
      </c>
      <c r="G83" s="258"/>
      <c r="H83" s="258">
        <f>COUNTIF(C8:P8,"&gt;"&amp;H78 )</f>
        <v>14</v>
      </c>
      <c r="I83" s="258"/>
      <c r="J83" s="258">
        <f>COUNTIF(C8:P8,"&gt;"&amp;J78 )</f>
        <v>0</v>
      </c>
      <c r="K83" s="258"/>
      <c r="L83" s="258">
        <f>COUNTIF(C8:P8,"&gt;"&amp;L78 )</f>
        <v>14</v>
      </c>
      <c r="M83" s="258"/>
    </row>
    <row r="84" spans="1:15" x14ac:dyDescent="0.25">
      <c r="B84" s="258">
        <f>COUNTIF(C10:P10,"&gt;"&amp;B79 )</f>
        <v>0</v>
      </c>
      <c r="C84" s="258"/>
      <c r="D84" s="258">
        <f>COUNTIF(C10:P10,"&gt;"&amp;D79 )</f>
        <v>14</v>
      </c>
      <c r="E84" s="258"/>
      <c r="F84" s="258">
        <f>COUNTIF(C10:P10,"&gt;"&amp;F79 )</f>
        <v>0</v>
      </c>
      <c r="G84" s="258"/>
      <c r="H84" s="258">
        <f>COUNTIF(C10:P10,"&gt;"&amp;H79 )</f>
        <v>14</v>
      </c>
      <c r="I84" s="258"/>
      <c r="J84" s="258">
        <f>COUNTIF(C10:P10,"&gt;"&amp;J79 )</f>
        <v>0</v>
      </c>
      <c r="K84" s="258"/>
      <c r="L84" s="258">
        <f>COUNTIF(C10:P10,"&gt;"&amp;L79 )</f>
        <v>14</v>
      </c>
      <c r="M84" s="258"/>
    </row>
    <row r="85" spans="1:15" x14ac:dyDescent="0.25">
      <c r="B85" s="258">
        <f>COUNTIF(C12:P12,"&gt;"&amp;B80 )</f>
        <v>0</v>
      </c>
      <c r="C85" s="258"/>
      <c r="D85" s="258">
        <f>COUNTIF(C12:P12,"&gt;"&amp;D80 )</f>
        <v>14</v>
      </c>
      <c r="E85" s="258"/>
      <c r="F85" s="258">
        <f>COUNTIF(C12:P12,"&gt;"&amp;F80 )</f>
        <v>0</v>
      </c>
      <c r="G85" s="258"/>
      <c r="H85" s="258">
        <f>COUNTIF(C12:P12,"&gt;"&amp;H80 )</f>
        <v>14</v>
      </c>
      <c r="I85" s="258"/>
      <c r="J85" s="258">
        <f>COUNTIF(C12:P12,"&gt;"&amp;J80 )</f>
        <v>0</v>
      </c>
      <c r="K85" s="258"/>
      <c r="L85" s="258">
        <f>COUNTIF(C12:P12,"&gt;"&amp;L80 )</f>
        <v>14</v>
      </c>
      <c r="M85" s="258"/>
    </row>
    <row r="86" spans="1:15" x14ac:dyDescent="0.25">
      <c r="B86" s="258">
        <f>COUNTIF(C14:P14,"&gt;"&amp;B81 )</f>
        <v>0</v>
      </c>
      <c r="C86" s="258"/>
      <c r="D86" s="258">
        <f>COUNTIF(C14:P14,"&gt;"&amp;D81 )</f>
        <v>14</v>
      </c>
      <c r="E86" s="258"/>
      <c r="F86" s="258">
        <f>COUNTIF(C14:P14,"&gt;"&amp;F81 )</f>
        <v>0</v>
      </c>
      <c r="G86" s="258"/>
      <c r="H86" s="258">
        <f>COUNTIF(C14:P14,"&gt;"&amp;H81 )</f>
        <v>14</v>
      </c>
      <c r="I86" s="258"/>
      <c r="J86" s="258">
        <f>COUNTIF(C14:P14,"&gt;"&amp;J81 )</f>
        <v>0</v>
      </c>
      <c r="K86" s="258"/>
      <c r="L86" s="258">
        <f>COUNTIF(C14:P14,"&gt;"&amp;L81 )</f>
        <v>14</v>
      </c>
      <c r="M86" s="258"/>
    </row>
    <row r="87" spans="1:15" x14ac:dyDescent="0.25">
      <c r="B87" s="259"/>
      <c r="C87" s="259"/>
      <c r="D87" s="259"/>
      <c r="E87" s="259"/>
      <c r="F87" s="259"/>
      <c r="G87" s="259"/>
      <c r="H87" s="259"/>
      <c r="I87" s="259"/>
      <c r="J87" s="259"/>
      <c r="K87" s="259"/>
      <c r="L87" s="259"/>
      <c r="M87" s="259"/>
    </row>
  </sheetData>
  <mergeCells count="165">
    <mergeCell ref="B87:C87"/>
    <mergeCell ref="D87:E87"/>
    <mergeCell ref="F87:G87"/>
    <mergeCell ref="H87:I87"/>
    <mergeCell ref="J87:K87"/>
    <mergeCell ref="L87:M87"/>
    <mergeCell ref="B85:C85"/>
    <mergeCell ref="D85:E85"/>
    <mergeCell ref="F85:G85"/>
    <mergeCell ref="H85:I85"/>
    <mergeCell ref="J85:K85"/>
    <mergeCell ref="B86:C86"/>
    <mergeCell ref="D86:E86"/>
    <mergeCell ref="F86:G86"/>
    <mergeCell ref="H86:I86"/>
    <mergeCell ref="J86:K86"/>
    <mergeCell ref="L85:M85"/>
    <mergeCell ref="L83:M83"/>
    <mergeCell ref="L86:M86"/>
    <mergeCell ref="L80:M80"/>
    <mergeCell ref="B84:C84"/>
    <mergeCell ref="D84:E84"/>
    <mergeCell ref="F84:G84"/>
    <mergeCell ref="H84:I84"/>
    <mergeCell ref="J84:K84"/>
    <mergeCell ref="L84:M84"/>
    <mergeCell ref="L82:M82"/>
    <mergeCell ref="B83:C83"/>
    <mergeCell ref="D83:E83"/>
    <mergeCell ref="F83:G83"/>
    <mergeCell ref="H83:I83"/>
    <mergeCell ref="J83:K83"/>
    <mergeCell ref="L81:M81"/>
    <mergeCell ref="B82:C82"/>
    <mergeCell ref="B81:C81"/>
    <mergeCell ref="D81:E81"/>
    <mergeCell ref="F81:G81"/>
    <mergeCell ref="H81:I81"/>
    <mergeCell ref="J81:K81"/>
    <mergeCell ref="D82:E82"/>
    <mergeCell ref="F82:G82"/>
    <mergeCell ref="B80:C80"/>
    <mergeCell ref="D80:E80"/>
    <mergeCell ref="F80:G80"/>
    <mergeCell ref="L79:M79"/>
    <mergeCell ref="N80:O80"/>
    <mergeCell ref="B78:C78"/>
    <mergeCell ref="B75:E75"/>
    <mergeCell ref="D72:E72"/>
    <mergeCell ref="D71:E71"/>
    <mergeCell ref="F75:I75"/>
    <mergeCell ref="F78:G78"/>
    <mergeCell ref="D78:E78"/>
    <mergeCell ref="J76:K76"/>
    <mergeCell ref="H78:I78"/>
    <mergeCell ref="B77:C77"/>
    <mergeCell ref="A74:O74"/>
    <mergeCell ref="D77:E77"/>
    <mergeCell ref="F77:G77"/>
    <mergeCell ref="H77:I77"/>
    <mergeCell ref="J77:K77"/>
    <mergeCell ref="L76:M76"/>
    <mergeCell ref="I71:J71"/>
    <mergeCell ref="I72:J72"/>
    <mergeCell ref="L64:M64"/>
    <mergeCell ref="I67:J67"/>
    <mergeCell ref="M67:N67"/>
    <mergeCell ref="G67:H67"/>
    <mergeCell ref="N77:O77"/>
    <mergeCell ref="H76:I76"/>
    <mergeCell ref="H63:I63"/>
    <mergeCell ref="H82:I82"/>
    <mergeCell ref="J82:K82"/>
    <mergeCell ref="N81:O81"/>
    <mergeCell ref="H80:I80"/>
    <mergeCell ref="J80:K80"/>
    <mergeCell ref="H79:I79"/>
    <mergeCell ref="J79:K79"/>
    <mergeCell ref="F79:G79"/>
    <mergeCell ref="D67:E67"/>
    <mergeCell ref="B67:C67"/>
    <mergeCell ref="B68:C68"/>
    <mergeCell ref="D68:E68"/>
    <mergeCell ref="A66:P66"/>
    <mergeCell ref="P68:P70"/>
    <mergeCell ref="I70:J70"/>
    <mergeCell ref="N78:O78"/>
    <mergeCell ref="N79:O79"/>
    <mergeCell ref="J78:K78"/>
    <mergeCell ref="L78:M78"/>
    <mergeCell ref="L77:M77"/>
    <mergeCell ref="B79:C79"/>
    <mergeCell ref="D79:E79"/>
    <mergeCell ref="B2:P3"/>
    <mergeCell ref="B4:P4"/>
    <mergeCell ref="L58:M59"/>
    <mergeCell ref="N60:O60"/>
    <mergeCell ref="L60:M60"/>
    <mergeCell ref="J75:M75"/>
    <mergeCell ref="N75:O76"/>
    <mergeCell ref="B70:C70"/>
    <mergeCell ref="B71:C71"/>
    <mergeCell ref="B72:C72"/>
    <mergeCell ref="D70:E70"/>
    <mergeCell ref="G70:H70"/>
    <mergeCell ref="B76:C76"/>
    <mergeCell ref="D76:E76"/>
    <mergeCell ref="F76:G76"/>
    <mergeCell ref="B58:C59"/>
    <mergeCell ref="D58:E59"/>
    <mergeCell ref="J58:K59"/>
    <mergeCell ref="H64:I64"/>
    <mergeCell ref="B69:C69"/>
    <mergeCell ref="D69:E69"/>
    <mergeCell ref="G69:H69"/>
    <mergeCell ref="G71:H71"/>
    <mergeCell ref="P71:P72"/>
    <mergeCell ref="Q4:R5"/>
    <mergeCell ref="P58:Q59"/>
    <mergeCell ref="P60:Q60"/>
    <mergeCell ref="P61:Q61"/>
    <mergeCell ref="P62:Q62"/>
    <mergeCell ref="P63:Q63"/>
    <mergeCell ref="P64:Q64"/>
    <mergeCell ref="G68:H68"/>
    <mergeCell ref="G72:H72"/>
    <mergeCell ref="I68:J68"/>
    <mergeCell ref="I69:J69"/>
    <mergeCell ref="F61:G61"/>
    <mergeCell ref="F62:G62"/>
    <mergeCell ref="F63:G63"/>
    <mergeCell ref="F64:G64"/>
    <mergeCell ref="H61:I61"/>
    <mergeCell ref="J61:K61"/>
    <mergeCell ref="J62:K62"/>
    <mergeCell ref="J63:K63"/>
    <mergeCell ref="J64:K64"/>
    <mergeCell ref="N61:O61"/>
    <mergeCell ref="N62:O62"/>
    <mergeCell ref="N63:O63"/>
    <mergeCell ref="N64:O64"/>
    <mergeCell ref="A58:A59"/>
    <mergeCell ref="D63:E63"/>
    <mergeCell ref="D64:E64"/>
    <mergeCell ref="B63:C63"/>
    <mergeCell ref="B62:C62"/>
    <mergeCell ref="B61:C61"/>
    <mergeCell ref="B64:C64"/>
    <mergeCell ref="A57:Q57"/>
    <mergeCell ref="N58:O58"/>
    <mergeCell ref="N59:O59"/>
    <mergeCell ref="H58:I59"/>
    <mergeCell ref="H60:I60"/>
    <mergeCell ref="D60:E60"/>
    <mergeCell ref="F60:G60"/>
    <mergeCell ref="J60:K60"/>
    <mergeCell ref="H62:I62"/>
    <mergeCell ref="F58:G58"/>
    <mergeCell ref="F59:G59"/>
    <mergeCell ref="D61:E61"/>
    <mergeCell ref="D62:E62"/>
    <mergeCell ref="B60:C60"/>
    <mergeCell ref="L61:M61"/>
    <mergeCell ref="L62:M62"/>
    <mergeCell ref="L63:M63"/>
  </mergeCells>
  <conditionalFormatting sqref="N73 P73">
    <cfRule type="cellIs" dxfId="96" priority="77" operator="greaterThanOrEqual">
      <formula>0.9</formula>
    </cfRule>
    <cfRule type="cellIs" dxfId="95" priority="78" operator="greaterThanOrEqual">
      <formula>1</formula>
    </cfRule>
  </conditionalFormatting>
  <conditionalFormatting sqref="B77:C77">
    <cfRule type="expression" dxfId="94" priority="74">
      <formula>B82&gt;0</formula>
    </cfRule>
  </conditionalFormatting>
  <conditionalFormatting sqref="G68 C73 B72 H73 G72">
    <cfRule type="cellIs" dxfId="93" priority="76" operator="lessThanOrEqual">
      <formula>VLOOKUP($B$4,#REF!, 8, FALSE)</formula>
    </cfRule>
  </conditionalFormatting>
  <conditionalFormatting sqref="E73 J73 I68">
    <cfRule type="cellIs" dxfId="92" priority="75" operator="greaterThanOrEqual">
      <formula>VLOOKUP($B$4,#REF!, 4, FALSE)</formula>
    </cfRule>
  </conditionalFormatting>
  <conditionalFormatting sqref="B68">
    <cfRule type="cellIs" dxfId="91" priority="73" operator="lessThanOrEqual">
      <formula>VLOOKUP($B$4,#REF!, 8, FALSE)</formula>
    </cfRule>
  </conditionalFormatting>
  <conditionalFormatting sqref="D68">
    <cfRule type="cellIs" dxfId="90" priority="72" operator="greaterThanOrEqual">
      <formula>VLOOKUP($B$4,#REF!, 4, FALSE)</formula>
    </cfRule>
  </conditionalFormatting>
  <conditionalFormatting sqref="B69">
    <cfRule type="cellIs" dxfId="89" priority="71" operator="lessThanOrEqual">
      <formula>VLOOKUP($B$4,#REF!, 8, FALSE)</formula>
    </cfRule>
  </conditionalFormatting>
  <conditionalFormatting sqref="B70 A73:B73">
    <cfRule type="cellIs" dxfId="88" priority="70" operator="lessThanOrEqual">
      <formula>VLOOKUP($B$4,#REF!, 8, FALSE)</formula>
    </cfRule>
  </conditionalFormatting>
  <conditionalFormatting sqref="B71">
    <cfRule type="cellIs" dxfId="87" priority="69" operator="lessThanOrEqual">
      <formula>VLOOKUP($B$4,#REF!, 8, FALSE)</formula>
    </cfRule>
  </conditionalFormatting>
  <conditionalFormatting sqref="G69">
    <cfRule type="cellIs" dxfId="86" priority="68" operator="lessThanOrEqual">
      <formula>VLOOKUP($B$4,#REF!, 8, FALSE)</formula>
    </cfRule>
  </conditionalFormatting>
  <conditionalFormatting sqref="G70">
    <cfRule type="cellIs" dxfId="85" priority="67" operator="lessThanOrEqual">
      <formula>VLOOKUP($B$4,#REF!, 8, FALSE)</formula>
    </cfRule>
  </conditionalFormatting>
  <conditionalFormatting sqref="G71">
    <cfRule type="cellIs" dxfId="84" priority="66" operator="lessThanOrEqual">
      <formula>VLOOKUP($B$4,#REF!, 8, FALSE)</formula>
    </cfRule>
  </conditionalFormatting>
  <conditionalFormatting sqref="B78:C78">
    <cfRule type="expression" dxfId="83" priority="65">
      <formula>$B$82&gt;0</formula>
    </cfRule>
  </conditionalFormatting>
  <conditionalFormatting sqref="B79:C79">
    <cfRule type="expression" dxfId="82" priority="64">
      <formula>$B$82&gt;0</formula>
    </cfRule>
  </conditionalFormatting>
  <conditionalFormatting sqref="B80:C80">
    <cfRule type="expression" dxfId="81" priority="63">
      <formula>$B$82&gt;0</formula>
    </cfRule>
  </conditionalFormatting>
  <conditionalFormatting sqref="B81:C81">
    <cfRule type="expression" dxfId="80" priority="62">
      <formula>$B$82&gt;0</formula>
    </cfRule>
  </conditionalFormatting>
  <conditionalFormatting sqref="L81:M81">
    <cfRule type="expression" dxfId="79" priority="37">
      <formula>L86&gt;0</formula>
    </cfRule>
  </conditionalFormatting>
  <conditionalFormatting sqref="D77:E77">
    <cfRule type="expression" dxfId="78" priority="61">
      <formula>D82&gt;0</formula>
    </cfRule>
  </conditionalFormatting>
  <conditionalFormatting sqref="D78:E78">
    <cfRule type="expression" dxfId="77" priority="60">
      <formula>D83&gt;0</formula>
    </cfRule>
  </conditionalFormatting>
  <conditionalFormatting sqref="D79:E79">
    <cfRule type="expression" dxfId="76" priority="59">
      <formula>D84&gt;0</formula>
    </cfRule>
  </conditionalFormatting>
  <conditionalFormatting sqref="D80:E80">
    <cfRule type="expression" dxfId="75" priority="58">
      <formula>D85&gt;0</formula>
    </cfRule>
  </conditionalFormatting>
  <conditionalFormatting sqref="D81:E81">
    <cfRule type="expression" dxfId="74" priority="57">
      <formula>D86&gt;0</formula>
    </cfRule>
  </conditionalFormatting>
  <conditionalFormatting sqref="F77:G77">
    <cfRule type="expression" dxfId="73" priority="56">
      <formula>F82&gt;0</formula>
    </cfRule>
  </conditionalFormatting>
  <conditionalFormatting sqref="H77:I77">
    <cfRule type="expression" dxfId="72" priority="55">
      <formula>H82&gt;0</formula>
    </cfRule>
  </conditionalFormatting>
  <conditionalFormatting sqref="J77:K77">
    <cfRule type="expression" dxfId="71" priority="54">
      <formula>J82&gt;0</formula>
    </cfRule>
  </conditionalFormatting>
  <conditionalFormatting sqref="L77:M77">
    <cfRule type="expression" dxfId="70" priority="53">
      <formula>L82&gt;0</formula>
    </cfRule>
  </conditionalFormatting>
  <conditionalFormatting sqref="F78:G78">
    <cfRule type="expression" dxfId="69" priority="52">
      <formula>F83&gt;0</formula>
    </cfRule>
  </conditionalFormatting>
  <conditionalFormatting sqref="F79:G79">
    <cfRule type="expression" dxfId="68" priority="51">
      <formula>F84&gt;0</formula>
    </cfRule>
  </conditionalFormatting>
  <conditionalFormatting sqref="F80:G80">
    <cfRule type="expression" dxfId="67" priority="50">
      <formula>F85&gt;0</formula>
    </cfRule>
  </conditionalFormatting>
  <conditionalFormatting sqref="F81:G81">
    <cfRule type="expression" dxfId="66" priority="49">
      <formula>F86&gt;0</formula>
    </cfRule>
  </conditionalFormatting>
  <conditionalFormatting sqref="H78:I78">
    <cfRule type="expression" dxfId="65" priority="48">
      <formula>H83&gt;0</formula>
    </cfRule>
  </conditionalFormatting>
  <conditionalFormatting sqref="H79:I79">
    <cfRule type="expression" dxfId="64" priority="47">
      <formula>H84&gt;0</formula>
    </cfRule>
  </conditionalFormatting>
  <conditionalFormatting sqref="H80:I80">
    <cfRule type="expression" dxfId="63" priority="46">
      <formula>H85&gt;0</formula>
    </cfRule>
  </conditionalFormatting>
  <conditionalFormatting sqref="H81:I81">
    <cfRule type="expression" dxfId="62" priority="45">
      <formula>H86&gt;0</formula>
    </cfRule>
  </conditionalFormatting>
  <conditionalFormatting sqref="J78:K78">
    <cfRule type="expression" dxfId="61" priority="44">
      <formula>J83&gt;0</formula>
    </cfRule>
  </conditionalFormatting>
  <conditionalFormatting sqref="J79:K79">
    <cfRule type="expression" dxfId="60" priority="43">
      <formula>J84&gt;0</formula>
    </cfRule>
  </conditionalFormatting>
  <conditionalFormatting sqref="J80:K80">
    <cfRule type="expression" dxfId="59" priority="42">
      <formula>J85&gt;0</formula>
    </cfRule>
  </conditionalFormatting>
  <conditionalFormatting sqref="J81:K81">
    <cfRule type="expression" dxfId="58" priority="41">
      <formula>J86&gt;0</formula>
    </cfRule>
  </conditionalFormatting>
  <conditionalFormatting sqref="L78:M78">
    <cfRule type="expression" dxfId="57" priority="40">
      <formula>L83&gt;0</formula>
    </cfRule>
  </conditionalFormatting>
  <conditionalFormatting sqref="L79:M79">
    <cfRule type="expression" dxfId="56" priority="39">
      <formula>L84&gt;0</formula>
    </cfRule>
  </conditionalFormatting>
  <conditionalFormatting sqref="L80:M80">
    <cfRule type="expression" dxfId="55" priority="38">
      <formula>L85&gt;0</formula>
    </cfRule>
  </conditionalFormatting>
  <conditionalFormatting sqref="C6:P6">
    <cfRule type="cellIs" dxfId="54" priority="5" operator="greaterThanOrEqual">
      <formula>$L$68</formula>
    </cfRule>
  </conditionalFormatting>
  <conditionalFormatting sqref="C8:P8">
    <cfRule type="cellIs" dxfId="53" priority="6" operator="greaterThanOrEqual">
      <formula>$L$69</formula>
    </cfRule>
  </conditionalFormatting>
  <conditionalFormatting sqref="C10:P10">
    <cfRule type="cellIs" dxfId="52" priority="7" operator="greaterThanOrEqual">
      <formula>$L$70</formula>
    </cfRule>
  </conditionalFormatting>
  <conditionalFormatting sqref="C12:P12">
    <cfRule type="cellIs" dxfId="51" priority="2" operator="greaterThan">
      <formula>$L$72</formula>
    </cfRule>
  </conditionalFormatting>
  <conditionalFormatting sqref="C14:P14">
    <cfRule type="cellIs" dxfId="50" priority="1" operator="greaterThan">
      <formula>$L$72</formula>
    </cfRule>
  </conditionalFormatting>
  <pageMargins left="0.7" right="0.7" top="0.75" bottom="0.75" header="0.3" footer="0.3"/>
  <pageSetup paperSize="3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6" name="Button 1">
              <controlPr defaultSize="0" print="0" autoFill="0" autoPict="0" macro="[0]!Rehab">
                <anchor moveWithCells="1" sizeWithCells="1">
                  <from>
                    <xdr:col>16</xdr:col>
                    <xdr:colOff>28575</xdr:colOff>
                    <xdr:row>1</xdr:row>
                    <xdr:rowOff>0</xdr:rowOff>
                  </from>
                  <to>
                    <xdr:col>17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" name="Scroll Bar 2">
              <controlPr defaultSize="0" autoPict="0">
                <anchor moveWithCells="1">
                  <from>
                    <xdr:col>16</xdr:col>
                    <xdr:colOff>28575</xdr:colOff>
                    <xdr:row>5</xdr:row>
                    <xdr:rowOff>66675</xdr:rowOff>
                  </from>
                  <to>
                    <xdr:col>18</xdr:col>
                    <xdr:colOff>152400</xdr:colOff>
                    <xdr:row>6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Drills!#REF!</xm:f>
          </x14:formula1>
          <xm:sqref>B4:P4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A1:AN1652"/>
  <sheetViews>
    <sheetView zoomScale="68" zoomScaleNormal="68" workbookViewId="0">
      <selection activeCell="C2" sqref="C2"/>
    </sheetView>
  </sheetViews>
  <sheetFormatPr defaultColWidth="9.42578125" defaultRowHeight="122.25" customHeight="1" x14ac:dyDescent="0.25"/>
  <cols>
    <col min="1" max="1" width="12.42578125" style="22" customWidth="1"/>
    <col min="2" max="2" width="55.7109375" style="14" customWidth="1"/>
    <col min="3" max="3" width="15.42578125" style="14" customWidth="1"/>
    <col min="4" max="4" width="55.85546875" style="22" customWidth="1"/>
    <col min="5" max="7" width="14.7109375" style="22" customWidth="1"/>
    <col min="8" max="8" width="13.85546875" style="14" bestFit="1" customWidth="1"/>
    <col min="9" max="9" width="27.28515625" style="14" bestFit="1" customWidth="1"/>
    <col min="10" max="10" width="28.7109375" style="14" customWidth="1"/>
    <col min="11" max="11" width="47.28515625" style="91" customWidth="1"/>
    <col min="12" max="12" width="14.5703125" style="91" bestFit="1" customWidth="1"/>
    <col min="13" max="13" width="11.5703125" style="91" hidden="1" customWidth="1"/>
    <col min="14" max="14" width="13.140625" style="91" hidden="1" customWidth="1"/>
    <col min="15" max="15" width="4.5703125" style="91" hidden="1" customWidth="1"/>
    <col min="16" max="17" width="6" style="91" hidden="1" customWidth="1"/>
    <col min="18" max="18" width="8.5703125" style="91" hidden="1" customWidth="1"/>
    <col min="19" max="19" width="11.7109375" style="91" hidden="1" customWidth="1"/>
    <col min="20" max="20" width="8.7109375" style="91" hidden="1" customWidth="1"/>
    <col min="21" max="21" width="0" style="91" hidden="1" customWidth="1"/>
    <col min="22" max="22" width="13.42578125" style="91" hidden="1" customWidth="1"/>
    <col min="23" max="23" width="0" style="91" hidden="1" customWidth="1"/>
    <col min="24" max="24" width="4.42578125" style="91" hidden="1" customWidth="1"/>
    <col min="25" max="25" width="20" style="91" hidden="1" customWidth="1"/>
    <col min="26" max="31" width="0" style="91" hidden="1" customWidth="1"/>
    <col min="32" max="40" width="9.42578125" style="91"/>
    <col min="41" max="16384" width="9.42578125" style="14"/>
  </cols>
  <sheetData>
    <row r="1" spans="1:40" s="55" customFormat="1" ht="249.95" customHeight="1" thickBot="1" x14ac:dyDescent="0.3">
      <c r="A1" s="95" t="s">
        <v>188</v>
      </c>
      <c r="B1"/>
      <c r="C1" s="95" t="s">
        <v>192</v>
      </c>
      <c r="D1" s="66"/>
      <c r="E1" s="96" t="s">
        <v>149</v>
      </c>
      <c r="F1" s="96" t="s">
        <v>150</v>
      </c>
      <c r="G1" s="96" t="s">
        <v>151</v>
      </c>
      <c r="H1" s="168"/>
      <c r="I1" s="168"/>
      <c r="J1" s="168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</row>
    <row r="2" spans="1:40" ht="240" customHeight="1" thickBot="1" x14ac:dyDescent="0.3">
      <c r="A2" s="85" t="s">
        <v>158</v>
      </c>
      <c r="B2" s="59"/>
      <c r="C2" s="174" t="s">
        <v>195</v>
      </c>
      <c r="D2" s="56"/>
      <c r="E2" s="175">
        <v>8</v>
      </c>
      <c r="F2" s="176">
        <v>22</v>
      </c>
      <c r="G2" s="177" t="s">
        <v>170</v>
      </c>
      <c r="H2" s="91"/>
      <c r="I2" s="91"/>
      <c r="J2" s="91"/>
      <c r="R2" s="91" t="e">
        <f>#REF!+1</f>
        <v>#REF!</v>
      </c>
      <c r="S2" s="91" t="e">
        <f>#REF!+1</f>
        <v>#REF!</v>
      </c>
      <c r="T2" s="91" t="e">
        <f>VLOOKUP(S2,#REF!, 2)</f>
        <v>#REF!</v>
      </c>
    </row>
    <row r="3" spans="1:40" ht="240" customHeight="1" thickBot="1" x14ac:dyDescent="0.3">
      <c r="A3" s="86" t="s">
        <v>159</v>
      </c>
      <c r="B3" s="64"/>
      <c r="C3" s="174" t="s">
        <v>196</v>
      </c>
      <c r="D3" s="66"/>
      <c r="E3" s="175">
        <v>10</v>
      </c>
      <c r="F3" s="176" t="s">
        <v>189</v>
      </c>
      <c r="G3" s="177" t="s">
        <v>142</v>
      </c>
      <c r="H3" s="91"/>
      <c r="I3" s="91"/>
      <c r="J3" s="91"/>
      <c r="R3" s="91" t="e">
        <f t="shared" ref="R3:R7" si="0">R2+1</f>
        <v>#REF!</v>
      </c>
      <c r="S3" s="91" t="e">
        <f t="shared" ref="S3:S7" si="1">S2+1</f>
        <v>#REF!</v>
      </c>
      <c r="T3" s="91" t="e">
        <f>VLOOKUP(S3,#REF!, 2)</f>
        <v>#REF!</v>
      </c>
    </row>
    <row r="4" spans="1:40" ht="240" customHeight="1" thickBot="1" x14ac:dyDescent="0.3">
      <c r="A4" s="87" t="s">
        <v>160</v>
      </c>
      <c r="B4" s="64"/>
      <c r="C4" s="174" t="s">
        <v>197</v>
      </c>
      <c r="D4" s="66"/>
      <c r="E4" s="178">
        <v>15</v>
      </c>
      <c r="F4" s="179" t="s">
        <v>190</v>
      </c>
      <c r="G4" s="175" t="s">
        <v>142</v>
      </c>
      <c r="I4"/>
      <c r="R4" s="91" t="e">
        <f t="shared" si="0"/>
        <v>#REF!</v>
      </c>
      <c r="S4" s="91" t="e">
        <f t="shared" si="1"/>
        <v>#REF!</v>
      </c>
      <c r="T4" s="91" t="e">
        <f>VLOOKUP(S4,#REF!, 2)</f>
        <v>#REF!</v>
      </c>
    </row>
    <row r="5" spans="1:40" ht="240" customHeight="1" thickBot="1" x14ac:dyDescent="0.3">
      <c r="A5" s="87" t="s">
        <v>161</v>
      </c>
      <c r="B5" s="64"/>
      <c r="C5" s="174" t="s">
        <v>198</v>
      </c>
      <c r="D5" s="66"/>
      <c r="E5" s="178">
        <v>10</v>
      </c>
      <c r="F5" s="179">
        <v>5</v>
      </c>
      <c r="G5" s="175" t="s">
        <v>191</v>
      </c>
      <c r="R5" s="92" t="e">
        <f>#REF!+1</f>
        <v>#REF!</v>
      </c>
      <c r="S5" s="93" t="e">
        <f>#REF!+1</f>
        <v>#REF!</v>
      </c>
      <c r="T5" s="91" t="e">
        <f>VLOOKUP(S5,#REF!, 2)</f>
        <v>#REF!</v>
      </c>
    </row>
    <row r="6" spans="1:40" ht="240" customHeight="1" thickBot="1" x14ac:dyDescent="0.3">
      <c r="A6" s="65" t="s">
        <v>162</v>
      </c>
      <c r="B6" s="64"/>
      <c r="C6" s="174" t="s">
        <v>171</v>
      </c>
      <c r="D6" s="66"/>
      <c r="E6" s="178">
        <v>25</v>
      </c>
      <c r="F6" s="179">
        <v>22</v>
      </c>
      <c r="G6" s="175" t="s">
        <v>193</v>
      </c>
      <c r="R6" s="92" t="e">
        <f t="shared" si="0"/>
        <v>#REF!</v>
      </c>
      <c r="S6" s="93" t="e">
        <f t="shared" si="1"/>
        <v>#REF!</v>
      </c>
      <c r="T6" s="91" t="e">
        <f>VLOOKUP(S6,#REF!, 2)</f>
        <v>#REF!</v>
      </c>
    </row>
    <row r="7" spans="1:40" ht="240" customHeight="1" thickBot="1" x14ac:dyDescent="0.3">
      <c r="A7" s="85" t="s">
        <v>163</v>
      </c>
      <c r="B7" s="64"/>
      <c r="C7" s="174" t="s">
        <v>194</v>
      </c>
      <c r="D7" s="66"/>
      <c r="E7" s="178">
        <v>20</v>
      </c>
      <c r="F7" s="179">
        <v>22</v>
      </c>
      <c r="G7" s="175" t="s">
        <v>199</v>
      </c>
      <c r="R7" s="92" t="e">
        <f t="shared" si="0"/>
        <v>#REF!</v>
      </c>
      <c r="S7" s="93" t="e">
        <f t="shared" si="1"/>
        <v>#REF!</v>
      </c>
      <c r="T7" s="91" t="e">
        <f>VLOOKUP(S7,#REF!, 2)</f>
        <v>#REF!</v>
      </c>
    </row>
    <row r="8" spans="1:40" ht="240" customHeight="1" thickBot="1" x14ac:dyDescent="0.3">
      <c r="A8" s="65" t="s">
        <v>164</v>
      </c>
      <c r="B8" s="64"/>
      <c r="C8" s="174" t="s">
        <v>204</v>
      </c>
      <c r="D8" s="66"/>
      <c r="E8" s="178">
        <v>20</v>
      </c>
      <c r="F8" s="179">
        <v>22</v>
      </c>
      <c r="G8" s="175" t="s">
        <v>205</v>
      </c>
      <c r="R8" s="92" t="e">
        <f>#REF!+1</f>
        <v>#REF!</v>
      </c>
      <c r="S8" s="93" t="e">
        <f>#REF!+1</f>
        <v>#REF!</v>
      </c>
      <c r="T8" s="91" t="e">
        <f>VLOOKUP(S8,#REF!, 2)</f>
        <v>#REF!</v>
      </c>
    </row>
    <row r="9" spans="1:40" ht="240" customHeight="1" thickBot="1" x14ac:dyDescent="0.3">
      <c r="A9" s="85" t="s">
        <v>165</v>
      </c>
      <c r="B9" s="64"/>
      <c r="C9" s="174"/>
      <c r="D9" s="66"/>
      <c r="E9" s="178"/>
      <c r="F9" s="179"/>
      <c r="G9" s="175"/>
    </row>
    <row r="10" spans="1:40" s="22" customFormat="1" ht="240" customHeight="1" thickBot="1" x14ac:dyDescent="0.3">
      <c r="A10" s="85" t="s">
        <v>166</v>
      </c>
      <c r="B10" s="64"/>
      <c r="C10" s="174"/>
      <c r="D10" s="66"/>
      <c r="E10" s="178"/>
      <c r="F10" s="179"/>
      <c r="G10" s="175"/>
      <c r="H10" s="55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</row>
    <row r="11" spans="1:40" s="22" customFormat="1" ht="240" customHeight="1" thickBot="1" x14ac:dyDescent="0.3">
      <c r="A11" s="85" t="s">
        <v>167</v>
      </c>
      <c r="B11" s="64"/>
      <c r="C11" s="174"/>
      <c r="D11" s="66"/>
      <c r="E11" s="178"/>
      <c r="F11" s="179"/>
      <c r="G11" s="175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</row>
    <row r="12" spans="1:40" s="22" customFormat="1" ht="240" customHeight="1" thickBot="1" x14ac:dyDescent="0.3">
      <c r="A12" s="85" t="s">
        <v>168</v>
      </c>
      <c r="B12" s="64"/>
      <c r="C12" s="174"/>
      <c r="D12" s="66"/>
      <c r="E12" s="178"/>
      <c r="F12" s="179"/>
      <c r="G12" s="175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</row>
    <row r="13" spans="1:40" s="22" customFormat="1" ht="240" customHeight="1" thickBot="1" x14ac:dyDescent="0.3">
      <c r="A13" s="65" t="s">
        <v>169</v>
      </c>
      <c r="B13" s="64"/>
      <c r="C13" s="174"/>
      <c r="D13" s="66"/>
      <c r="E13" s="178"/>
      <c r="F13" s="179"/>
      <c r="G13" s="175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</row>
    <row r="14" spans="1:40" ht="240" customHeight="1" thickBot="1" x14ac:dyDescent="0.3">
      <c r="A14" s="65"/>
      <c r="B14" s="64"/>
      <c r="C14" s="174"/>
      <c r="D14" s="66"/>
      <c r="E14" s="178"/>
      <c r="F14" s="179"/>
      <c r="G14" s="175"/>
    </row>
    <row r="15" spans="1:40" ht="240" customHeight="1" thickBot="1" x14ac:dyDescent="0.3">
      <c r="A15" s="65"/>
      <c r="B15" s="64"/>
      <c r="C15" s="174"/>
      <c r="D15" s="66"/>
      <c r="E15" s="178"/>
      <c r="F15" s="179"/>
      <c r="G15" s="175"/>
    </row>
    <row r="16" spans="1:40" ht="240" customHeight="1" thickBot="1" x14ac:dyDescent="0.3">
      <c r="A16" s="65"/>
      <c r="B16" s="64"/>
      <c r="C16" s="174"/>
      <c r="D16" s="66"/>
      <c r="E16" s="178"/>
      <c r="F16" s="179"/>
      <c r="G16" s="175"/>
    </row>
    <row r="17" spans="1:7" ht="240" customHeight="1" thickBot="1" x14ac:dyDescent="0.3">
      <c r="A17" s="65"/>
      <c r="B17" s="64"/>
      <c r="C17" s="174"/>
      <c r="D17" s="66"/>
      <c r="E17" s="178"/>
      <c r="F17" s="179"/>
      <c r="G17" s="175"/>
    </row>
    <row r="18" spans="1:7" ht="240" customHeight="1" thickBot="1" x14ac:dyDescent="0.3">
      <c r="A18" s="65"/>
      <c r="B18" s="64"/>
      <c r="C18" s="174"/>
      <c r="D18" s="66"/>
      <c r="E18" s="178"/>
      <c r="F18" s="179"/>
      <c r="G18" s="175"/>
    </row>
    <row r="19" spans="1:7" ht="240" customHeight="1" thickBot="1" x14ac:dyDescent="0.3">
      <c r="A19" s="65"/>
      <c r="B19" s="64"/>
      <c r="C19" s="174"/>
      <c r="D19" s="66"/>
      <c r="E19" s="178"/>
      <c r="F19" s="179"/>
      <c r="G19" s="175"/>
    </row>
    <row r="20" spans="1:7" ht="240" customHeight="1" thickBot="1" x14ac:dyDescent="0.3">
      <c r="A20" s="65"/>
      <c r="B20" s="64"/>
      <c r="C20" s="174"/>
      <c r="D20" s="66"/>
      <c r="E20" s="178"/>
      <c r="F20" s="179"/>
      <c r="G20" s="175"/>
    </row>
    <row r="21" spans="1:7" ht="240" customHeight="1" thickBot="1" x14ac:dyDescent="0.3">
      <c r="A21" s="65"/>
      <c r="B21" s="64"/>
      <c r="C21" s="174"/>
      <c r="D21" s="66"/>
      <c r="E21" s="178"/>
      <c r="F21" s="179"/>
      <c r="G21" s="175"/>
    </row>
    <row r="22" spans="1:7" ht="240" customHeight="1" thickBot="1" x14ac:dyDescent="0.3">
      <c r="A22" s="65"/>
      <c r="B22" s="64"/>
      <c r="C22" s="174"/>
      <c r="D22" s="66"/>
      <c r="E22" s="178"/>
      <c r="F22" s="179"/>
      <c r="G22" s="175"/>
    </row>
    <row r="23" spans="1:7" ht="240" customHeight="1" thickBot="1" x14ac:dyDescent="0.3">
      <c r="A23" s="65"/>
      <c r="B23" s="64"/>
      <c r="C23" s="174"/>
      <c r="D23" s="66"/>
      <c r="E23" s="178"/>
      <c r="F23" s="179"/>
      <c r="G23" s="175"/>
    </row>
    <row r="24" spans="1:7" ht="240" customHeight="1" thickBot="1" x14ac:dyDescent="0.3">
      <c r="A24" s="65"/>
      <c r="B24" s="64"/>
      <c r="C24" s="174"/>
      <c r="D24" s="66"/>
      <c r="E24" s="178"/>
      <c r="F24" s="179"/>
      <c r="G24" s="175"/>
    </row>
    <row r="25" spans="1:7" ht="240" customHeight="1" thickBot="1" x14ac:dyDescent="0.3">
      <c r="A25" s="65"/>
      <c r="B25" s="64"/>
      <c r="C25" s="174"/>
      <c r="D25" s="66"/>
      <c r="E25" s="178"/>
      <c r="F25" s="179"/>
      <c r="G25" s="175"/>
    </row>
    <row r="26" spans="1:7" ht="240" customHeight="1" thickBot="1" x14ac:dyDescent="0.3">
      <c r="A26" s="65"/>
      <c r="B26" s="64"/>
      <c r="C26" s="174"/>
      <c r="D26" s="66"/>
      <c r="E26" s="178"/>
      <c r="F26" s="179"/>
      <c r="G26" s="175"/>
    </row>
    <row r="27" spans="1:7" ht="240" customHeight="1" thickBot="1" x14ac:dyDescent="0.3">
      <c r="A27" s="65"/>
      <c r="B27" s="64"/>
      <c r="C27" s="174"/>
      <c r="D27" s="66"/>
      <c r="E27" s="178"/>
      <c r="F27" s="179"/>
      <c r="G27" s="175"/>
    </row>
    <row r="28" spans="1:7" ht="240" customHeight="1" thickBot="1" x14ac:dyDescent="0.3">
      <c r="A28" s="65"/>
      <c r="B28" s="64"/>
      <c r="C28" s="174"/>
      <c r="D28" s="66"/>
      <c r="E28" s="178"/>
      <c r="F28" s="179"/>
      <c r="G28" s="175"/>
    </row>
    <row r="29" spans="1:7" ht="240" customHeight="1" thickBot="1" x14ac:dyDescent="0.3">
      <c r="A29" s="65"/>
      <c r="B29" s="64"/>
      <c r="C29" s="174"/>
      <c r="D29" s="66"/>
      <c r="E29" s="178"/>
      <c r="F29" s="179"/>
      <c r="G29" s="175"/>
    </row>
    <row r="30" spans="1:7" ht="240" customHeight="1" thickBot="1" x14ac:dyDescent="0.3">
      <c r="A30" s="65"/>
      <c r="B30" s="64"/>
      <c r="C30" s="174"/>
      <c r="D30" s="66"/>
      <c r="E30" s="178"/>
      <c r="F30" s="179"/>
      <c r="G30" s="175"/>
    </row>
    <row r="31" spans="1:7" ht="240" customHeight="1" thickBot="1" x14ac:dyDescent="0.3">
      <c r="A31" s="65"/>
      <c r="B31" s="64"/>
      <c r="C31" s="174"/>
      <c r="D31" s="66"/>
      <c r="E31" s="178"/>
      <c r="F31" s="179"/>
      <c r="G31" s="175"/>
    </row>
    <row r="32" spans="1:7" ht="240" customHeight="1" thickBot="1" x14ac:dyDescent="0.3">
      <c r="A32" s="65"/>
      <c r="B32" s="64"/>
      <c r="C32" s="174"/>
      <c r="D32" s="66"/>
      <c r="E32" s="178"/>
      <c r="F32" s="179"/>
      <c r="G32" s="175"/>
    </row>
    <row r="33" spans="1:7" ht="240" customHeight="1" thickBot="1" x14ac:dyDescent="0.3">
      <c r="A33" s="65"/>
      <c r="B33" s="64"/>
      <c r="C33" s="174"/>
      <c r="D33" s="66"/>
      <c r="E33" s="178"/>
      <c r="F33" s="179"/>
      <c r="G33" s="175"/>
    </row>
    <row r="34" spans="1:7" ht="240" customHeight="1" thickBot="1" x14ac:dyDescent="0.3">
      <c r="A34" s="65"/>
      <c r="B34" s="64"/>
      <c r="C34" s="174"/>
      <c r="D34" s="66"/>
      <c r="E34" s="178"/>
      <c r="F34" s="179"/>
      <c r="G34" s="175"/>
    </row>
    <row r="35" spans="1:7" ht="240" customHeight="1" thickBot="1" x14ac:dyDescent="0.3">
      <c r="A35" s="65"/>
      <c r="B35" s="64"/>
      <c r="C35" s="174"/>
      <c r="D35" s="66"/>
      <c r="E35" s="178"/>
      <c r="F35" s="179"/>
      <c r="G35" s="175"/>
    </row>
    <row r="36" spans="1:7" ht="240" customHeight="1" thickBot="1" x14ac:dyDescent="0.3">
      <c r="A36" s="65"/>
      <c r="B36" s="64"/>
      <c r="C36" s="174"/>
      <c r="D36" s="66"/>
      <c r="E36" s="178"/>
      <c r="F36" s="179"/>
      <c r="G36" s="175"/>
    </row>
    <row r="37" spans="1:7" ht="240" customHeight="1" thickBot="1" x14ac:dyDescent="0.3">
      <c r="A37" s="65"/>
      <c r="B37" s="64"/>
      <c r="C37" s="174"/>
      <c r="D37" s="66"/>
      <c r="E37" s="178"/>
      <c r="F37" s="179"/>
      <c r="G37" s="175"/>
    </row>
    <row r="38" spans="1:7" ht="240" customHeight="1" thickBot="1" x14ac:dyDescent="0.3">
      <c r="A38" s="65"/>
      <c r="B38" s="64"/>
      <c r="C38" s="174"/>
      <c r="D38" s="66"/>
      <c r="E38" s="178"/>
      <c r="F38" s="179"/>
      <c r="G38" s="175"/>
    </row>
    <row r="39" spans="1:7" ht="240" customHeight="1" thickBot="1" x14ac:dyDescent="0.3">
      <c r="A39" s="65"/>
      <c r="B39" s="64"/>
      <c r="C39" s="174"/>
      <c r="D39" s="66"/>
      <c r="E39" s="178"/>
      <c r="F39" s="179"/>
      <c r="G39" s="175"/>
    </row>
    <row r="40" spans="1:7" ht="240" customHeight="1" thickBot="1" x14ac:dyDescent="0.3">
      <c r="A40" s="65"/>
      <c r="B40" s="64"/>
      <c r="C40" s="174"/>
      <c r="D40" s="66"/>
      <c r="E40" s="178"/>
      <c r="F40" s="179"/>
      <c r="G40" s="175"/>
    </row>
    <row r="41" spans="1:7" ht="240" customHeight="1" thickBot="1" x14ac:dyDescent="0.3">
      <c r="A41" s="65"/>
      <c r="B41" s="64"/>
      <c r="C41" s="174"/>
      <c r="D41" s="66"/>
      <c r="E41" s="178"/>
      <c r="F41" s="179"/>
      <c r="G41" s="175"/>
    </row>
    <row r="42" spans="1:7" ht="240" customHeight="1" thickBot="1" x14ac:dyDescent="0.3">
      <c r="A42" s="65"/>
      <c r="B42" s="64"/>
      <c r="C42" s="174"/>
      <c r="D42" s="66"/>
      <c r="E42" s="178"/>
      <c r="F42" s="179"/>
      <c r="G42" s="175"/>
    </row>
    <row r="43" spans="1:7" ht="240" customHeight="1" thickBot="1" x14ac:dyDescent="0.3">
      <c r="A43" s="65"/>
      <c r="B43" s="64"/>
      <c r="C43" s="174"/>
      <c r="D43" s="66"/>
      <c r="E43" s="178"/>
      <c r="F43" s="179"/>
      <c r="G43" s="175"/>
    </row>
    <row r="44" spans="1:7" ht="240" customHeight="1" thickBot="1" x14ac:dyDescent="0.3">
      <c r="A44" s="65"/>
      <c r="B44" s="64"/>
      <c r="C44" s="174"/>
      <c r="D44" s="66"/>
      <c r="E44" s="178"/>
      <c r="F44" s="179"/>
      <c r="G44" s="175"/>
    </row>
    <row r="45" spans="1:7" ht="240" customHeight="1" thickBot="1" x14ac:dyDescent="0.3">
      <c r="A45" s="65"/>
      <c r="B45" s="64"/>
      <c r="C45" s="174"/>
      <c r="D45" s="66"/>
      <c r="E45" s="178"/>
      <c r="F45" s="179"/>
      <c r="G45" s="175"/>
    </row>
    <row r="46" spans="1:7" ht="240" customHeight="1" thickBot="1" x14ac:dyDescent="0.3">
      <c r="A46" s="65"/>
      <c r="B46" s="64"/>
      <c r="C46" s="174"/>
      <c r="D46" s="66"/>
      <c r="E46" s="178"/>
      <c r="F46" s="179"/>
      <c r="G46" s="175"/>
    </row>
    <row r="47" spans="1:7" ht="240" customHeight="1" thickBot="1" x14ac:dyDescent="0.3">
      <c r="A47" s="65"/>
      <c r="B47" s="64"/>
      <c r="C47" s="174"/>
      <c r="D47" s="66"/>
      <c r="E47" s="178"/>
      <c r="F47" s="179"/>
      <c r="G47" s="175"/>
    </row>
    <row r="48" spans="1:7" ht="240" customHeight="1" thickBot="1" x14ac:dyDescent="0.3">
      <c r="A48" s="65"/>
      <c r="B48" s="64"/>
      <c r="C48" s="174"/>
      <c r="D48" s="66"/>
      <c r="E48" s="178"/>
      <c r="F48" s="179"/>
      <c r="G48" s="175"/>
    </row>
    <row r="49" spans="1:7" ht="240" customHeight="1" thickBot="1" x14ac:dyDescent="0.3">
      <c r="A49" s="65"/>
      <c r="B49" s="64"/>
      <c r="C49" s="174"/>
      <c r="D49" s="66"/>
      <c r="E49" s="178"/>
      <c r="F49" s="179"/>
      <c r="G49" s="175"/>
    </row>
    <row r="50" spans="1:7" ht="240" customHeight="1" thickBot="1" x14ac:dyDescent="0.3">
      <c r="A50" s="65"/>
      <c r="B50" s="64"/>
      <c r="C50" s="174"/>
      <c r="D50" s="66"/>
      <c r="E50" s="178"/>
      <c r="F50" s="179"/>
      <c r="G50" s="175"/>
    </row>
    <row r="51" spans="1:7" ht="240" customHeight="1" thickBot="1" x14ac:dyDescent="0.3">
      <c r="A51" s="65"/>
      <c r="B51" s="64"/>
      <c r="C51" s="174"/>
      <c r="D51" s="66"/>
      <c r="E51" s="178"/>
      <c r="F51" s="179"/>
      <c r="G51" s="175"/>
    </row>
    <row r="52" spans="1:7" ht="240" customHeight="1" thickBot="1" x14ac:dyDescent="0.3">
      <c r="A52" s="65"/>
      <c r="B52" s="64"/>
      <c r="C52" s="174"/>
      <c r="D52" s="66"/>
      <c r="E52" s="178"/>
      <c r="F52" s="179"/>
      <c r="G52" s="175"/>
    </row>
    <row r="53" spans="1:7" ht="240" customHeight="1" thickBot="1" x14ac:dyDescent="0.3">
      <c r="A53" s="65"/>
      <c r="B53" s="64"/>
      <c r="C53" s="174"/>
      <c r="D53" s="66"/>
      <c r="E53" s="178"/>
      <c r="F53" s="179"/>
      <c r="G53" s="175"/>
    </row>
    <row r="54" spans="1:7" ht="240" customHeight="1" thickBot="1" x14ac:dyDescent="0.3">
      <c r="A54" s="65"/>
      <c r="B54" s="64"/>
      <c r="C54" s="174"/>
      <c r="D54" s="66"/>
      <c r="E54" s="178"/>
      <c r="F54" s="179"/>
      <c r="G54" s="175"/>
    </row>
    <row r="55" spans="1:7" ht="240" customHeight="1" thickBot="1" x14ac:dyDescent="0.3">
      <c r="A55" s="65"/>
      <c r="B55" s="64"/>
      <c r="C55" s="174"/>
      <c r="D55" s="66"/>
      <c r="E55" s="178"/>
      <c r="F55" s="179"/>
      <c r="G55" s="175"/>
    </row>
    <row r="56" spans="1:7" ht="240" customHeight="1" thickBot="1" x14ac:dyDescent="0.3">
      <c r="A56" s="65"/>
      <c r="B56" s="64"/>
      <c r="C56" s="174"/>
      <c r="D56" s="66"/>
      <c r="E56" s="178"/>
      <c r="F56" s="179"/>
      <c r="G56" s="175"/>
    </row>
    <row r="57" spans="1:7" ht="240" customHeight="1" thickBot="1" x14ac:dyDescent="0.3">
      <c r="A57" s="65"/>
      <c r="B57" s="64"/>
      <c r="C57" s="174"/>
      <c r="D57" s="66"/>
      <c r="E57" s="178"/>
      <c r="F57" s="179"/>
      <c r="G57" s="175"/>
    </row>
    <row r="58" spans="1:7" ht="240" customHeight="1" thickBot="1" x14ac:dyDescent="0.3">
      <c r="A58" s="65"/>
      <c r="B58" s="64"/>
      <c r="C58" s="174"/>
      <c r="D58" s="66"/>
      <c r="E58" s="178"/>
      <c r="F58" s="179"/>
      <c r="G58" s="175"/>
    </row>
    <row r="59" spans="1:7" ht="240" customHeight="1" thickBot="1" x14ac:dyDescent="0.3">
      <c r="A59" s="65"/>
      <c r="B59" s="64"/>
      <c r="C59" s="174"/>
      <c r="D59" s="66"/>
      <c r="E59" s="178"/>
      <c r="F59" s="179"/>
      <c r="G59" s="175"/>
    </row>
    <row r="60" spans="1:7" ht="240" customHeight="1" thickBot="1" x14ac:dyDescent="0.3">
      <c r="A60" s="65"/>
      <c r="B60" s="64"/>
      <c r="C60" s="174"/>
      <c r="D60" s="66"/>
      <c r="E60" s="178"/>
      <c r="F60" s="179"/>
      <c r="G60" s="175"/>
    </row>
    <row r="61" spans="1:7" ht="240" customHeight="1" thickBot="1" x14ac:dyDescent="0.3">
      <c r="A61" s="65"/>
      <c r="B61" s="64"/>
      <c r="C61" s="174"/>
      <c r="D61" s="66"/>
      <c r="E61" s="178"/>
      <c r="F61" s="179"/>
      <c r="G61" s="175"/>
    </row>
    <row r="62" spans="1:7" ht="240" customHeight="1" thickBot="1" x14ac:dyDescent="0.3">
      <c r="A62" s="65"/>
      <c r="B62" s="64"/>
      <c r="C62" s="174"/>
      <c r="D62" s="66"/>
      <c r="E62" s="178"/>
      <c r="F62" s="179"/>
      <c r="G62" s="175"/>
    </row>
    <row r="63" spans="1:7" ht="240" customHeight="1" thickBot="1" x14ac:dyDescent="0.3">
      <c r="A63" s="65"/>
      <c r="B63" s="64"/>
      <c r="C63" s="174"/>
      <c r="D63" s="66"/>
      <c r="E63" s="178"/>
      <c r="F63" s="179"/>
      <c r="G63" s="175"/>
    </row>
    <row r="64" spans="1:7" ht="240" customHeight="1" thickBot="1" x14ac:dyDescent="0.3">
      <c r="A64" s="65"/>
      <c r="B64" s="64"/>
      <c r="C64" s="174"/>
      <c r="D64" s="66"/>
      <c r="E64" s="178"/>
      <c r="F64" s="179"/>
      <c r="G64" s="175"/>
    </row>
    <row r="65" spans="1:7" ht="240" customHeight="1" thickBot="1" x14ac:dyDescent="0.3">
      <c r="A65" s="65"/>
      <c r="B65" s="64"/>
      <c r="C65" s="174"/>
      <c r="D65" s="66"/>
      <c r="E65" s="178"/>
      <c r="F65" s="179"/>
      <c r="G65" s="175"/>
    </row>
    <row r="66" spans="1:7" ht="240" customHeight="1" thickBot="1" x14ac:dyDescent="0.3">
      <c r="A66" s="65"/>
      <c r="B66" s="64"/>
      <c r="C66" s="174"/>
      <c r="D66" s="66"/>
      <c r="E66" s="178"/>
      <c r="F66" s="179"/>
      <c r="G66" s="175"/>
    </row>
    <row r="67" spans="1:7" ht="240" customHeight="1" thickBot="1" x14ac:dyDescent="0.3">
      <c r="A67" s="65"/>
      <c r="B67" s="64"/>
      <c r="C67" s="174"/>
      <c r="D67" s="66"/>
      <c r="E67" s="178"/>
      <c r="F67" s="179"/>
      <c r="G67" s="175"/>
    </row>
    <row r="68" spans="1:7" ht="240" customHeight="1" thickBot="1" x14ac:dyDescent="0.3">
      <c r="A68" s="65"/>
      <c r="B68" s="64"/>
      <c r="C68" s="174"/>
      <c r="D68" s="66"/>
      <c r="E68" s="178"/>
      <c r="F68" s="179"/>
      <c r="G68" s="175"/>
    </row>
    <row r="69" spans="1:7" ht="240" customHeight="1" thickBot="1" x14ac:dyDescent="0.3">
      <c r="A69" s="65"/>
      <c r="B69" s="64"/>
      <c r="C69" s="174"/>
      <c r="D69" s="66"/>
      <c r="E69" s="178"/>
      <c r="F69" s="179"/>
      <c r="G69" s="175"/>
    </row>
    <row r="70" spans="1:7" ht="240" customHeight="1" thickBot="1" x14ac:dyDescent="0.3">
      <c r="A70" s="65"/>
      <c r="B70" s="64"/>
      <c r="C70" s="174"/>
      <c r="D70" s="66"/>
      <c r="E70" s="178"/>
      <c r="F70" s="179"/>
      <c r="G70" s="175"/>
    </row>
    <row r="71" spans="1:7" ht="240" customHeight="1" thickBot="1" x14ac:dyDescent="0.3">
      <c r="A71" s="65"/>
      <c r="B71" s="64"/>
      <c r="C71" s="174"/>
      <c r="D71" s="66"/>
      <c r="E71" s="178"/>
      <c r="F71" s="179"/>
      <c r="G71" s="175"/>
    </row>
    <row r="72" spans="1:7" ht="240" customHeight="1" thickBot="1" x14ac:dyDescent="0.3">
      <c r="A72" s="65"/>
      <c r="B72" s="64"/>
      <c r="C72" s="174"/>
      <c r="D72" s="66"/>
      <c r="E72" s="178"/>
      <c r="F72" s="179"/>
      <c r="G72" s="175"/>
    </row>
    <row r="73" spans="1:7" ht="240" customHeight="1" thickBot="1" x14ac:dyDescent="0.3">
      <c r="A73" s="65"/>
      <c r="B73" s="64"/>
      <c r="C73" s="174"/>
      <c r="D73" s="66"/>
      <c r="E73" s="178"/>
      <c r="F73" s="179"/>
      <c r="G73" s="175"/>
    </row>
    <row r="74" spans="1:7" ht="240" customHeight="1" thickBot="1" x14ac:dyDescent="0.3">
      <c r="A74" s="65"/>
      <c r="B74" s="64"/>
      <c r="C74" s="174"/>
      <c r="D74" s="66"/>
      <c r="E74" s="178"/>
      <c r="F74" s="179"/>
      <c r="G74" s="175"/>
    </row>
    <row r="75" spans="1:7" ht="240" customHeight="1" thickBot="1" x14ac:dyDescent="0.3">
      <c r="A75" s="65"/>
      <c r="B75" s="64"/>
      <c r="C75" s="174"/>
      <c r="D75" s="66"/>
      <c r="E75" s="178"/>
      <c r="F75" s="179"/>
      <c r="G75" s="175"/>
    </row>
    <row r="76" spans="1:7" ht="240" customHeight="1" thickBot="1" x14ac:dyDescent="0.3">
      <c r="A76" s="65"/>
      <c r="B76" s="64"/>
      <c r="C76" s="174"/>
      <c r="D76" s="66"/>
      <c r="E76" s="178"/>
      <c r="F76" s="179"/>
      <c r="G76" s="175"/>
    </row>
    <row r="77" spans="1:7" ht="240" customHeight="1" thickBot="1" x14ac:dyDescent="0.3">
      <c r="A77" s="65"/>
      <c r="B77" s="64"/>
      <c r="C77" s="174"/>
      <c r="D77" s="66"/>
      <c r="E77" s="178"/>
      <c r="F77" s="179"/>
      <c r="G77" s="175"/>
    </row>
    <row r="78" spans="1:7" ht="240" customHeight="1" thickBot="1" x14ac:dyDescent="0.3">
      <c r="A78" s="65"/>
      <c r="B78" s="64"/>
      <c r="C78" s="174"/>
      <c r="D78" s="66"/>
      <c r="E78" s="178"/>
      <c r="F78" s="179"/>
      <c r="G78" s="175"/>
    </row>
    <row r="79" spans="1:7" ht="240" customHeight="1" thickBot="1" x14ac:dyDescent="0.3">
      <c r="A79" s="65"/>
      <c r="B79" s="64"/>
      <c r="C79" s="174"/>
      <c r="D79" s="66"/>
      <c r="E79" s="178"/>
      <c r="F79" s="179"/>
      <c r="G79" s="175"/>
    </row>
    <row r="80" spans="1:7" ht="240" customHeight="1" thickBot="1" x14ac:dyDescent="0.3">
      <c r="A80" s="65"/>
      <c r="B80" s="64"/>
      <c r="C80" s="174"/>
      <c r="D80" s="66"/>
      <c r="E80" s="178"/>
      <c r="F80" s="179"/>
      <c r="G80" s="175"/>
    </row>
    <row r="81" spans="1:7" ht="240" customHeight="1" thickBot="1" x14ac:dyDescent="0.3">
      <c r="A81" s="65"/>
      <c r="B81" s="64"/>
      <c r="C81" s="174"/>
      <c r="D81" s="66"/>
      <c r="E81" s="178"/>
      <c r="F81" s="179"/>
      <c r="G81" s="175"/>
    </row>
    <row r="82" spans="1:7" ht="240" customHeight="1" thickBot="1" x14ac:dyDescent="0.3">
      <c r="A82" s="65"/>
      <c r="B82" s="64"/>
      <c r="C82" s="174"/>
      <c r="D82" s="66"/>
      <c r="E82" s="178"/>
      <c r="F82" s="179"/>
      <c r="G82" s="175"/>
    </row>
    <row r="83" spans="1:7" ht="240" customHeight="1" thickBot="1" x14ac:dyDescent="0.3">
      <c r="A83" s="65"/>
      <c r="B83" s="64"/>
      <c r="C83" s="174"/>
      <c r="D83" s="66"/>
      <c r="E83" s="178"/>
      <c r="F83" s="179"/>
      <c r="G83" s="175"/>
    </row>
    <row r="84" spans="1:7" ht="240" customHeight="1" thickBot="1" x14ac:dyDescent="0.3">
      <c r="A84" s="65"/>
      <c r="B84" s="64"/>
      <c r="C84" s="174"/>
      <c r="D84" s="66"/>
      <c r="E84" s="178"/>
      <c r="F84" s="179"/>
      <c r="G84" s="175"/>
    </row>
    <row r="85" spans="1:7" ht="240" customHeight="1" thickBot="1" x14ac:dyDescent="0.3">
      <c r="A85" s="65"/>
      <c r="B85" s="64"/>
      <c r="C85" s="174"/>
      <c r="D85" s="66"/>
      <c r="E85" s="178"/>
      <c r="F85" s="179"/>
      <c r="G85" s="175"/>
    </row>
    <row r="86" spans="1:7" ht="240" customHeight="1" thickBot="1" x14ac:dyDescent="0.3">
      <c r="A86" s="65"/>
      <c r="B86" s="64"/>
      <c r="C86" s="174"/>
      <c r="D86" s="66"/>
      <c r="E86" s="178"/>
      <c r="F86" s="179"/>
      <c r="G86" s="175"/>
    </row>
    <row r="87" spans="1:7" ht="240" customHeight="1" thickBot="1" x14ac:dyDescent="0.3">
      <c r="A87" s="65"/>
      <c r="B87" s="64"/>
      <c r="C87" s="174"/>
      <c r="D87" s="66"/>
      <c r="E87" s="178"/>
      <c r="F87" s="179"/>
      <c r="G87" s="175"/>
    </row>
    <row r="88" spans="1:7" ht="240" customHeight="1" thickBot="1" x14ac:dyDescent="0.3">
      <c r="A88" s="65"/>
      <c r="B88" s="64"/>
      <c r="C88" s="174"/>
      <c r="D88" s="66"/>
      <c r="E88" s="178"/>
      <c r="F88" s="179"/>
      <c r="G88" s="175"/>
    </row>
    <row r="89" spans="1:7" ht="240" customHeight="1" thickBot="1" x14ac:dyDescent="0.3">
      <c r="A89" s="65"/>
      <c r="B89" s="64"/>
      <c r="C89" s="174"/>
      <c r="D89" s="66"/>
      <c r="E89" s="178"/>
      <c r="F89" s="179"/>
      <c r="G89" s="175"/>
    </row>
    <row r="90" spans="1:7" ht="240" customHeight="1" thickBot="1" x14ac:dyDescent="0.3">
      <c r="A90" s="65"/>
      <c r="B90" s="64"/>
      <c r="C90" s="174"/>
      <c r="D90" s="66"/>
      <c r="E90" s="178"/>
      <c r="F90" s="179"/>
      <c r="G90" s="175"/>
    </row>
    <row r="91" spans="1:7" ht="240" customHeight="1" thickBot="1" x14ac:dyDescent="0.3">
      <c r="A91" s="65"/>
      <c r="B91" s="64"/>
      <c r="C91" s="174"/>
      <c r="D91" s="66"/>
      <c r="E91" s="178"/>
      <c r="F91" s="179"/>
      <c r="G91" s="175"/>
    </row>
    <row r="92" spans="1:7" ht="240" customHeight="1" thickBot="1" x14ac:dyDescent="0.3">
      <c r="A92" s="65"/>
      <c r="B92" s="64"/>
      <c r="C92" s="174"/>
      <c r="D92" s="66"/>
      <c r="E92" s="178"/>
      <c r="F92" s="179"/>
      <c r="G92" s="175"/>
    </row>
    <row r="93" spans="1:7" ht="240" customHeight="1" thickBot="1" x14ac:dyDescent="0.3">
      <c r="A93" s="65"/>
      <c r="B93" s="64"/>
      <c r="C93" s="174"/>
      <c r="D93" s="66"/>
      <c r="E93" s="178"/>
      <c r="F93" s="179"/>
      <c r="G93" s="175"/>
    </row>
    <row r="94" spans="1:7" ht="240" customHeight="1" thickBot="1" x14ac:dyDescent="0.3">
      <c r="A94" s="65"/>
      <c r="B94" s="64"/>
      <c r="C94" s="174"/>
      <c r="D94" s="66"/>
      <c r="E94" s="178"/>
      <c r="F94" s="179"/>
      <c r="G94" s="175"/>
    </row>
    <row r="95" spans="1:7" ht="240" customHeight="1" thickBot="1" x14ac:dyDescent="0.3">
      <c r="A95" s="65"/>
      <c r="B95" s="64"/>
      <c r="C95" s="174"/>
      <c r="D95" s="66"/>
      <c r="E95" s="178"/>
      <c r="F95" s="179"/>
      <c r="G95" s="175"/>
    </row>
    <row r="96" spans="1:7" ht="240" customHeight="1" thickBot="1" x14ac:dyDescent="0.3">
      <c r="A96" s="65"/>
      <c r="B96" s="64"/>
      <c r="C96" s="174"/>
      <c r="D96" s="66"/>
      <c r="E96" s="178"/>
      <c r="F96" s="179"/>
      <c r="G96" s="175"/>
    </row>
    <row r="97" spans="1:7" ht="240" customHeight="1" thickBot="1" x14ac:dyDescent="0.3">
      <c r="A97" s="65"/>
      <c r="B97" s="64"/>
      <c r="C97" s="174"/>
      <c r="D97" s="66"/>
      <c r="E97" s="178"/>
      <c r="F97" s="179"/>
      <c r="G97" s="175"/>
    </row>
    <row r="98" spans="1:7" ht="240" customHeight="1" thickBot="1" x14ac:dyDescent="0.3">
      <c r="A98" s="65"/>
      <c r="B98" s="64"/>
      <c r="C98" s="174"/>
      <c r="D98" s="66"/>
      <c r="E98" s="178"/>
      <c r="F98" s="179"/>
      <c r="G98" s="175"/>
    </row>
    <row r="99" spans="1:7" ht="240" customHeight="1" thickBot="1" x14ac:dyDescent="0.3">
      <c r="A99" s="65"/>
      <c r="B99" s="64"/>
      <c r="C99" s="174"/>
      <c r="D99" s="66"/>
      <c r="E99" s="178"/>
      <c r="F99" s="179"/>
      <c r="G99" s="175"/>
    </row>
    <row r="100" spans="1:7" ht="240" customHeight="1" thickBot="1" x14ac:dyDescent="0.3">
      <c r="A100" s="65"/>
      <c r="B100" s="64"/>
      <c r="C100" s="174"/>
      <c r="D100" s="66"/>
      <c r="E100" s="178"/>
      <c r="F100" s="179"/>
      <c r="G100" s="175"/>
    </row>
    <row r="101" spans="1:7" ht="240" customHeight="1" thickBot="1" x14ac:dyDescent="0.3">
      <c r="A101" s="65"/>
      <c r="B101" s="64"/>
      <c r="C101" s="174"/>
      <c r="D101" s="66"/>
      <c r="E101" s="178"/>
      <c r="F101" s="179"/>
      <c r="G101" s="175"/>
    </row>
    <row r="102" spans="1:7" ht="240" customHeight="1" thickBot="1" x14ac:dyDescent="0.3">
      <c r="A102" s="65"/>
      <c r="B102" s="64"/>
      <c r="C102" s="174"/>
      <c r="D102" s="66"/>
      <c r="E102" s="178"/>
      <c r="F102" s="179"/>
      <c r="G102" s="175"/>
    </row>
    <row r="103" spans="1:7" ht="240" customHeight="1" thickBot="1" x14ac:dyDescent="0.3">
      <c r="A103" s="65"/>
      <c r="B103" s="64"/>
      <c r="C103" s="174"/>
      <c r="D103" s="66"/>
      <c r="E103" s="178"/>
      <c r="F103" s="179"/>
      <c r="G103" s="175"/>
    </row>
    <row r="104" spans="1:7" ht="240" customHeight="1" thickBot="1" x14ac:dyDescent="0.3">
      <c r="A104" s="65"/>
      <c r="B104" s="64"/>
      <c r="C104" s="174"/>
      <c r="D104" s="66"/>
      <c r="E104" s="178"/>
      <c r="F104" s="179"/>
      <c r="G104" s="175"/>
    </row>
    <row r="105" spans="1:7" ht="240" customHeight="1" thickBot="1" x14ac:dyDescent="0.3">
      <c r="A105" s="65"/>
      <c r="B105" s="64"/>
      <c r="C105" s="174"/>
      <c r="D105" s="66"/>
      <c r="E105" s="178"/>
      <c r="F105" s="179"/>
      <c r="G105" s="175"/>
    </row>
    <row r="106" spans="1:7" ht="240" customHeight="1" thickBot="1" x14ac:dyDescent="0.3">
      <c r="A106" s="65"/>
      <c r="B106" s="64"/>
      <c r="C106" s="174"/>
      <c r="D106" s="66"/>
      <c r="E106" s="178"/>
      <c r="F106" s="179"/>
      <c r="G106" s="175"/>
    </row>
    <row r="107" spans="1:7" ht="240" customHeight="1" thickBot="1" x14ac:dyDescent="0.3">
      <c r="A107" s="65"/>
      <c r="B107" s="64"/>
      <c r="C107" s="174"/>
      <c r="D107" s="66"/>
      <c r="E107" s="178"/>
      <c r="F107" s="179"/>
      <c r="G107" s="175"/>
    </row>
    <row r="108" spans="1:7" ht="240" customHeight="1" thickBot="1" x14ac:dyDescent="0.3">
      <c r="A108" s="65"/>
      <c r="B108" s="64"/>
      <c r="C108" s="174"/>
      <c r="D108" s="66"/>
      <c r="E108" s="178"/>
      <c r="F108" s="179"/>
      <c r="G108" s="175"/>
    </row>
    <row r="109" spans="1:7" ht="240" customHeight="1" thickBot="1" x14ac:dyDescent="0.3">
      <c r="A109" s="65"/>
      <c r="B109" s="64"/>
      <c r="C109" s="174"/>
      <c r="D109" s="66"/>
      <c r="E109" s="178"/>
      <c r="F109" s="179"/>
      <c r="G109" s="175"/>
    </row>
    <row r="110" spans="1:7" ht="240" customHeight="1" thickBot="1" x14ac:dyDescent="0.3">
      <c r="A110" s="65"/>
      <c r="B110" s="64"/>
      <c r="C110" s="174"/>
      <c r="D110" s="66"/>
      <c r="E110" s="178"/>
      <c r="F110" s="179"/>
      <c r="G110" s="175"/>
    </row>
    <row r="111" spans="1:7" ht="240" customHeight="1" thickBot="1" x14ac:dyDescent="0.3">
      <c r="A111" s="65"/>
      <c r="B111" s="64"/>
      <c r="C111" s="174"/>
      <c r="D111" s="66"/>
      <c r="E111" s="178"/>
      <c r="F111" s="179"/>
      <c r="G111" s="175"/>
    </row>
    <row r="112" spans="1:7" ht="240" customHeight="1" thickBot="1" x14ac:dyDescent="0.3">
      <c r="A112" s="65"/>
      <c r="B112" s="64"/>
      <c r="C112" s="174"/>
      <c r="D112" s="66"/>
      <c r="E112" s="178"/>
      <c r="F112" s="179"/>
      <c r="G112" s="175"/>
    </row>
    <row r="113" spans="1:7" ht="240" customHeight="1" thickBot="1" x14ac:dyDescent="0.3">
      <c r="A113" s="65"/>
      <c r="B113" s="64"/>
      <c r="C113" s="174"/>
      <c r="D113" s="66"/>
      <c r="E113" s="178"/>
      <c r="F113" s="179"/>
      <c r="G113" s="175"/>
    </row>
    <row r="114" spans="1:7" ht="240" customHeight="1" thickBot="1" x14ac:dyDescent="0.3">
      <c r="A114" s="65"/>
      <c r="B114" s="64"/>
      <c r="C114" s="174"/>
      <c r="D114" s="66"/>
      <c r="E114" s="178"/>
      <c r="F114" s="179"/>
      <c r="G114" s="175"/>
    </row>
    <row r="115" spans="1:7" ht="240" customHeight="1" thickBot="1" x14ac:dyDescent="0.3">
      <c r="A115" s="65"/>
      <c r="B115" s="64"/>
      <c r="C115" s="174"/>
      <c r="D115" s="66"/>
      <c r="E115" s="178"/>
      <c r="F115" s="179"/>
      <c r="G115" s="175"/>
    </row>
    <row r="116" spans="1:7" ht="240" customHeight="1" thickBot="1" x14ac:dyDescent="0.3">
      <c r="A116" s="65"/>
      <c r="B116" s="64"/>
      <c r="C116" s="174"/>
      <c r="D116" s="66"/>
      <c r="E116" s="178"/>
      <c r="F116" s="179"/>
      <c r="G116" s="175"/>
    </row>
    <row r="117" spans="1:7" ht="240" customHeight="1" thickBot="1" x14ac:dyDescent="0.3">
      <c r="A117" s="65"/>
      <c r="B117" s="64"/>
      <c r="C117" s="174"/>
      <c r="D117" s="66"/>
      <c r="E117" s="178"/>
      <c r="F117" s="179"/>
      <c r="G117" s="175"/>
    </row>
    <row r="118" spans="1:7" ht="240" customHeight="1" thickBot="1" x14ac:dyDescent="0.3">
      <c r="A118" s="65"/>
      <c r="B118" s="64"/>
      <c r="C118" s="174"/>
      <c r="D118" s="66"/>
      <c r="E118" s="178"/>
      <c r="F118" s="179"/>
      <c r="G118" s="175"/>
    </row>
    <row r="119" spans="1:7" ht="240" customHeight="1" thickBot="1" x14ac:dyDescent="0.3">
      <c r="A119" s="65"/>
      <c r="B119" s="64"/>
      <c r="C119" s="174"/>
      <c r="D119" s="66"/>
      <c r="E119" s="178"/>
      <c r="F119" s="179"/>
      <c r="G119" s="175"/>
    </row>
    <row r="120" spans="1:7" ht="240" customHeight="1" thickBot="1" x14ac:dyDescent="0.3">
      <c r="A120" s="65"/>
      <c r="B120" s="64"/>
      <c r="C120" s="174"/>
      <c r="D120" s="66"/>
      <c r="E120" s="178"/>
      <c r="F120" s="179"/>
      <c r="G120" s="175"/>
    </row>
    <row r="121" spans="1:7" ht="240" customHeight="1" thickBot="1" x14ac:dyDescent="0.3">
      <c r="A121" s="65"/>
      <c r="B121" s="64"/>
      <c r="C121" s="174"/>
      <c r="D121" s="66"/>
      <c r="E121" s="178"/>
      <c r="F121" s="179"/>
      <c r="G121" s="175"/>
    </row>
    <row r="122" spans="1:7" ht="240" customHeight="1" thickBot="1" x14ac:dyDescent="0.3">
      <c r="A122" s="65"/>
      <c r="B122" s="64"/>
      <c r="C122" s="174"/>
      <c r="D122" s="66"/>
      <c r="E122" s="178"/>
      <c r="F122" s="179"/>
      <c r="G122" s="175"/>
    </row>
    <row r="123" spans="1:7" ht="240" customHeight="1" thickBot="1" x14ac:dyDescent="0.3">
      <c r="A123" s="65"/>
      <c r="B123" s="64"/>
      <c r="C123" s="174"/>
      <c r="D123" s="66"/>
      <c r="E123" s="178"/>
      <c r="F123" s="179"/>
      <c r="G123" s="175"/>
    </row>
    <row r="124" spans="1:7" ht="240" customHeight="1" thickBot="1" x14ac:dyDescent="0.3">
      <c r="A124" s="65"/>
      <c r="B124" s="64"/>
      <c r="C124" s="174"/>
      <c r="D124" s="66"/>
      <c r="E124" s="178"/>
      <c r="F124" s="179"/>
      <c r="G124" s="175"/>
    </row>
    <row r="125" spans="1:7" ht="240" customHeight="1" thickBot="1" x14ac:dyDescent="0.3">
      <c r="A125" s="65"/>
      <c r="B125" s="64"/>
      <c r="C125" s="174"/>
      <c r="D125" s="66"/>
      <c r="E125" s="178"/>
      <c r="F125" s="179"/>
      <c r="G125" s="175"/>
    </row>
    <row r="126" spans="1:7" ht="240" customHeight="1" thickBot="1" x14ac:dyDescent="0.3">
      <c r="A126" s="65"/>
      <c r="B126" s="64"/>
      <c r="C126" s="174"/>
      <c r="D126" s="66"/>
      <c r="E126" s="178"/>
      <c r="F126" s="179"/>
      <c r="G126" s="175"/>
    </row>
    <row r="127" spans="1:7" ht="240" customHeight="1" thickBot="1" x14ac:dyDescent="0.3">
      <c r="A127" s="65"/>
      <c r="B127" s="64"/>
      <c r="C127" s="174"/>
      <c r="D127" s="66"/>
      <c r="E127" s="178"/>
      <c r="F127" s="179"/>
      <c r="G127" s="175"/>
    </row>
    <row r="128" spans="1:7" ht="240" customHeight="1" thickBot="1" x14ac:dyDescent="0.3">
      <c r="A128" s="65"/>
      <c r="B128" s="64"/>
      <c r="C128" s="174"/>
      <c r="D128" s="66"/>
      <c r="E128" s="178"/>
      <c r="F128" s="179"/>
      <c r="G128" s="175"/>
    </row>
    <row r="129" spans="1:7" ht="240" customHeight="1" thickBot="1" x14ac:dyDescent="0.3">
      <c r="A129" s="65"/>
      <c r="B129" s="64"/>
      <c r="C129" s="174"/>
      <c r="D129" s="66"/>
      <c r="E129" s="178"/>
      <c r="F129" s="179"/>
      <c r="G129" s="175"/>
    </row>
    <row r="130" spans="1:7" ht="240" customHeight="1" thickBot="1" x14ac:dyDescent="0.3">
      <c r="A130" s="65"/>
      <c r="B130" s="64"/>
      <c r="C130" s="174"/>
      <c r="D130" s="66"/>
      <c r="E130" s="178"/>
      <c r="F130" s="179"/>
      <c r="G130" s="175"/>
    </row>
    <row r="131" spans="1:7" ht="240" customHeight="1" thickBot="1" x14ac:dyDescent="0.3">
      <c r="A131" s="65"/>
      <c r="B131" s="64"/>
      <c r="C131" s="174"/>
      <c r="D131" s="66"/>
      <c r="E131" s="178"/>
      <c r="F131" s="179"/>
      <c r="G131" s="175"/>
    </row>
    <row r="132" spans="1:7" ht="240" customHeight="1" thickBot="1" x14ac:dyDescent="0.3">
      <c r="A132" s="65"/>
      <c r="B132" s="64"/>
      <c r="C132" s="174"/>
      <c r="D132" s="66"/>
      <c r="E132" s="178"/>
      <c r="F132" s="179"/>
      <c r="G132" s="175"/>
    </row>
    <row r="133" spans="1:7" ht="240" customHeight="1" thickBot="1" x14ac:dyDescent="0.3">
      <c r="A133" s="65"/>
      <c r="B133" s="64"/>
      <c r="C133" s="174"/>
      <c r="D133" s="66"/>
      <c r="E133" s="178"/>
      <c r="F133" s="179"/>
      <c r="G133" s="175"/>
    </row>
    <row r="134" spans="1:7" ht="240" customHeight="1" thickBot="1" x14ac:dyDescent="0.3">
      <c r="A134" s="65"/>
      <c r="B134" s="64"/>
      <c r="C134" s="174"/>
      <c r="D134" s="66"/>
      <c r="E134" s="178"/>
      <c r="F134" s="179"/>
      <c r="G134" s="175"/>
    </row>
    <row r="135" spans="1:7" ht="240" customHeight="1" thickBot="1" x14ac:dyDescent="0.3">
      <c r="A135" s="65"/>
      <c r="B135" s="64"/>
      <c r="C135" s="174"/>
      <c r="D135" s="66"/>
      <c r="E135" s="178"/>
      <c r="F135" s="179"/>
      <c r="G135" s="175"/>
    </row>
    <row r="136" spans="1:7" ht="240" customHeight="1" thickBot="1" x14ac:dyDescent="0.3">
      <c r="A136" s="65"/>
      <c r="B136" s="64"/>
      <c r="C136" s="174"/>
      <c r="D136" s="66"/>
      <c r="E136" s="178"/>
      <c r="F136" s="179"/>
      <c r="G136" s="175"/>
    </row>
    <row r="137" spans="1:7" ht="240" customHeight="1" thickBot="1" x14ac:dyDescent="0.3">
      <c r="A137" s="65"/>
      <c r="B137" s="64"/>
      <c r="C137" s="174"/>
      <c r="D137" s="66"/>
      <c r="E137" s="178"/>
      <c r="F137" s="179"/>
      <c r="G137" s="175"/>
    </row>
    <row r="138" spans="1:7" ht="240" customHeight="1" thickBot="1" x14ac:dyDescent="0.3">
      <c r="A138" s="65"/>
      <c r="B138" s="64"/>
      <c r="C138" s="174"/>
      <c r="D138" s="66"/>
      <c r="E138" s="178"/>
      <c r="F138" s="179"/>
      <c r="G138" s="175"/>
    </row>
    <row r="139" spans="1:7" ht="240" customHeight="1" thickBot="1" x14ac:dyDescent="0.3">
      <c r="A139" s="65"/>
      <c r="B139" s="64"/>
      <c r="C139" s="174"/>
      <c r="D139" s="66"/>
      <c r="E139" s="178"/>
      <c r="F139" s="179"/>
      <c r="G139" s="175"/>
    </row>
    <row r="140" spans="1:7" ht="240" customHeight="1" thickBot="1" x14ac:dyDescent="0.3">
      <c r="A140" s="65"/>
      <c r="B140" s="64"/>
      <c r="C140" s="174"/>
      <c r="D140" s="66"/>
      <c r="E140" s="178"/>
      <c r="F140" s="179"/>
      <c r="G140" s="175"/>
    </row>
    <row r="141" spans="1:7" ht="240" customHeight="1" thickBot="1" x14ac:dyDescent="0.3">
      <c r="A141" s="65"/>
      <c r="B141" s="64"/>
      <c r="C141" s="174"/>
      <c r="D141" s="66"/>
      <c r="E141" s="178"/>
      <c r="F141" s="179"/>
      <c r="G141" s="175"/>
    </row>
    <row r="142" spans="1:7" ht="240" customHeight="1" thickBot="1" x14ac:dyDescent="0.3">
      <c r="A142" s="65"/>
      <c r="B142" s="64"/>
      <c r="C142" s="174"/>
      <c r="D142" s="66"/>
      <c r="E142" s="178"/>
      <c r="F142" s="179"/>
      <c r="G142" s="175"/>
    </row>
    <row r="143" spans="1:7" ht="240" customHeight="1" thickBot="1" x14ac:dyDescent="0.3">
      <c r="A143" s="65"/>
      <c r="B143" s="64"/>
      <c r="C143" s="174"/>
      <c r="D143" s="66"/>
      <c r="E143" s="178"/>
      <c r="F143" s="179"/>
      <c r="G143" s="175"/>
    </row>
    <row r="144" spans="1:7" ht="240" customHeight="1" thickBot="1" x14ac:dyDescent="0.3">
      <c r="A144" s="65"/>
      <c r="B144" s="64"/>
      <c r="C144" s="174"/>
      <c r="D144" s="66"/>
      <c r="E144" s="178"/>
      <c r="F144" s="179"/>
      <c r="G144" s="175"/>
    </row>
    <row r="145" spans="1:7" ht="240" customHeight="1" thickBot="1" x14ac:dyDescent="0.3">
      <c r="A145" s="65"/>
      <c r="B145" s="64"/>
      <c r="C145" s="174"/>
      <c r="D145" s="66"/>
      <c r="E145" s="178"/>
      <c r="F145" s="179"/>
      <c r="G145" s="175"/>
    </row>
    <row r="146" spans="1:7" ht="240" customHeight="1" thickBot="1" x14ac:dyDescent="0.3">
      <c r="A146" s="65"/>
      <c r="B146" s="64"/>
      <c r="C146" s="174"/>
      <c r="D146" s="66"/>
      <c r="E146" s="178"/>
      <c r="F146" s="179"/>
      <c r="G146" s="175"/>
    </row>
    <row r="147" spans="1:7" ht="240" customHeight="1" thickBot="1" x14ac:dyDescent="0.3">
      <c r="A147" s="65"/>
      <c r="B147" s="64"/>
      <c r="C147" s="174"/>
      <c r="D147" s="66"/>
      <c r="E147" s="178"/>
      <c r="F147" s="179"/>
      <c r="G147" s="175"/>
    </row>
    <row r="148" spans="1:7" ht="240" customHeight="1" thickBot="1" x14ac:dyDescent="0.3">
      <c r="A148" s="65"/>
      <c r="B148" s="64"/>
      <c r="C148" s="174"/>
      <c r="D148" s="66"/>
      <c r="E148" s="178"/>
      <c r="F148" s="179"/>
      <c r="G148" s="175"/>
    </row>
    <row r="149" spans="1:7" ht="240" customHeight="1" thickBot="1" x14ac:dyDescent="0.3">
      <c r="A149" s="65"/>
      <c r="B149" s="64"/>
      <c r="C149" s="174"/>
      <c r="D149" s="66"/>
      <c r="E149" s="178"/>
      <c r="F149" s="179"/>
      <c r="G149" s="175"/>
    </row>
    <row r="150" spans="1:7" ht="240" customHeight="1" thickBot="1" x14ac:dyDescent="0.3">
      <c r="A150" s="65"/>
      <c r="B150" s="64"/>
      <c r="C150" s="174"/>
      <c r="D150" s="66"/>
      <c r="E150" s="178"/>
      <c r="F150" s="179"/>
      <c r="G150" s="175"/>
    </row>
    <row r="151" spans="1:7" ht="240" customHeight="1" thickBot="1" x14ac:dyDescent="0.3">
      <c r="A151" s="65"/>
      <c r="B151" s="64"/>
      <c r="C151" s="174"/>
      <c r="D151" s="66"/>
      <c r="E151" s="178"/>
      <c r="F151" s="179"/>
      <c r="G151" s="175"/>
    </row>
    <row r="152" spans="1:7" ht="240" customHeight="1" thickBot="1" x14ac:dyDescent="0.3">
      <c r="A152" s="65"/>
      <c r="B152" s="64"/>
      <c r="C152" s="174"/>
      <c r="D152" s="66"/>
      <c r="E152" s="178"/>
      <c r="F152" s="179"/>
      <c r="G152" s="175"/>
    </row>
    <row r="153" spans="1:7" ht="240" customHeight="1" thickBot="1" x14ac:dyDescent="0.3">
      <c r="A153" s="65"/>
      <c r="B153" s="64"/>
      <c r="C153" s="174"/>
      <c r="D153" s="66"/>
      <c r="E153" s="178"/>
      <c r="F153" s="179"/>
      <c r="G153" s="175"/>
    </row>
    <row r="154" spans="1:7" ht="240" customHeight="1" thickBot="1" x14ac:dyDescent="0.3">
      <c r="A154" s="65"/>
      <c r="B154" s="64"/>
      <c r="C154" s="174"/>
      <c r="D154" s="66"/>
      <c r="E154" s="178"/>
      <c r="F154" s="179"/>
      <c r="G154" s="175"/>
    </row>
    <row r="155" spans="1:7" ht="240" customHeight="1" thickBot="1" x14ac:dyDescent="0.3">
      <c r="A155" s="65"/>
      <c r="B155" s="64"/>
      <c r="C155" s="174"/>
      <c r="D155" s="66"/>
      <c r="E155" s="178"/>
      <c r="F155" s="179"/>
      <c r="G155" s="175"/>
    </row>
    <row r="156" spans="1:7" ht="240" customHeight="1" thickBot="1" x14ac:dyDescent="0.3">
      <c r="A156" s="65"/>
      <c r="B156" s="64"/>
      <c r="C156" s="174"/>
      <c r="D156" s="66"/>
      <c r="E156" s="178"/>
      <c r="F156" s="179"/>
      <c r="G156" s="175"/>
    </row>
    <row r="157" spans="1:7" ht="240" customHeight="1" thickBot="1" x14ac:dyDescent="0.3">
      <c r="A157" s="65"/>
      <c r="B157" s="64"/>
      <c r="C157" s="174"/>
      <c r="D157" s="66"/>
      <c r="E157" s="178"/>
      <c r="F157" s="179"/>
      <c r="G157" s="175"/>
    </row>
    <row r="158" spans="1:7" ht="240" customHeight="1" thickBot="1" x14ac:dyDescent="0.3">
      <c r="A158" s="65"/>
      <c r="B158" s="64"/>
      <c r="C158" s="174"/>
      <c r="D158" s="66"/>
      <c r="E158" s="178"/>
      <c r="F158" s="179"/>
      <c r="G158" s="175"/>
    </row>
    <row r="159" spans="1:7" ht="240" customHeight="1" thickBot="1" x14ac:dyDescent="0.3">
      <c r="A159" s="65"/>
      <c r="B159" s="64"/>
      <c r="C159" s="174"/>
      <c r="D159" s="66"/>
      <c r="E159" s="178"/>
      <c r="F159" s="179"/>
      <c r="G159" s="175"/>
    </row>
    <row r="160" spans="1:7" ht="240" customHeight="1" thickBot="1" x14ac:dyDescent="0.3">
      <c r="A160" s="65"/>
      <c r="B160" s="64"/>
      <c r="C160" s="174"/>
      <c r="D160" s="66"/>
      <c r="E160" s="178"/>
      <c r="F160" s="179"/>
      <c r="G160" s="175"/>
    </row>
    <row r="161" spans="1:7" ht="240" customHeight="1" thickBot="1" x14ac:dyDescent="0.3">
      <c r="A161" s="65"/>
      <c r="B161" s="64"/>
      <c r="C161" s="174"/>
      <c r="D161" s="66"/>
      <c r="E161" s="178"/>
      <c r="F161" s="179"/>
      <c r="G161" s="175"/>
    </row>
    <row r="162" spans="1:7" ht="240" customHeight="1" thickBot="1" x14ac:dyDescent="0.3">
      <c r="A162" s="65"/>
      <c r="B162" s="64"/>
      <c r="C162" s="174"/>
      <c r="D162" s="66"/>
      <c r="E162" s="178"/>
      <c r="F162" s="179"/>
      <c r="G162" s="175"/>
    </row>
    <row r="163" spans="1:7" ht="240" customHeight="1" thickBot="1" x14ac:dyDescent="0.3">
      <c r="A163" s="65"/>
      <c r="B163" s="64"/>
      <c r="C163" s="174"/>
      <c r="D163" s="66"/>
      <c r="E163" s="178"/>
      <c r="F163" s="179"/>
      <c r="G163" s="175"/>
    </row>
    <row r="164" spans="1:7" ht="240" customHeight="1" thickBot="1" x14ac:dyDescent="0.3">
      <c r="A164" s="65"/>
      <c r="B164" s="64"/>
      <c r="C164" s="174"/>
      <c r="D164" s="66"/>
      <c r="E164" s="178"/>
      <c r="F164" s="179"/>
      <c r="G164" s="175"/>
    </row>
    <row r="165" spans="1:7" ht="240" customHeight="1" thickBot="1" x14ac:dyDescent="0.3">
      <c r="A165" s="65"/>
      <c r="B165" s="64"/>
      <c r="C165" s="174"/>
      <c r="D165" s="66"/>
      <c r="E165" s="178"/>
      <c r="F165" s="179"/>
      <c r="G165" s="175"/>
    </row>
    <row r="166" spans="1:7" ht="240" customHeight="1" thickBot="1" x14ac:dyDescent="0.3">
      <c r="A166" s="65"/>
      <c r="B166" s="64"/>
      <c r="C166" s="174"/>
      <c r="D166" s="66"/>
      <c r="E166" s="178"/>
      <c r="F166" s="179"/>
      <c r="G166" s="175"/>
    </row>
    <row r="167" spans="1:7" ht="240" customHeight="1" thickBot="1" x14ac:dyDescent="0.3">
      <c r="A167" s="65"/>
      <c r="B167" s="64"/>
      <c r="C167" s="174"/>
      <c r="D167" s="66"/>
      <c r="E167" s="178"/>
      <c r="F167" s="179"/>
      <c r="G167" s="175"/>
    </row>
    <row r="168" spans="1:7" ht="240" customHeight="1" thickBot="1" x14ac:dyDescent="0.3">
      <c r="A168" s="65"/>
      <c r="B168" s="64"/>
      <c r="C168" s="174"/>
      <c r="D168" s="66"/>
      <c r="E168" s="178"/>
      <c r="F168" s="179"/>
      <c r="G168" s="175"/>
    </row>
    <row r="169" spans="1:7" ht="240" customHeight="1" thickBot="1" x14ac:dyDescent="0.3">
      <c r="A169" s="65"/>
      <c r="B169" s="64"/>
      <c r="C169" s="174"/>
      <c r="D169" s="66"/>
      <c r="E169" s="178"/>
      <c r="F169" s="179"/>
      <c r="G169" s="175"/>
    </row>
    <row r="170" spans="1:7" ht="240" customHeight="1" thickBot="1" x14ac:dyDescent="0.3">
      <c r="A170" s="65"/>
      <c r="B170" s="64"/>
      <c r="C170" s="174"/>
      <c r="D170" s="66"/>
      <c r="E170" s="178"/>
      <c r="F170" s="179"/>
      <c r="G170" s="175"/>
    </row>
    <row r="171" spans="1:7" ht="240" customHeight="1" thickBot="1" x14ac:dyDescent="0.3">
      <c r="A171" s="65"/>
      <c r="B171" s="64"/>
      <c r="C171" s="174"/>
      <c r="D171" s="66"/>
      <c r="E171" s="178"/>
      <c r="F171" s="179"/>
      <c r="G171" s="175"/>
    </row>
    <row r="172" spans="1:7" ht="240" customHeight="1" thickBot="1" x14ac:dyDescent="0.3">
      <c r="A172" s="65"/>
      <c r="B172" s="64"/>
      <c r="C172" s="174"/>
      <c r="D172" s="66"/>
      <c r="E172" s="178"/>
      <c r="F172" s="179"/>
      <c r="G172" s="175"/>
    </row>
    <row r="173" spans="1:7" ht="240" customHeight="1" thickBot="1" x14ac:dyDescent="0.3">
      <c r="A173" s="65"/>
      <c r="B173" s="64"/>
      <c r="C173" s="174"/>
      <c r="D173" s="66"/>
      <c r="E173" s="178"/>
      <c r="F173" s="179"/>
      <c r="G173" s="175"/>
    </row>
    <row r="174" spans="1:7" ht="240" customHeight="1" thickBot="1" x14ac:dyDescent="0.3">
      <c r="A174" s="65"/>
      <c r="B174" s="64"/>
      <c r="C174" s="174"/>
      <c r="D174" s="66"/>
      <c r="E174" s="178"/>
      <c r="F174" s="179"/>
      <c r="G174" s="175"/>
    </row>
    <row r="175" spans="1:7" ht="240" customHeight="1" thickBot="1" x14ac:dyDescent="0.3">
      <c r="A175" s="65"/>
      <c r="B175" s="64"/>
      <c r="C175" s="174"/>
      <c r="D175" s="66"/>
      <c r="E175" s="178"/>
      <c r="F175" s="179"/>
      <c r="G175" s="175"/>
    </row>
    <row r="176" spans="1:7" ht="240" customHeight="1" thickBot="1" x14ac:dyDescent="0.3">
      <c r="A176" s="65"/>
      <c r="B176" s="64"/>
      <c r="C176" s="174"/>
      <c r="D176" s="66"/>
      <c r="E176" s="178"/>
      <c r="F176" s="179"/>
      <c r="G176" s="175"/>
    </row>
    <row r="177" spans="1:7" ht="240" customHeight="1" thickBot="1" x14ac:dyDescent="0.3">
      <c r="A177" s="65"/>
      <c r="B177" s="64"/>
      <c r="C177" s="174"/>
      <c r="D177" s="66"/>
      <c r="E177" s="178"/>
      <c r="F177" s="179"/>
      <c r="G177" s="175"/>
    </row>
    <row r="178" spans="1:7" ht="240" customHeight="1" thickBot="1" x14ac:dyDescent="0.3">
      <c r="A178" s="65"/>
      <c r="B178" s="64"/>
      <c r="C178" s="174"/>
      <c r="D178" s="66"/>
      <c r="E178" s="178"/>
      <c r="F178" s="179"/>
      <c r="G178" s="175"/>
    </row>
    <row r="179" spans="1:7" ht="240" customHeight="1" thickBot="1" x14ac:dyDescent="0.3">
      <c r="A179" s="65"/>
      <c r="B179" s="64"/>
      <c r="C179" s="174"/>
      <c r="D179" s="66"/>
      <c r="E179" s="178"/>
      <c r="F179" s="179"/>
      <c r="G179" s="175"/>
    </row>
    <row r="180" spans="1:7" ht="240" customHeight="1" thickBot="1" x14ac:dyDescent="0.3">
      <c r="A180" s="65"/>
      <c r="B180" s="64"/>
      <c r="C180" s="174"/>
      <c r="D180" s="66"/>
      <c r="E180" s="178"/>
      <c r="F180" s="179"/>
      <c r="G180" s="175"/>
    </row>
    <row r="181" spans="1:7" ht="240" customHeight="1" thickBot="1" x14ac:dyDescent="0.3">
      <c r="A181" s="65"/>
      <c r="B181" s="64"/>
      <c r="C181" s="174"/>
      <c r="D181" s="66"/>
      <c r="E181" s="178"/>
      <c r="F181" s="179"/>
      <c r="G181" s="175"/>
    </row>
    <row r="182" spans="1:7" ht="240" customHeight="1" thickBot="1" x14ac:dyDescent="0.3">
      <c r="A182" s="65"/>
      <c r="B182" s="64"/>
      <c r="C182" s="174"/>
      <c r="D182" s="66"/>
      <c r="E182" s="178"/>
      <c r="F182" s="179"/>
      <c r="G182" s="175"/>
    </row>
    <row r="183" spans="1:7" ht="240" customHeight="1" thickBot="1" x14ac:dyDescent="0.3">
      <c r="A183" s="65"/>
      <c r="B183" s="64"/>
      <c r="C183" s="174"/>
      <c r="D183" s="66"/>
      <c r="E183" s="178"/>
      <c r="F183" s="179"/>
      <c r="G183" s="175"/>
    </row>
    <row r="184" spans="1:7" ht="240" customHeight="1" thickBot="1" x14ac:dyDescent="0.3">
      <c r="A184" s="65"/>
      <c r="B184" s="64"/>
      <c r="C184" s="174"/>
      <c r="D184" s="66"/>
      <c r="E184" s="178"/>
      <c r="F184" s="179"/>
      <c r="G184" s="175"/>
    </row>
    <row r="185" spans="1:7" ht="240" customHeight="1" thickBot="1" x14ac:dyDescent="0.3">
      <c r="A185" s="65"/>
      <c r="B185" s="64"/>
      <c r="C185" s="174"/>
      <c r="D185" s="66"/>
      <c r="E185" s="178"/>
      <c r="F185" s="179"/>
      <c r="G185" s="175"/>
    </row>
    <row r="186" spans="1:7" ht="240" customHeight="1" thickBot="1" x14ac:dyDescent="0.3">
      <c r="A186" s="65"/>
      <c r="B186" s="64"/>
      <c r="C186" s="174"/>
      <c r="D186" s="66"/>
      <c r="E186" s="178"/>
      <c r="F186" s="179"/>
      <c r="G186" s="175"/>
    </row>
    <row r="187" spans="1:7" ht="240" customHeight="1" thickBot="1" x14ac:dyDescent="0.3">
      <c r="A187" s="65"/>
      <c r="B187" s="64"/>
      <c r="C187" s="174"/>
      <c r="D187" s="66"/>
      <c r="E187" s="178"/>
      <c r="F187" s="179"/>
      <c r="G187" s="175"/>
    </row>
    <row r="188" spans="1:7" ht="240" customHeight="1" thickBot="1" x14ac:dyDescent="0.3">
      <c r="A188" s="65"/>
      <c r="B188" s="64"/>
      <c r="C188" s="174"/>
      <c r="D188" s="66"/>
      <c r="E188" s="178"/>
      <c r="F188" s="179"/>
      <c r="G188" s="175"/>
    </row>
    <row r="189" spans="1:7" ht="240" customHeight="1" thickBot="1" x14ac:dyDescent="0.3">
      <c r="A189" s="65"/>
      <c r="B189" s="64"/>
      <c r="C189" s="174"/>
      <c r="D189" s="66"/>
      <c r="E189" s="178"/>
      <c r="F189" s="179"/>
      <c r="G189" s="175"/>
    </row>
    <row r="190" spans="1:7" ht="240" customHeight="1" thickBot="1" x14ac:dyDescent="0.3">
      <c r="A190" s="65"/>
      <c r="B190" s="64"/>
      <c r="C190" s="174"/>
      <c r="D190" s="66"/>
      <c r="E190" s="178"/>
      <c r="F190" s="179"/>
      <c r="G190" s="175"/>
    </row>
    <row r="191" spans="1:7" ht="240" customHeight="1" thickBot="1" x14ac:dyDescent="0.3">
      <c r="A191" s="65"/>
      <c r="B191" s="64"/>
      <c r="C191" s="174"/>
      <c r="D191" s="66"/>
      <c r="E191" s="178"/>
      <c r="F191" s="179"/>
      <c r="G191" s="175"/>
    </row>
    <row r="192" spans="1:7" ht="240" customHeight="1" thickBot="1" x14ac:dyDescent="0.3">
      <c r="A192" s="65"/>
      <c r="B192" s="64"/>
      <c r="C192" s="174"/>
      <c r="D192" s="66"/>
      <c r="E192" s="178"/>
      <c r="F192" s="179"/>
      <c r="G192" s="175"/>
    </row>
    <row r="193" spans="1:7" ht="240" customHeight="1" thickBot="1" x14ac:dyDescent="0.3">
      <c r="A193" s="65"/>
      <c r="B193" s="64"/>
      <c r="C193" s="174"/>
      <c r="D193" s="66"/>
      <c r="E193" s="178"/>
      <c r="F193" s="179"/>
      <c r="G193" s="175"/>
    </row>
    <row r="194" spans="1:7" ht="240" customHeight="1" thickBot="1" x14ac:dyDescent="0.3">
      <c r="A194" s="65"/>
      <c r="B194" s="64"/>
      <c r="C194" s="174"/>
      <c r="D194" s="66"/>
      <c r="E194" s="178"/>
      <c r="F194" s="179"/>
      <c r="G194" s="175"/>
    </row>
    <row r="195" spans="1:7" ht="240" customHeight="1" thickBot="1" x14ac:dyDescent="0.3">
      <c r="A195" s="65"/>
      <c r="B195" s="64"/>
      <c r="C195" s="174"/>
      <c r="D195" s="66"/>
      <c r="E195" s="178"/>
      <c r="F195" s="179"/>
      <c r="G195" s="175"/>
    </row>
    <row r="196" spans="1:7" ht="240" customHeight="1" thickBot="1" x14ac:dyDescent="0.3">
      <c r="A196" s="65"/>
      <c r="B196" s="64"/>
      <c r="C196" s="174"/>
      <c r="D196" s="66"/>
      <c r="E196" s="178"/>
      <c r="F196" s="179"/>
      <c r="G196" s="175"/>
    </row>
    <row r="197" spans="1:7" ht="240" customHeight="1" thickBot="1" x14ac:dyDescent="0.3">
      <c r="A197" s="65"/>
      <c r="B197" s="64"/>
      <c r="C197" s="174"/>
      <c r="D197" s="66"/>
      <c r="E197" s="178"/>
      <c r="F197" s="179"/>
      <c r="G197" s="175"/>
    </row>
    <row r="198" spans="1:7" ht="240" customHeight="1" thickBot="1" x14ac:dyDescent="0.3">
      <c r="A198" s="65"/>
      <c r="B198" s="64"/>
      <c r="C198" s="174"/>
      <c r="D198" s="66"/>
      <c r="E198" s="178"/>
      <c r="F198" s="179"/>
      <c r="G198" s="175"/>
    </row>
    <row r="199" spans="1:7" ht="240" customHeight="1" thickBot="1" x14ac:dyDescent="0.3">
      <c r="A199" s="65"/>
      <c r="B199" s="64"/>
      <c r="C199" s="174"/>
      <c r="D199" s="66"/>
      <c r="E199" s="178"/>
      <c r="F199" s="179"/>
      <c r="G199" s="175"/>
    </row>
    <row r="200" spans="1:7" ht="240" customHeight="1" thickBot="1" x14ac:dyDescent="0.3">
      <c r="A200" s="65"/>
      <c r="B200" s="64"/>
      <c r="C200" s="174"/>
      <c r="D200" s="66"/>
      <c r="E200" s="178"/>
      <c r="F200" s="179"/>
      <c r="G200" s="175"/>
    </row>
    <row r="201" spans="1:7" ht="240" customHeight="1" thickBot="1" x14ac:dyDescent="0.3">
      <c r="A201" s="65"/>
      <c r="B201" s="64"/>
      <c r="C201" s="174"/>
      <c r="D201" s="66"/>
      <c r="E201" s="178"/>
      <c r="F201" s="179"/>
      <c r="G201" s="175"/>
    </row>
    <row r="202" spans="1:7" ht="240" customHeight="1" thickBot="1" x14ac:dyDescent="0.3">
      <c r="A202" s="65"/>
      <c r="B202" s="64"/>
      <c r="C202" s="174"/>
      <c r="D202" s="66"/>
      <c r="E202" s="178"/>
      <c r="F202" s="179"/>
      <c r="G202" s="175"/>
    </row>
    <row r="203" spans="1:7" ht="240" customHeight="1" thickBot="1" x14ac:dyDescent="0.3">
      <c r="A203" s="65"/>
      <c r="B203" s="64"/>
      <c r="C203" s="174"/>
      <c r="D203" s="66"/>
      <c r="E203" s="178"/>
      <c r="F203" s="179"/>
      <c r="G203" s="175"/>
    </row>
    <row r="204" spans="1:7" ht="240" customHeight="1" thickBot="1" x14ac:dyDescent="0.3">
      <c r="A204" s="65"/>
      <c r="B204" s="64"/>
      <c r="C204" s="174"/>
      <c r="D204" s="66"/>
      <c r="E204" s="178"/>
      <c r="F204" s="179"/>
      <c r="G204" s="175"/>
    </row>
    <row r="205" spans="1:7" ht="240" customHeight="1" thickBot="1" x14ac:dyDescent="0.3">
      <c r="A205" s="65"/>
      <c r="B205" s="64"/>
      <c r="C205" s="174"/>
      <c r="D205" s="66"/>
      <c r="E205" s="178"/>
      <c r="F205" s="179"/>
      <c r="G205" s="175"/>
    </row>
    <row r="206" spans="1:7" ht="240" customHeight="1" thickBot="1" x14ac:dyDescent="0.3">
      <c r="A206" s="65"/>
      <c r="B206" s="64"/>
      <c r="C206" s="174"/>
      <c r="D206" s="66"/>
      <c r="E206" s="178"/>
      <c r="F206" s="179"/>
      <c r="G206" s="175"/>
    </row>
    <row r="207" spans="1:7" ht="240" customHeight="1" thickBot="1" x14ac:dyDescent="0.3">
      <c r="A207" s="65"/>
      <c r="B207" s="64"/>
      <c r="C207" s="174"/>
      <c r="D207" s="66"/>
      <c r="E207" s="178"/>
      <c r="F207" s="179"/>
      <c r="G207" s="175"/>
    </row>
    <row r="208" spans="1:7" ht="240" customHeight="1" thickBot="1" x14ac:dyDescent="0.3">
      <c r="A208" s="65"/>
      <c r="B208" s="64"/>
      <c r="C208" s="174"/>
      <c r="D208" s="66"/>
      <c r="E208" s="178"/>
      <c r="F208" s="179"/>
      <c r="G208" s="175"/>
    </row>
    <row r="209" spans="1:7" ht="240" customHeight="1" thickBot="1" x14ac:dyDescent="0.3">
      <c r="A209" s="65"/>
      <c r="B209" s="64"/>
      <c r="C209" s="174"/>
      <c r="D209" s="66"/>
      <c r="E209" s="178"/>
      <c r="F209" s="179"/>
      <c r="G209" s="175"/>
    </row>
    <row r="210" spans="1:7" ht="240" customHeight="1" thickBot="1" x14ac:dyDescent="0.3">
      <c r="A210" s="65"/>
      <c r="B210" s="64"/>
      <c r="C210" s="174"/>
      <c r="D210" s="66"/>
      <c r="E210" s="178"/>
      <c r="F210" s="179"/>
      <c r="G210" s="175"/>
    </row>
    <row r="211" spans="1:7" ht="240" customHeight="1" thickBot="1" x14ac:dyDescent="0.3">
      <c r="A211" s="65"/>
      <c r="B211" s="64"/>
      <c r="C211" s="174"/>
      <c r="D211" s="66"/>
      <c r="E211" s="178"/>
      <c r="F211" s="179"/>
      <c r="G211" s="175"/>
    </row>
    <row r="212" spans="1:7" ht="240" customHeight="1" thickBot="1" x14ac:dyDescent="0.3">
      <c r="A212" s="65"/>
      <c r="B212" s="64"/>
      <c r="C212" s="174"/>
      <c r="D212" s="66"/>
      <c r="E212" s="178"/>
      <c r="F212" s="179"/>
      <c r="G212" s="175"/>
    </row>
    <row r="213" spans="1:7" ht="240" customHeight="1" thickBot="1" x14ac:dyDescent="0.3">
      <c r="A213" s="65"/>
      <c r="B213" s="64"/>
      <c r="C213" s="174"/>
      <c r="D213" s="66"/>
      <c r="E213" s="178"/>
      <c r="F213" s="179"/>
      <c r="G213" s="175"/>
    </row>
    <row r="214" spans="1:7" ht="240" customHeight="1" thickBot="1" x14ac:dyDescent="0.3">
      <c r="A214" s="65"/>
      <c r="B214" s="64"/>
      <c r="C214" s="174"/>
      <c r="D214" s="66"/>
      <c r="E214" s="178"/>
      <c r="F214" s="179"/>
      <c r="G214" s="175"/>
    </row>
    <row r="215" spans="1:7" ht="240" customHeight="1" thickBot="1" x14ac:dyDescent="0.3">
      <c r="A215" s="65"/>
      <c r="B215" s="64"/>
      <c r="C215" s="174"/>
      <c r="D215" s="66"/>
      <c r="E215" s="178"/>
      <c r="F215" s="179"/>
      <c r="G215" s="175"/>
    </row>
    <row r="216" spans="1:7" ht="240" customHeight="1" thickBot="1" x14ac:dyDescent="0.3">
      <c r="A216" s="65"/>
      <c r="B216" s="64"/>
      <c r="C216" s="174"/>
      <c r="D216" s="66"/>
      <c r="E216" s="178"/>
      <c r="F216" s="179"/>
      <c r="G216" s="175"/>
    </row>
    <row r="217" spans="1:7" ht="240" customHeight="1" thickBot="1" x14ac:dyDescent="0.3">
      <c r="A217" s="65"/>
      <c r="B217" s="64"/>
      <c r="C217" s="174"/>
      <c r="D217" s="66"/>
      <c r="E217" s="178"/>
      <c r="F217" s="179"/>
      <c r="G217" s="175"/>
    </row>
    <row r="218" spans="1:7" ht="240" customHeight="1" thickBot="1" x14ac:dyDescent="0.3">
      <c r="A218" s="65"/>
      <c r="B218" s="64"/>
      <c r="C218" s="174"/>
      <c r="D218" s="66"/>
      <c r="E218" s="178"/>
      <c r="F218" s="179"/>
      <c r="G218" s="175"/>
    </row>
    <row r="219" spans="1:7" ht="240" customHeight="1" thickBot="1" x14ac:dyDescent="0.3">
      <c r="A219" s="65"/>
      <c r="B219" s="64"/>
      <c r="C219" s="174"/>
      <c r="D219" s="66"/>
      <c r="E219" s="178"/>
      <c r="F219" s="179"/>
      <c r="G219" s="175"/>
    </row>
    <row r="220" spans="1:7" ht="240" customHeight="1" thickBot="1" x14ac:dyDescent="0.3">
      <c r="A220" s="65"/>
      <c r="B220" s="64"/>
      <c r="C220" s="174"/>
      <c r="D220" s="66"/>
      <c r="E220" s="178"/>
      <c r="F220" s="179"/>
      <c r="G220" s="175"/>
    </row>
    <row r="221" spans="1:7" ht="240" customHeight="1" thickBot="1" x14ac:dyDescent="0.3">
      <c r="A221" s="65"/>
      <c r="B221" s="64"/>
      <c r="C221" s="174"/>
      <c r="D221" s="66"/>
      <c r="E221" s="178"/>
      <c r="F221" s="179"/>
      <c r="G221" s="175"/>
    </row>
    <row r="222" spans="1:7" ht="240" customHeight="1" thickBot="1" x14ac:dyDescent="0.3">
      <c r="A222" s="65"/>
      <c r="B222" s="64"/>
      <c r="C222" s="174"/>
      <c r="D222" s="66"/>
      <c r="E222" s="178"/>
      <c r="F222" s="179"/>
      <c r="G222" s="175"/>
    </row>
    <row r="223" spans="1:7" ht="240" customHeight="1" thickBot="1" x14ac:dyDescent="0.3">
      <c r="A223" s="65"/>
      <c r="B223" s="64"/>
      <c r="C223" s="174"/>
      <c r="D223" s="66"/>
      <c r="E223" s="178"/>
      <c r="F223" s="179"/>
      <c r="G223" s="175"/>
    </row>
    <row r="224" spans="1:7" ht="240" customHeight="1" thickBot="1" x14ac:dyDescent="0.3">
      <c r="A224" s="65"/>
      <c r="B224" s="64"/>
      <c r="C224" s="174"/>
      <c r="D224" s="66"/>
      <c r="E224" s="178"/>
      <c r="F224" s="179"/>
      <c r="G224" s="175"/>
    </row>
    <row r="225" spans="1:7" ht="240" customHeight="1" thickBot="1" x14ac:dyDescent="0.3">
      <c r="A225" s="65"/>
      <c r="B225" s="64"/>
      <c r="C225" s="174"/>
      <c r="D225" s="66"/>
      <c r="E225" s="178"/>
      <c r="F225" s="179"/>
      <c r="G225" s="175"/>
    </row>
    <row r="226" spans="1:7" ht="240" customHeight="1" thickBot="1" x14ac:dyDescent="0.3">
      <c r="A226" s="65"/>
      <c r="B226" s="64"/>
      <c r="C226" s="174"/>
      <c r="D226" s="66"/>
      <c r="E226" s="178"/>
      <c r="F226" s="179"/>
      <c r="G226" s="175"/>
    </row>
    <row r="227" spans="1:7" ht="240" customHeight="1" thickBot="1" x14ac:dyDescent="0.3">
      <c r="A227" s="65"/>
      <c r="B227" s="64"/>
      <c r="C227" s="174"/>
      <c r="D227" s="66"/>
      <c r="E227" s="178"/>
      <c r="F227" s="179"/>
      <c r="G227" s="175"/>
    </row>
    <row r="228" spans="1:7" ht="240" customHeight="1" thickBot="1" x14ac:dyDescent="0.3">
      <c r="A228" s="65"/>
      <c r="B228" s="64"/>
      <c r="C228" s="174"/>
      <c r="D228" s="66"/>
      <c r="E228" s="178"/>
      <c r="F228" s="179"/>
      <c r="G228" s="175"/>
    </row>
    <row r="229" spans="1:7" ht="240" customHeight="1" thickBot="1" x14ac:dyDescent="0.3">
      <c r="A229" s="65"/>
      <c r="B229" s="64"/>
      <c r="C229" s="174"/>
      <c r="D229" s="66"/>
      <c r="E229" s="178"/>
      <c r="F229" s="179"/>
      <c r="G229" s="175"/>
    </row>
    <row r="230" spans="1:7" ht="240" customHeight="1" thickBot="1" x14ac:dyDescent="0.3">
      <c r="A230" s="65"/>
      <c r="B230" s="64"/>
      <c r="C230" s="174"/>
      <c r="D230" s="66"/>
      <c r="E230" s="178"/>
      <c r="F230" s="179"/>
      <c r="G230" s="175"/>
    </row>
    <row r="231" spans="1:7" ht="240" customHeight="1" thickBot="1" x14ac:dyDescent="0.3">
      <c r="A231" s="65"/>
      <c r="B231" s="64"/>
      <c r="C231" s="174"/>
      <c r="D231" s="66"/>
      <c r="E231" s="178"/>
      <c r="F231" s="179"/>
      <c r="G231" s="175"/>
    </row>
    <row r="232" spans="1:7" ht="240" customHeight="1" thickBot="1" x14ac:dyDescent="0.3">
      <c r="A232" s="65"/>
      <c r="B232" s="64"/>
      <c r="C232" s="174"/>
      <c r="D232" s="66"/>
      <c r="E232" s="178"/>
      <c r="F232" s="179"/>
      <c r="G232" s="175"/>
    </row>
    <row r="233" spans="1:7" ht="240" customHeight="1" thickBot="1" x14ac:dyDescent="0.3">
      <c r="A233" s="65"/>
      <c r="B233" s="64"/>
      <c r="C233" s="174"/>
      <c r="D233" s="66"/>
      <c r="E233" s="178"/>
      <c r="F233" s="179"/>
      <c r="G233" s="175"/>
    </row>
    <row r="234" spans="1:7" ht="240" customHeight="1" thickBot="1" x14ac:dyDescent="0.3">
      <c r="A234" s="65"/>
      <c r="B234" s="64"/>
      <c r="C234" s="174"/>
      <c r="D234" s="66"/>
      <c r="E234" s="178"/>
      <c r="F234" s="179"/>
      <c r="G234" s="175"/>
    </row>
    <row r="235" spans="1:7" ht="240" customHeight="1" thickBot="1" x14ac:dyDescent="0.3">
      <c r="A235" s="65"/>
      <c r="B235" s="64"/>
      <c r="C235" s="174"/>
      <c r="D235" s="66"/>
      <c r="E235" s="178"/>
      <c r="F235" s="179"/>
      <c r="G235" s="175"/>
    </row>
    <row r="236" spans="1:7" ht="240" customHeight="1" thickBot="1" x14ac:dyDescent="0.3">
      <c r="A236" s="65"/>
      <c r="B236" s="64"/>
      <c r="C236" s="174"/>
      <c r="D236" s="66"/>
      <c r="E236" s="178"/>
      <c r="F236" s="179"/>
      <c r="G236" s="175"/>
    </row>
    <row r="237" spans="1:7" ht="240" customHeight="1" thickBot="1" x14ac:dyDescent="0.3">
      <c r="A237" s="65"/>
      <c r="B237" s="64"/>
      <c r="C237" s="174"/>
      <c r="D237" s="66"/>
      <c r="E237" s="178"/>
      <c r="F237" s="179"/>
      <c r="G237" s="175"/>
    </row>
    <row r="238" spans="1:7" ht="240" customHeight="1" thickBot="1" x14ac:dyDescent="0.3">
      <c r="A238" s="65"/>
      <c r="B238" s="64"/>
      <c r="C238" s="174"/>
      <c r="D238" s="66"/>
      <c r="E238" s="178"/>
      <c r="F238" s="179"/>
      <c r="G238" s="175"/>
    </row>
    <row r="239" spans="1:7" ht="240" customHeight="1" thickBot="1" x14ac:dyDescent="0.3">
      <c r="A239" s="65"/>
      <c r="B239" s="64"/>
      <c r="C239" s="174"/>
      <c r="D239" s="66"/>
      <c r="E239" s="178"/>
      <c r="F239" s="179"/>
      <c r="G239" s="175"/>
    </row>
    <row r="240" spans="1:7" ht="240" customHeight="1" thickBot="1" x14ac:dyDescent="0.3">
      <c r="A240" s="65"/>
      <c r="B240" s="64"/>
      <c r="C240" s="174"/>
      <c r="D240" s="66"/>
      <c r="E240" s="178"/>
      <c r="F240" s="179"/>
      <c r="G240" s="175"/>
    </row>
    <row r="241" spans="1:7" ht="240" customHeight="1" thickBot="1" x14ac:dyDescent="0.3">
      <c r="A241" s="65"/>
      <c r="B241" s="64"/>
      <c r="C241" s="174"/>
      <c r="D241" s="66"/>
      <c r="E241" s="178"/>
      <c r="F241" s="179"/>
      <c r="G241" s="175"/>
    </row>
    <row r="242" spans="1:7" ht="240" customHeight="1" thickBot="1" x14ac:dyDescent="0.3">
      <c r="A242" s="65"/>
      <c r="B242" s="64"/>
      <c r="C242" s="174"/>
      <c r="D242" s="66"/>
      <c r="E242" s="178"/>
      <c r="F242" s="179"/>
      <c r="G242" s="175"/>
    </row>
    <row r="243" spans="1:7" ht="240" customHeight="1" thickBot="1" x14ac:dyDescent="0.3">
      <c r="A243" s="65"/>
      <c r="B243" s="64"/>
      <c r="C243" s="174"/>
      <c r="D243" s="66"/>
      <c r="E243" s="178"/>
      <c r="F243" s="179"/>
      <c r="G243" s="175"/>
    </row>
    <row r="244" spans="1:7" ht="240" customHeight="1" thickBot="1" x14ac:dyDescent="0.3">
      <c r="A244" s="65"/>
      <c r="B244" s="64"/>
      <c r="C244" s="174"/>
      <c r="D244" s="66"/>
      <c r="E244" s="178"/>
      <c r="F244" s="179"/>
      <c r="G244" s="175"/>
    </row>
    <row r="245" spans="1:7" ht="240" customHeight="1" thickBot="1" x14ac:dyDescent="0.3">
      <c r="A245" s="65"/>
      <c r="B245" s="64"/>
      <c r="C245" s="174"/>
      <c r="D245" s="66"/>
      <c r="E245" s="178"/>
      <c r="F245" s="179"/>
      <c r="G245" s="175"/>
    </row>
    <row r="246" spans="1:7" ht="240" customHeight="1" thickBot="1" x14ac:dyDescent="0.3">
      <c r="A246" s="65"/>
      <c r="B246" s="64"/>
      <c r="C246" s="174"/>
      <c r="D246" s="66"/>
      <c r="E246" s="178"/>
      <c r="F246" s="179"/>
      <c r="G246" s="175"/>
    </row>
    <row r="247" spans="1:7" ht="240" customHeight="1" thickBot="1" x14ac:dyDescent="0.3">
      <c r="A247" s="65"/>
      <c r="B247" s="64"/>
      <c r="C247" s="174"/>
      <c r="D247" s="66"/>
      <c r="E247" s="178"/>
      <c r="F247" s="179"/>
      <c r="G247" s="175"/>
    </row>
    <row r="248" spans="1:7" ht="240" customHeight="1" thickBot="1" x14ac:dyDescent="0.3">
      <c r="A248" s="65"/>
      <c r="B248" s="64"/>
      <c r="C248" s="174"/>
      <c r="D248" s="66"/>
      <c r="E248" s="178"/>
      <c r="F248" s="179"/>
      <c r="G248" s="175"/>
    </row>
    <row r="249" spans="1:7" ht="240" customHeight="1" thickBot="1" x14ac:dyDescent="0.3">
      <c r="A249" s="65"/>
      <c r="B249" s="64"/>
      <c r="C249" s="174"/>
      <c r="D249" s="66"/>
      <c r="E249" s="178"/>
      <c r="F249" s="179"/>
      <c r="G249" s="175"/>
    </row>
    <row r="250" spans="1:7" ht="240" customHeight="1" thickBot="1" x14ac:dyDescent="0.3">
      <c r="A250" s="65"/>
      <c r="B250" s="64"/>
      <c r="C250" s="174"/>
      <c r="D250" s="66"/>
      <c r="E250" s="178"/>
      <c r="F250" s="179"/>
      <c r="G250" s="175"/>
    </row>
    <row r="251" spans="1:7" ht="122.25" customHeight="1" thickBot="1" x14ac:dyDescent="0.3">
      <c r="A251" s="260" t="s">
        <v>141</v>
      </c>
      <c r="B251" s="261"/>
      <c r="C251" s="261"/>
      <c r="D251" s="261"/>
      <c r="E251" s="261"/>
      <c r="F251" s="261"/>
      <c r="G251" s="262"/>
    </row>
    <row r="252" spans="1:7" ht="122.25" customHeight="1" x14ac:dyDescent="0.25">
      <c r="G252" s="50"/>
    </row>
    <row r="253" spans="1:7" ht="122.25" customHeight="1" x14ac:dyDescent="0.25">
      <c r="G253" s="50"/>
    </row>
    <row r="254" spans="1:7" ht="122.25" customHeight="1" x14ac:dyDescent="0.25">
      <c r="G254" s="50"/>
    </row>
    <row r="255" spans="1:7" ht="122.25" customHeight="1" x14ac:dyDescent="0.25">
      <c r="G255" s="50"/>
    </row>
    <row r="256" spans="1:7" ht="122.25" customHeight="1" x14ac:dyDescent="0.25">
      <c r="G256" s="50"/>
    </row>
    <row r="257" spans="7:7" ht="122.25" customHeight="1" x14ac:dyDescent="0.25">
      <c r="G257" s="50"/>
    </row>
    <row r="258" spans="7:7" ht="122.25" customHeight="1" x14ac:dyDescent="0.25">
      <c r="G258" s="50"/>
    </row>
    <row r="259" spans="7:7" ht="122.25" customHeight="1" x14ac:dyDescent="0.25">
      <c r="G259" s="50"/>
    </row>
    <row r="260" spans="7:7" ht="122.25" customHeight="1" x14ac:dyDescent="0.25">
      <c r="G260" s="50"/>
    </row>
    <row r="261" spans="7:7" ht="122.25" customHeight="1" x14ac:dyDescent="0.25">
      <c r="G261" s="50"/>
    </row>
    <row r="262" spans="7:7" ht="122.25" customHeight="1" x14ac:dyDescent="0.25">
      <c r="G262" s="50"/>
    </row>
    <row r="263" spans="7:7" ht="122.25" customHeight="1" x14ac:dyDescent="0.25">
      <c r="G263" s="50"/>
    </row>
    <row r="264" spans="7:7" ht="122.25" customHeight="1" x14ac:dyDescent="0.25">
      <c r="G264" s="50"/>
    </row>
    <row r="265" spans="7:7" ht="122.25" customHeight="1" x14ac:dyDescent="0.25">
      <c r="G265" s="50"/>
    </row>
    <row r="266" spans="7:7" ht="122.25" customHeight="1" x14ac:dyDescent="0.25">
      <c r="G266" s="50"/>
    </row>
    <row r="267" spans="7:7" ht="122.25" customHeight="1" x14ac:dyDescent="0.25">
      <c r="G267" s="50"/>
    </row>
    <row r="268" spans="7:7" ht="122.25" customHeight="1" x14ac:dyDescent="0.25">
      <c r="G268" s="50"/>
    </row>
    <row r="269" spans="7:7" ht="122.25" customHeight="1" x14ac:dyDescent="0.25">
      <c r="G269" s="50"/>
    </row>
    <row r="270" spans="7:7" ht="122.25" customHeight="1" x14ac:dyDescent="0.25">
      <c r="G270" s="50"/>
    </row>
    <row r="271" spans="7:7" ht="122.25" customHeight="1" x14ac:dyDescent="0.25">
      <c r="G271" s="50"/>
    </row>
    <row r="272" spans="7:7" ht="122.25" customHeight="1" x14ac:dyDescent="0.25">
      <c r="G272" s="50"/>
    </row>
    <row r="273" spans="7:7" ht="122.25" customHeight="1" x14ac:dyDescent="0.25">
      <c r="G273" s="50"/>
    </row>
    <row r="274" spans="7:7" ht="122.25" customHeight="1" x14ac:dyDescent="0.25">
      <c r="G274" s="50"/>
    </row>
    <row r="275" spans="7:7" ht="122.25" customHeight="1" x14ac:dyDescent="0.25">
      <c r="G275" s="50"/>
    </row>
    <row r="276" spans="7:7" ht="122.25" customHeight="1" x14ac:dyDescent="0.25">
      <c r="G276" s="50"/>
    </row>
    <row r="277" spans="7:7" ht="122.25" customHeight="1" x14ac:dyDescent="0.25">
      <c r="G277" s="50"/>
    </row>
    <row r="278" spans="7:7" ht="122.25" customHeight="1" x14ac:dyDescent="0.25">
      <c r="G278" s="50"/>
    </row>
    <row r="279" spans="7:7" ht="122.25" customHeight="1" x14ac:dyDescent="0.25">
      <c r="G279" s="50"/>
    </row>
    <row r="280" spans="7:7" ht="122.25" customHeight="1" x14ac:dyDescent="0.25">
      <c r="G280" s="50"/>
    </row>
    <row r="281" spans="7:7" ht="122.25" customHeight="1" x14ac:dyDescent="0.25">
      <c r="G281" s="50"/>
    </row>
    <row r="282" spans="7:7" ht="122.25" customHeight="1" x14ac:dyDescent="0.25">
      <c r="G282" s="50"/>
    </row>
    <row r="283" spans="7:7" ht="122.25" customHeight="1" x14ac:dyDescent="0.25">
      <c r="G283" s="50"/>
    </row>
    <row r="284" spans="7:7" ht="122.25" customHeight="1" x14ac:dyDescent="0.25">
      <c r="G284" s="50"/>
    </row>
    <row r="285" spans="7:7" ht="122.25" customHeight="1" x14ac:dyDescent="0.25">
      <c r="G285" s="50"/>
    </row>
    <row r="286" spans="7:7" ht="122.25" customHeight="1" x14ac:dyDescent="0.25">
      <c r="G286" s="50"/>
    </row>
    <row r="287" spans="7:7" ht="122.25" customHeight="1" x14ac:dyDescent="0.25">
      <c r="G287" s="50"/>
    </row>
    <row r="288" spans="7:7" ht="122.25" customHeight="1" x14ac:dyDescent="0.25">
      <c r="G288" s="50"/>
    </row>
    <row r="289" spans="7:7" ht="122.25" customHeight="1" x14ac:dyDescent="0.25">
      <c r="G289" s="50"/>
    </row>
    <row r="290" spans="7:7" ht="122.25" customHeight="1" x14ac:dyDescent="0.25">
      <c r="G290" s="50"/>
    </row>
    <row r="291" spans="7:7" ht="122.25" customHeight="1" x14ac:dyDescent="0.25">
      <c r="G291" s="50"/>
    </row>
    <row r="292" spans="7:7" ht="122.25" customHeight="1" x14ac:dyDescent="0.25">
      <c r="G292" s="50"/>
    </row>
    <row r="293" spans="7:7" ht="122.25" customHeight="1" x14ac:dyDescent="0.25">
      <c r="G293" s="50"/>
    </row>
    <row r="294" spans="7:7" ht="122.25" customHeight="1" x14ac:dyDescent="0.25">
      <c r="G294" s="50"/>
    </row>
    <row r="295" spans="7:7" ht="122.25" customHeight="1" x14ac:dyDescent="0.25">
      <c r="G295" s="50"/>
    </row>
    <row r="296" spans="7:7" ht="122.25" customHeight="1" x14ac:dyDescent="0.25">
      <c r="G296" s="50"/>
    </row>
    <row r="297" spans="7:7" ht="122.25" customHeight="1" x14ac:dyDescent="0.25">
      <c r="G297" s="50"/>
    </row>
    <row r="298" spans="7:7" ht="122.25" customHeight="1" x14ac:dyDescent="0.25">
      <c r="G298" s="50"/>
    </row>
    <row r="299" spans="7:7" ht="122.25" customHeight="1" x14ac:dyDescent="0.25">
      <c r="G299" s="50"/>
    </row>
    <row r="300" spans="7:7" ht="122.25" customHeight="1" x14ac:dyDescent="0.25">
      <c r="G300" s="50"/>
    </row>
    <row r="301" spans="7:7" ht="122.25" customHeight="1" x14ac:dyDescent="0.25">
      <c r="G301" s="50"/>
    </row>
    <row r="302" spans="7:7" ht="122.25" customHeight="1" x14ac:dyDescent="0.25">
      <c r="G302" s="50"/>
    </row>
    <row r="303" spans="7:7" ht="122.25" customHeight="1" x14ac:dyDescent="0.25">
      <c r="G303" s="50"/>
    </row>
    <row r="304" spans="7:7" ht="122.25" customHeight="1" x14ac:dyDescent="0.25">
      <c r="G304" s="50"/>
    </row>
    <row r="305" spans="7:7" ht="122.25" customHeight="1" x14ac:dyDescent="0.25">
      <c r="G305" s="50"/>
    </row>
    <row r="306" spans="7:7" ht="122.25" customHeight="1" x14ac:dyDescent="0.25">
      <c r="G306" s="50"/>
    </row>
    <row r="307" spans="7:7" ht="122.25" customHeight="1" x14ac:dyDescent="0.25">
      <c r="G307" s="50"/>
    </row>
    <row r="308" spans="7:7" ht="122.25" customHeight="1" x14ac:dyDescent="0.25">
      <c r="G308" s="50"/>
    </row>
    <row r="309" spans="7:7" ht="122.25" customHeight="1" x14ac:dyDescent="0.25">
      <c r="G309" s="50"/>
    </row>
    <row r="310" spans="7:7" ht="122.25" customHeight="1" x14ac:dyDescent="0.25">
      <c r="G310" s="50"/>
    </row>
    <row r="311" spans="7:7" ht="122.25" customHeight="1" x14ac:dyDescent="0.25">
      <c r="G311" s="50"/>
    </row>
    <row r="312" spans="7:7" ht="122.25" customHeight="1" x14ac:dyDescent="0.25">
      <c r="G312" s="50"/>
    </row>
    <row r="313" spans="7:7" ht="122.25" customHeight="1" x14ac:dyDescent="0.25">
      <c r="G313" s="50"/>
    </row>
    <row r="314" spans="7:7" ht="122.25" customHeight="1" x14ac:dyDescent="0.25">
      <c r="G314" s="50"/>
    </row>
    <row r="315" spans="7:7" ht="122.25" customHeight="1" x14ac:dyDescent="0.25">
      <c r="G315" s="50"/>
    </row>
    <row r="316" spans="7:7" ht="122.25" customHeight="1" x14ac:dyDescent="0.25">
      <c r="G316" s="50"/>
    </row>
    <row r="317" spans="7:7" ht="122.25" customHeight="1" x14ac:dyDescent="0.25">
      <c r="G317" s="50"/>
    </row>
    <row r="318" spans="7:7" ht="122.25" customHeight="1" x14ac:dyDescent="0.25">
      <c r="G318" s="50"/>
    </row>
    <row r="319" spans="7:7" ht="122.25" customHeight="1" x14ac:dyDescent="0.25">
      <c r="G319" s="50"/>
    </row>
    <row r="320" spans="7:7" ht="122.25" customHeight="1" x14ac:dyDescent="0.25">
      <c r="G320" s="50"/>
    </row>
    <row r="321" spans="7:7" ht="122.25" customHeight="1" x14ac:dyDescent="0.25">
      <c r="G321" s="50"/>
    </row>
    <row r="322" spans="7:7" ht="122.25" customHeight="1" x14ac:dyDescent="0.25">
      <c r="G322" s="50"/>
    </row>
    <row r="323" spans="7:7" ht="122.25" customHeight="1" x14ac:dyDescent="0.25">
      <c r="G323" s="50"/>
    </row>
    <row r="324" spans="7:7" ht="122.25" customHeight="1" x14ac:dyDescent="0.25">
      <c r="G324" s="50"/>
    </row>
    <row r="325" spans="7:7" ht="122.25" customHeight="1" x14ac:dyDescent="0.25">
      <c r="G325" s="50"/>
    </row>
    <row r="326" spans="7:7" ht="122.25" customHeight="1" x14ac:dyDescent="0.25">
      <c r="G326" s="50"/>
    </row>
    <row r="327" spans="7:7" ht="122.25" customHeight="1" x14ac:dyDescent="0.25">
      <c r="G327" s="50"/>
    </row>
    <row r="328" spans="7:7" ht="122.25" customHeight="1" x14ac:dyDescent="0.25">
      <c r="G328" s="50"/>
    </row>
    <row r="329" spans="7:7" ht="122.25" customHeight="1" x14ac:dyDescent="0.25">
      <c r="G329" s="50"/>
    </row>
    <row r="330" spans="7:7" ht="122.25" customHeight="1" x14ac:dyDescent="0.25">
      <c r="G330" s="50"/>
    </row>
    <row r="331" spans="7:7" ht="122.25" customHeight="1" x14ac:dyDescent="0.25">
      <c r="G331" s="50"/>
    </row>
    <row r="332" spans="7:7" ht="122.25" customHeight="1" x14ac:dyDescent="0.25">
      <c r="G332" s="50"/>
    </row>
    <row r="333" spans="7:7" ht="122.25" customHeight="1" x14ac:dyDescent="0.25">
      <c r="G333" s="50"/>
    </row>
    <row r="334" spans="7:7" ht="122.25" customHeight="1" x14ac:dyDescent="0.25">
      <c r="G334" s="50"/>
    </row>
    <row r="335" spans="7:7" ht="122.25" customHeight="1" x14ac:dyDescent="0.25">
      <c r="G335" s="50"/>
    </row>
    <row r="336" spans="7:7" ht="122.25" customHeight="1" x14ac:dyDescent="0.25">
      <c r="G336" s="50"/>
    </row>
    <row r="337" spans="7:7" ht="122.25" customHeight="1" x14ac:dyDescent="0.25">
      <c r="G337" s="50"/>
    </row>
    <row r="338" spans="7:7" ht="122.25" customHeight="1" x14ac:dyDescent="0.25">
      <c r="G338" s="50"/>
    </row>
    <row r="339" spans="7:7" ht="122.25" customHeight="1" x14ac:dyDescent="0.25">
      <c r="G339" s="50"/>
    </row>
    <row r="340" spans="7:7" ht="122.25" customHeight="1" x14ac:dyDescent="0.25">
      <c r="G340" s="50"/>
    </row>
    <row r="341" spans="7:7" ht="122.25" customHeight="1" x14ac:dyDescent="0.25">
      <c r="G341" s="50"/>
    </row>
    <row r="342" spans="7:7" ht="122.25" customHeight="1" x14ac:dyDescent="0.25">
      <c r="G342" s="50"/>
    </row>
    <row r="343" spans="7:7" ht="122.25" customHeight="1" x14ac:dyDescent="0.25">
      <c r="G343" s="50"/>
    </row>
    <row r="344" spans="7:7" ht="122.25" customHeight="1" x14ac:dyDescent="0.25">
      <c r="G344" s="50"/>
    </row>
    <row r="345" spans="7:7" ht="122.25" customHeight="1" x14ac:dyDescent="0.25">
      <c r="G345" s="50"/>
    </row>
    <row r="346" spans="7:7" ht="122.25" customHeight="1" x14ac:dyDescent="0.25">
      <c r="G346" s="50"/>
    </row>
    <row r="347" spans="7:7" ht="122.25" customHeight="1" x14ac:dyDescent="0.25">
      <c r="G347" s="50"/>
    </row>
    <row r="348" spans="7:7" ht="122.25" customHeight="1" x14ac:dyDescent="0.25">
      <c r="G348" s="50"/>
    </row>
    <row r="349" spans="7:7" ht="122.25" customHeight="1" x14ac:dyDescent="0.25">
      <c r="G349" s="50"/>
    </row>
    <row r="350" spans="7:7" ht="122.25" customHeight="1" x14ac:dyDescent="0.25">
      <c r="G350" s="50"/>
    </row>
    <row r="351" spans="7:7" ht="122.25" customHeight="1" x14ac:dyDescent="0.25">
      <c r="G351" s="50"/>
    </row>
    <row r="352" spans="7:7" ht="122.25" customHeight="1" x14ac:dyDescent="0.25">
      <c r="G352" s="50"/>
    </row>
    <row r="353" spans="7:7" ht="122.25" customHeight="1" x14ac:dyDescent="0.25">
      <c r="G353" s="50"/>
    </row>
    <row r="354" spans="7:7" ht="122.25" customHeight="1" x14ac:dyDescent="0.25">
      <c r="G354" s="50"/>
    </row>
    <row r="355" spans="7:7" ht="122.25" customHeight="1" x14ac:dyDescent="0.25">
      <c r="G355" s="50"/>
    </row>
    <row r="356" spans="7:7" ht="122.25" customHeight="1" x14ac:dyDescent="0.25">
      <c r="G356" s="50"/>
    </row>
    <row r="357" spans="7:7" ht="122.25" customHeight="1" x14ac:dyDescent="0.25">
      <c r="G357" s="50"/>
    </row>
    <row r="358" spans="7:7" ht="122.25" customHeight="1" x14ac:dyDescent="0.25">
      <c r="G358" s="50"/>
    </row>
    <row r="359" spans="7:7" ht="122.25" customHeight="1" x14ac:dyDescent="0.25">
      <c r="G359" s="50"/>
    </row>
    <row r="360" spans="7:7" ht="122.25" customHeight="1" x14ac:dyDescent="0.25">
      <c r="G360" s="50"/>
    </row>
    <row r="361" spans="7:7" ht="122.25" customHeight="1" x14ac:dyDescent="0.25">
      <c r="G361" s="50"/>
    </row>
    <row r="362" spans="7:7" ht="122.25" customHeight="1" x14ac:dyDescent="0.25">
      <c r="G362" s="50"/>
    </row>
    <row r="363" spans="7:7" ht="122.25" customHeight="1" x14ac:dyDescent="0.25">
      <c r="G363" s="50"/>
    </row>
    <row r="364" spans="7:7" ht="122.25" customHeight="1" x14ac:dyDescent="0.25">
      <c r="G364" s="50"/>
    </row>
    <row r="365" spans="7:7" ht="122.25" customHeight="1" x14ac:dyDescent="0.25">
      <c r="G365" s="50"/>
    </row>
    <row r="366" spans="7:7" ht="122.25" customHeight="1" x14ac:dyDescent="0.25">
      <c r="G366" s="50"/>
    </row>
    <row r="367" spans="7:7" ht="122.25" customHeight="1" x14ac:dyDescent="0.25">
      <c r="G367" s="50"/>
    </row>
    <row r="368" spans="7:7" ht="122.25" customHeight="1" x14ac:dyDescent="0.25">
      <c r="G368" s="50"/>
    </row>
    <row r="369" spans="7:7" ht="122.25" customHeight="1" x14ac:dyDescent="0.25">
      <c r="G369" s="50"/>
    </row>
    <row r="370" spans="7:7" ht="122.25" customHeight="1" x14ac:dyDescent="0.25">
      <c r="G370" s="50"/>
    </row>
    <row r="371" spans="7:7" ht="122.25" customHeight="1" x14ac:dyDescent="0.25">
      <c r="G371" s="50"/>
    </row>
    <row r="372" spans="7:7" ht="122.25" customHeight="1" x14ac:dyDescent="0.25">
      <c r="G372" s="50"/>
    </row>
    <row r="373" spans="7:7" ht="122.25" customHeight="1" x14ac:dyDescent="0.25">
      <c r="G373" s="50"/>
    </row>
    <row r="374" spans="7:7" ht="122.25" customHeight="1" x14ac:dyDescent="0.25">
      <c r="G374" s="50"/>
    </row>
    <row r="375" spans="7:7" ht="122.25" customHeight="1" x14ac:dyDescent="0.25">
      <c r="G375" s="50"/>
    </row>
    <row r="376" spans="7:7" ht="122.25" customHeight="1" x14ac:dyDescent="0.25">
      <c r="G376" s="50"/>
    </row>
    <row r="377" spans="7:7" ht="122.25" customHeight="1" x14ac:dyDescent="0.25">
      <c r="G377" s="50"/>
    </row>
    <row r="378" spans="7:7" ht="122.25" customHeight="1" x14ac:dyDescent="0.25">
      <c r="G378" s="50"/>
    </row>
    <row r="379" spans="7:7" ht="122.25" customHeight="1" x14ac:dyDescent="0.25">
      <c r="G379" s="50"/>
    </row>
    <row r="380" spans="7:7" ht="122.25" customHeight="1" x14ac:dyDescent="0.25">
      <c r="G380" s="50"/>
    </row>
    <row r="381" spans="7:7" ht="122.25" customHeight="1" x14ac:dyDescent="0.25">
      <c r="G381" s="50"/>
    </row>
    <row r="382" spans="7:7" ht="122.25" customHeight="1" x14ac:dyDescent="0.25">
      <c r="G382" s="50"/>
    </row>
    <row r="383" spans="7:7" ht="122.25" customHeight="1" x14ac:dyDescent="0.25">
      <c r="G383" s="50"/>
    </row>
    <row r="384" spans="7:7" ht="122.25" customHeight="1" x14ac:dyDescent="0.25">
      <c r="G384" s="50"/>
    </row>
    <row r="385" spans="7:7" ht="122.25" customHeight="1" x14ac:dyDescent="0.25">
      <c r="G385" s="50"/>
    </row>
    <row r="386" spans="7:7" ht="122.25" customHeight="1" x14ac:dyDescent="0.25">
      <c r="G386" s="50"/>
    </row>
    <row r="387" spans="7:7" ht="122.25" customHeight="1" x14ac:dyDescent="0.25">
      <c r="G387" s="50"/>
    </row>
    <row r="388" spans="7:7" ht="122.25" customHeight="1" x14ac:dyDescent="0.25">
      <c r="G388" s="50"/>
    </row>
    <row r="389" spans="7:7" ht="122.25" customHeight="1" x14ac:dyDescent="0.25">
      <c r="G389" s="50"/>
    </row>
    <row r="390" spans="7:7" ht="122.25" customHeight="1" x14ac:dyDescent="0.25">
      <c r="G390" s="50"/>
    </row>
    <row r="391" spans="7:7" ht="122.25" customHeight="1" x14ac:dyDescent="0.25">
      <c r="G391" s="50"/>
    </row>
    <row r="392" spans="7:7" ht="122.25" customHeight="1" x14ac:dyDescent="0.25">
      <c r="G392" s="50"/>
    </row>
    <row r="393" spans="7:7" ht="122.25" customHeight="1" x14ac:dyDescent="0.25">
      <c r="G393" s="50"/>
    </row>
    <row r="394" spans="7:7" ht="122.25" customHeight="1" x14ac:dyDescent="0.25">
      <c r="G394" s="50"/>
    </row>
    <row r="395" spans="7:7" ht="122.25" customHeight="1" x14ac:dyDescent="0.25">
      <c r="G395" s="50"/>
    </row>
    <row r="396" spans="7:7" ht="122.25" customHeight="1" x14ac:dyDescent="0.25">
      <c r="G396" s="50"/>
    </row>
    <row r="397" spans="7:7" ht="122.25" customHeight="1" x14ac:dyDescent="0.25">
      <c r="G397" s="50"/>
    </row>
    <row r="398" spans="7:7" ht="122.25" customHeight="1" x14ac:dyDescent="0.25">
      <c r="G398" s="50"/>
    </row>
    <row r="399" spans="7:7" ht="122.25" customHeight="1" x14ac:dyDescent="0.25">
      <c r="G399" s="50"/>
    </row>
    <row r="400" spans="7:7" ht="122.25" customHeight="1" x14ac:dyDescent="0.25">
      <c r="G400" s="50"/>
    </row>
    <row r="401" spans="7:7" ht="122.25" customHeight="1" x14ac:dyDescent="0.25">
      <c r="G401" s="50"/>
    </row>
    <row r="402" spans="7:7" ht="122.25" customHeight="1" x14ac:dyDescent="0.25">
      <c r="G402" s="50"/>
    </row>
    <row r="403" spans="7:7" ht="122.25" customHeight="1" x14ac:dyDescent="0.25">
      <c r="G403" s="50"/>
    </row>
    <row r="404" spans="7:7" ht="122.25" customHeight="1" x14ac:dyDescent="0.25">
      <c r="G404" s="50"/>
    </row>
    <row r="405" spans="7:7" ht="122.25" customHeight="1" x14ac:dyDescent="0.25">
      <c r="G405" s="50"/>
    </row>
    <row r="406" spans="7:7" ht="122.25" customHeight="1" x14ac:dyDescent="0.25">
      <c r="G406" s="50"/>
    </row>
    <row r="407" spans="7:7" ht="122.25" customHeight="1" x14ac:dyDescent="0.25">
      <c r="G407" s="50"/>
    </row>
    <row r="408" spans="7:7" ht="122.25" customHeight="1" x14ac:dyDescent="0.25">
      <c r="G408" s="50"/>
    </row>
    <row r="409" spans="7:7" ht="122.25" customHeight="1" x14ac:dyDescent="0.25">
      <c r="G409" s="50"/>
    </row>
    <row r="410" spans="7:7" ht="122.25" customHeight="1" x14ac:dyDescent="0.25">
      <c r="G410" s="50"/>
    </row>
    <row r="411" spans="7:7" ht="122.25" customHeight="1" x14ac:dyDescent="0.25">
      <c r="G411" s="50"/>
    </row>
    <row r="412" spans="7:7" ht="122.25" customHeight="1" x14ac:dyDescent="0.25">
      <c r="G412" s="50"/>
    </row>
    <row r="413" spans="7:7" ht="122.25" customHeight="1" x14ac:dyDescent="0.25">
      <c r="G413" s="50"/>
    </row>
    <row r="414" spans="7:7" ht="122.25" customHeight="1" x14ac:dyDescent="0.25">
      <c r="G414" s="50"/>
    </row>
    <row r="415" spans="7:7" ht="122.25" customHeight="1" x14ac:dyDescent="0.25">
      <c r="G415" s="50"/>
    </row>
    <row r="416" spans="7:7" ht="122.25" customHeight="1" x14ac:dyDescent="0.25">
      <c r="G416" s="50"/>
    </row>
    <row r="417" spans="7:7" ht="122.25" customHeight="1" x14ac:dyDescent="0.25">
      <c r="G417" s="50"/>
    </row>
    <row r="418" spans="7:7" ht="122.25" customHeight="1" x14ac:dyDescent="0.25">
      <c r="G418" s="50"/>
    </row>
    <row r="419" spans="7:7" ht="122.25" customHeight="1" x14ac:dyDescent="0.25">
      <c r="G419" s="50"/>
    </row>
    <row r="420" spans="7:7" ht="122.25" customHeight="1" x14ac:dyDescent="0.25">
      <c r="G420" s="50"/>
    </row>
    <row r="421" spans="7:7" ht="122.25" customHeight="1" x14ac:dyDescent="0.25">
      <c r="G421" s="50"/>
    </row>
    <row r="422" spans="7:7" ht="122.25" customHeight="1" x14ac:dyDescent="0.25">
      <c r="G422" s="50"/>
    </row>
    <row r="423" spans="7:7" ht="122.25" customHeight="1" x14ac:dyDescent="0.25">
      <c r="G423" s="50"/>
    </row>
    <row r="424" spans="7:7" ht="122.25" customHeight="1" x14ac:dyDescent="0.25">
      <c r="G424" s="50"/>
    </row>
    <row r="425" spans="7:7" ht="122.25" customHeight="1" x14ac:dyDescent="0.25">
      <c r="G425" s="50"/>
    </row>
    <row r="426" spans="7:7" ht="122.25" customHeight="1" x14ac:dyDescent="0.25">
      <c r="G426" s="50"/>
    </row>
    <row r="427" spans="7:7" ht="122.25" customHeight="1" x14ac:dyDescent="0.25">
      <c r="G427" s="50"/>
    </row>
    <row r="428" spans="7:7" ht="122.25" customHeight="1" x14ac:dyDescent="0.25">
      <c r="G428" s="50"/>
    </row>
    <row r="429" spans="7:7" ht="122.25" customHeight="1" x14ac:dyDescent="0.25">
      <c r="G429" s="50"/>
    </row>
    <row r="430" spans="7:7" ht="122.25" customHeight="1" x14ac:dyDescent="0.25">
      <c r="G430" s="50"/>
    </row>
    <row r="431" spans="7:7" ht="122.25" customHeight="1" x14ac:dyDescent="0.25">
      <c r="G431" s="50"/>
    </row>
    <row r="432" spans="7:7" ht="122.25" customHeight="1" x14ac:dyDescent="0.25">
      <c r="G432" s="50"/>
    </row>
    <row r="433" spans="7:7" ht="122.25" customHeight="1" x14ac:dyDescent="0.25">
      <c r="G433" s="50"/>
    </row>
    <row r="434" spans="7:7" ht="122.25" customHeight="1" x14ac:dyDescent="0.25">
      <c r="G434" s="50"/>
    </row>
    <row r="435" spans="7:7" ht="122.25" customHeight="1" x14ac:dyDescent="0.25">
      <c r="G435" s="50"/>
    </row>
    <row r="436" spans="7:7" ht="122.25" customHeight="1" x14ac:dyDescent="0.25">
      <c r="G436" s="50"/>
    </row>
    <row r="437" spans="7:7" ht="122.25" customHeight="1" x14ac:dyDescent="0.25">
      <c r="G437" s="50"/>
    </row>
    <row r="438" spans="7:7" ht="122.25" customHeight="1" x14ac:dyDescent="0.25">
      <c r="G438" s="50"/>
    </row>
    <row r="439" spans="7:7" ht="122.25" customHeight="1" x14ac:dyDescent="0.25">
      <c r="G439" s="50"/>
    </row>
    <row r="440" spans="7:7" ht="122.25" customHeight="1" x14ac:dyDescent="0.25">
      <c r="G440" s="50"/>
    </row>
    <row r="441" spans="7:7" ht="122.25" customHeight="1" x14ac:dyDescent="0.25">
      <c r="G441" s="50"/>
    </row>
    <row r="442" spans="7:7" ht="122.25" customHeight="1" x14ac:dyDescent="0.25">
      <c r="G442" s="50"/>
    </row>
    <row r="443" spans="7:7" ht="122.25" customHeight="1" x14ac:dyDescent="0.25">
      <c r="G443" s="50"/>
    </row>
    <row r="444" spans="7:7" ht="122.25" customHeight="1" x14ac:dyDescent="0.25">
      <c r="G444" s="50"/>
    </row>
    <row r="445" spans="7:7" ht="122.25" customHeight="1" x14ac:dyDescent="0.25">
      <c r="G445" s="50"/>
    </row>
    <row r="446" spans="7:7" ht="122.25" customHeight="1" x14ac:dyDescent="0.25">
      <c r="G446" s="50"/>
    </row>
    <row r="447" spans="7:7" ht="122.25" customHeight="1" x14ac:dyDescent="0.25">
      <c r="G447" s="50"/>
    </row>
    <row r="448" spans="7:7" ht="122.25" customHeight="1" x14ac:dyDescent="0.25">
      <c r="G448" s="50"/>
    </row>
    <row r="449" spans="7:7" ht="122.25" customHeight="1" x14ac:dyDescent="0.25">
      <c r="G449" s="50"/>
    </row>
    <row r="450" spans="7:7" ht="122.25" customHeight="1" x14ac:dyDescent="0.25">
      <c r="G450" s="50"/>
    </row>
    <row r="451" spans="7:7" ht="122.25" customHeight="1" x14ac:dyDescent="0.25">
      <c r="G451" s="50"/>
    </row>
    <row r="452" spans="7:7" ht="122.25" customHeight="1" x14ac:dyDescent="0.25">
      <c r="G452" s="50"/>
    </row>
    <row r="453" spans="7:7" ht="122.25" customHeight="1" x14ac:dyDescent="0.25">
      <c r="G453" s="50"/>
    </row>
    <row r="454" spans="7:7" ht="122.25" customHeight="1" x14ac:dyDescent="0.25">
      <c r="G454" s="50"/>
    </row>
    <row r="455" spans="7:7" ht="122.25" customHeight="1" x14ac:dyDescent="0.25">
      <c r="G455" s="50"/>
    </row>
    <row r="456" spans="7:7" ht="122.25" customHeight="1" x14ac:dyDescent="0.25">
      <c r="G456" s="50"/>
    </row>
    <row r="457" spans="7:7" ht="122.25" customHeight="1" x14ac:dyDescent="0.25">
      <c r="G457" s="50"/>
    </row>
    <row r="458" spans="7:7" ht="122.25" customHeight="1" x14ac:dyDescent="0.25">
      <c r="G458" s="50"/>
    </row>
    <row r="459" spans="7:7" ht="122.25" customHeight="1" x14ac:dyDescent="0.25">
      <c r="G459" s="50"/>
    </row>
    <row r="460" spans="7:7" ht="122.25" customHeight="1" x14ac:dyDescent="0.25">
      <c r="G460" s="50"/>
    </row>
    <row r="461" spans="7:7" ht="122.25" customHeight="1" x14ac:dyDescent="0.25">
      <c r="G461" s="50"/>
    </row>
    <row r="462" spans="7:7" ht="122.25" customHeight="1" x14ac:dyDescent="0.25">
      <c r="G462" s="50"/>
    </row>
    <row r="463" spans="7:7" ht="122.25" customHeight="1" x14ac:dyDescent="0.25">
      <c r="G463" s="50"/>
    </row>
    <row r="464" spans="7:7" ht="122.25" customHeight="1" x14ac:dyDescent="0.25">
      <c r="G464" s="50"/>
    </row>
    <row r="465" spans="7:7" ht="122.25" customHeight="1" x14ac:dyDescent="0.25">
      <c r="G465" s="50"/>
    </row>
    <row r="466" spans="7:7" ht="122.25" customHeight="1" x14ac:dyDescent="0.25">
      <c r="G466" s="50"/>
    </row>
    <row r="467" spans="7:7" ht="122.25" customHeight="1" x14ac:dyDescent="0.25">
      <c r="G467" s="50"/>
    </row>
    <row r="468" spans="7:7" ht="122.25" customHeight="1" x14ac:dyDescent="0.25">
      <c r="G468" s="50"/>
    </row>
    <row r="469" spans="7:7" ht="122.25" customHeight="1" x14ac:dyDescent="0.25">
      <c r="G469" s="50"/>
    </row>
    <row r="470" spans="7:7" ht="122.25" customHeight="1" x14ac:dyDescent="0.25">
      <c r="G470" s="50"/>
    </row>
    <row r="471" spans="7:7" ht="122.25" customHeight="1" x14ac:dyDescent="0.25">
      <c r="G471" s="50"/>
    </row>
    <row r="472" spans="7:7" ht="122.25" customHeight="1" x14ac:dyDescent="0.25">
      <c r="G472" s="50"/>
    </row>
    <row r="473" spans="7:7" ht="122.25" customHeight="1" x14ac:dyDescent="0.25">
      <c r="G473" s="50"/>
    </row>
    <row r="474" spans="7:7" ht="122.25" customHeight="1" x14ac:dyDescent="0.25">
      <c r="G474" s="50"/>
    </row>
    <row r="475" spans="7:7" ht="122.25" customHeight="1" x14ac:dyDescent="0.25">
      <c r="G475" s="50"/>
    </row>
    <row r="476" spans="7:7" ht="122.25" customHeight="1" x14ac:dyDescent="0.25">
      <c r="G476" s="50"/>
    </row>
    <row r="477" spans="7:7" ht="122.25" customHeight="1" x14ac:dyDescent="0.25">
      <c r="G477" s="50"/>
    </row>
    <row r="478" spans="7:7" ht="122.25" customHeight="1" x14ac:dyDescent="0.25">
      <c r="G478" s="50"/>
    </row>
    <row r="479" spans="7:7" ht="122.25" customHeight="1" x14ac:dyDescent="0.25">
      <c r="G479" s="50"/>
    </row>
    <row r="480" spans="7:7" ht="122.25" customHeight="1" x14ac:dyDescent="0.25">
      <c r="G480" s="50"/>
    </row>
    <row r="481" spans="7:7" ht="122.25" customHeight="1" x14ac:dyDescent="0.25">
      <c r="G481" s="50"/>
    </row>
    <row r="482" spans="7:7" ht="122.25" customHeight="1" x14ac:dyDescent="0.25">
      <c r="G482" s="50"/>
    </row>
    <row r="483" spans="7:7" ht="122.25" customHeight="1" x14ac:dyDescent="0.25">
      <c r="G483" s="50"/>
    </row>
    <row r="484" spans="7:7" ht="122.25" customHeight="1" x14ac:dyDescent="0.25">
      <c r="G484" s="50"/>
    </row>
    <row r="485" spans="7:7" ht="122.25" customHeight="1" x14ac:dyDescent="0.25">
      <c r="G485" s="50"/>
    </row>
    <row r="486" spans="7:7" ht="122.25" customHeight="1" x14ac:dyDescent="0.25">
      <c r="G486" s="50"/>
    </row>
    <row r="487" spans="7:7" ht="122.25" customHeight="1" x14ac:dyDescent="0.25">
      <c r="G487" s="50"/>
    </row>
    <row r="488" spans="7:7" ht="122.25" customHeight="1" x14ac:dyDescent="0.25">
      <c r="G488" s="50"/>
    </row>
    <row r="489" spans="7:7" ht="122.25" customHeight="1" x14ac:dyDescent="0.25">
      <c r="G489" s="50"/>
    </row>
    <row r="490" spans="7:7" ht="122.25" customHeight="1" x14ac:dyDescent="0.25">
      <c r="G490" s="50"/>
    </row>
    <row r="491" spans="7:7" ht="122.25" customHeight="1" x14ac:dyDescent="0.25">
      <c r="G491" s="50"/>
    </row>
    <row r="492" spans="7:7" ht="122.25" customHeight="1" x14ac:dyDescent="0.25">
      <c r="G492" s="50"/>
    </row>
    <row r="493" spans="7:7" ht="122.25" customHeight="1" x14ac:dyDescent="0.25">
      <c r="G493" s="50"/>
    </row>
    <row r="494" spans="7:7" ht="122.25" customHeight="1" x14ac:dyDescent="0.25">
      <c r="G494" s="50"/>
    </row>
    <row r="495" spans="7:7" ht="122.25" customHeight="1" x14ac:dyDescent="0.25">
      <c r="G495" s="50"/>
    </row>
    <row r="496" spans="7:7" ht="122.25" customHeight="1" x14ac:dyDescent="0.25">
      <c r="G496" s="50"/>
    </row>
    <row r="497" spans="7:7" ht="122.25" customHeight="1" x14ac:dyDescent="0.25">
      <c r="G497" s="50"/>
    </row>
    <row r="498" spans="7:7" ht="122.25" customHeight="1" x14ac:dyDescent="0.25">
      <c r="G498" s="50"/>
    </row>
    <row r="499" spans="7:7" ht="122.25" customHeight="1" x14ac:dyDescent="0.25">
      <c r="G499" s="50"/>
    </row>
    <row r="500" spans="7:7" ht="122.25" customHeight="1" x14ac:dyDescent="0.25">
      <c r="G500" s="50"/>
    </row>
    <row r="501" spans="7:7" ht="122.25" customHeight="1" x14ac:dyDescent="0.25">
      <c r="G501" s="50"/>
    </row>
    <row r="502" spans="7:7" ht="122.25" customHeight="1" x14ac:dyDescent="0.25">
      <c r="G502" s="50"/>
    </row>
    <row r="503" spans="7:7" ht="122.25" customHeight="1" x14ac:dyDescent="0.25">
      <c r="G503" s="50"/>
    </row>
    <row r="504" spans="7:7" ht="122.25" customHeight="1" x14ac:dyDescent="0.25">
      <c r="G504" s="50"/>
    </row>
    <row r="505" spans="7:7" ht="122.25" customHeight="1" x14ac:dyDescent="0.25">
      <c r="G505" s="50"/>
    </row>
    <row r="506" spans="7:7" ht="122.25" customHeight="1" x14ac:dyDescent="0.25">
      <c r="G506" s="50"/>
    </row>
    <row r="507" spans="7:7" ht="122.25" customHeight="1" x14ac:dyDescent="0.25">
      <c r="G507" s="50"/>
    </row>
    <row r="508" spans="7:7" ht="122.25" customHeight="1" x14ac:dyDescent="0.25">
      <c r="G508" s="50"/>
    </row>
    <row r="509" spans="7:7" ht="122.25" customHeight="1" x14ac:dyDescent="0.25">
      <c r="G509" s="50"/>
    </row>
    <row r="510" spans="7:7" ht="122.25" customHeight="1" x14ac:dyDescent="0.25">
      <c r="G510" s="50"/>
    </row>
    <row r="511" spans="7:7" ht="122.25" customHeight="1" x14ac:dyDescent="0.25">
      <c r="G511" s="50"/>
    </row>
    <row r="512" spans="7:7" ht="122.25" customHeight="1" x14ac:dyDescent="0.25">
      <c r="G512" s="50"/>
    </row>
    <row r="513" spans="7:7" ht="122.25" customHeight="1" x14ac:dyDescent="0.25">
      <c r="G513" s="50"/>
    </row>
    <row r="514" spans="7:7" ht="122.25" customHeight="1" x14ac:dyDescent="0.25">
      <c r="G514" s="50"/>
    </row>
    <row r="515" spans="7:7" ht="122.25" customHeight="1" x14ac:dyDescent="0.25">
      <c r="G515" s="50"/>
    </row>
    <row r="516" spans="7:7" ht="122.25" customHeight="1" x14ac:dyDescent="0.25">
      <c r="G516" s="50"/>
    </row>
    <row r="517" spans="7:7" ht="122.25" customHeight="1" x14ac:dyDescent="0.25">
      <c r="G517" s="50"/>
    </row>
    <row r="518" spans="7:7" ht="122.25" customHeight="1" x14ac:dyDescent="0.25">
      <c r="G518" s="50"/>
    </row>
    <row r="519" spans="7:7" ht="122.25" customHeight="1" x14ac:dyDescent="0.25">
      <c r="G519" s="50"/>
    </row>
    <row r="520" spans="7:7" ht="122.25" customHeight="1" x14ac:dyDescent="0.25">
      <c r="G520" s="50"/>
    </row>
    <row r="521" spans="7:7" ht="122.25" customHeight="1" x14ac:dyDescent="0.25">
      <c r="G521" s="50"/>
    </row>
    <row r="522" spans="7:7" ht="122.25" customHeight="1" x14ac:dyDescent="0.25">
      <c r="G522" s="50"/>
    </row>
    <row r="523" spans="7:7" ht="122.25" customHeight="1" x14ac:dyDescent="0.25">
      <c r="G523" s="50"/>
    </row>
    <row r="524" spans="7:7" ht="122.25" customHeight="1" x14ac:dyDescent="0.25">
      <c r="G524" s="50"/>
    </row>
    <row r="525" spans="7:7" ht="122.25" customHeight="1" x14ac:dyDescent="0.25">
      <c r="G525" s="50"/>
    </row>
    <row r="526" spans="7:7" ht="122.25" customHeight="1" x14ac:dyDescent="0.25">
      <c r="G526" s="50"/>
    </row>
    <row r="527" spans="7:7" ht="122.25" customHeight="1" x14ac:dyDescent="0.25">
      <c r="G527" s="50"/>
    </row>
    <row r="528" spans="7:7" ht="122.25" customHeight="1" x14ac:dyDescent="0.25">
      <c r="G528" s="50"/>
    </row>
    <row r="529" spans="7:7" ht="122.25" customHeight="1" x14ac:dyDescent="0.25">
      <c r="G529" s="50"/>
    </row>
    <row r="530" spans="7:7" ht="122.25" customHeight="1" x14ac:dyDescent="0.25">
      <c r="G530" s="50"/>
    </row>
    <row r="531" spans="7:7" ht="122.25" customHeight="1" x14ac:dyDescent="0.25">
      <c r="G531" s="50"/>
    </row>
    <row r="532" spans="7:7" ht="122.25" customHeight="1" x14ac:dyDescent="0.25">
      <c r="G532" s="50"/>
    </row>
    <row r="533" spans="7:7" ht="122.25" customHeight="1" x14ac:dyDescent="0.25">
      <c r="G533" s="50"/>
    </row>
    <row r="534" spans="7:7" ht="122.25" customHeight="1" x14ac:dyDescent="0.25">
      <c r="G534" s="50"/>
    </row>
    <row r="535" spans="7:7" ht="122.25" customHeight="1" x14ac:dyDescent="0.25">
      <c r="G535" s="50"/>
    </row>
    <row r="536" spans="7:7" ht="122.25" customHeight="1" x14ac:dyDescent="0.25">
      <c r="G536" s="50"/>
    </row>
    <row r="537" spans="7:7" ht="122.25" customHeight="1" x14ac:dyDescent="0.25">
      <c r="G537" s="50"/>
    </row>
    <row r="538" spans="7:7" ht="122.25" customHeight="1" x14ac:dyDescent="0.25">
      <c r="G538" s="50"/>
    </row>
    <row r="539" spans="7:7" ht="122.25" customHeight="1" x14ac:dyDescent="0.25">
      <c r="G539" s="50"/>
    </row>
    <row r="540" spans="7:7" ht="122.25" customHeight="1" x14ac:dyDescent="0.25">
      <c r="G540" s="50"/>
    </row>
    <row r="541" spans="7:7" ht="122.25" customHeight="1" x14ac:dyDescent="0.25">
      <c r="G541" s="50"/>
    </row>
    <row r="542" spans="7:7" ht="122.25" customHeight="1" x14ac:dyDescent="0.25">
      <c r="G542" s="50"/>
    </row>
    <row r="543" spans="7:7" ht="122.25" customHeight="1" x14ac:dyDescent="0.25">
      <c r="G543" s="50"/>
    </row>
    <row r="544" spans="7:7" ht="122.25" customHeight="1" x14ac:dyDescent="0.25">
      <c r="G544" s="50"/>
    </row>
    <row r="545" spans="7:7" ht="122.25" customHeight="1" x14ac:dyDescent="0.25">
      <c r="G545" s="50"/>
    </row>
    <row r="546" spans="7:7" ht="122.25" customHeight="1" x14ac:dyDescent="0.25">
      <c r="G546" s="50"/>
    </row>
    <row r="547" spans="7:7" ht="122.25" customHeight="1" x14ac:dyDescent="0.25">
      <c r="G547" s="50"/>
    </row>
    <row r="548" spans="7:7" ht="122.25" customHeight="1" x14ac:dyDescent="0.25">
      <c r="G548" s="50"/>
    </row>
    <row r="549" spans="7:7" ht="122.25" customHeight="1" x14ac:dyDescent="0.25">
      <c r="G549" s="50"/>
    </row>
    <row r="550" spans="7:7" ht="122.25" customHeight="1" x14ac:dyDescent="0.25">
      <c r="G550" s="50"/>
    </row>
    <row r="551" spans="7:7" ht="122.25" customHeight="1" x14ac:dyDescent="0.25">
      <c r="G551" s="50"/>
    </row>
    <row r="552" spans="7:7" ht="122.25" customHeight="1" x14ac:dyDescent="0.25">
      <c r="G552" s="50"/>
    </row>
    <row r="553" spans="7:7" ht="122.25" customHeight="1" x14ac:dyDescent="0.25">
      <c r="G553" s="50"/>
    </row>
    <row r="554" spans="7:7" ht="122.25" customHeight="1" x14ac:dyDescent="0.25">
      <c r="G554" s="50"/>
    </row>
    <row r="555" spans="7:7" ht="122.25" customHeight="1" x14ac:dyDescent="0.25">
      <c r="G555" s="50"/>
    </row>
    <row r="556" spans="7:7" ht="122.25" customHeight="1" x14ac:dyDescent="0.25">
      <c r="G556" s="50"/>
    </row>
    <row r="557" spans="7:7" ht="122.25" customHeight="1" x14ac:dyDescent="0.25">
      <c r="G557" s="50"/>
    </row>
    <row r="558" spans="7:7" ht="122.25" customHeight="1" x14ac:dyDescent="0.25">
      <c r="G558" s="50"/>
    </row>
    <row r="559" spans="7:7" ht="122.25" customHeight="1" x14ac:dyDescent="0.25">
      <c r="G559" s="50"/>
    </row>
    <row r="560" spans="7:7" ht="122.25" customHeight="1" x14ac:dyDescent="0.25">
      <c r="G560" s="50"/>
    </row>
    <row r="561" spans="7:7" ht="122.25" customHeight="1" x14ac:dyDescent="0.25">
      <c r="G561" s="50"/>
    </row>
    <row r="562" spans="7:7" ht="122.25" customHeight="1" x14ac:dyDescent="0.25">
      <c r="G562" s="50"/>
    </row>
    <row r="563" spans="7:7" ht="122.25" customHeight="1" x14ac:dyDescent="0.25">
      <c r="G563" s="50"/>
    </row>
    <row r="564" spans="7:7" ht="122.25" customHeight="1" x14ac:dyDescent="0.25">
      <c r="G564" s="50"/>
    </row>
    <row r="565" spans="7:7" ht="122.25" customHeight="1" x14ac:dyDescent="0.25">
      <c r="G565" s="50"/>
    </row>
    <row r="566" spans="7:7" ht="122.25" customHeight="1" x14ac:dyDescent="0.25">
      <c r="G566" s="50"/>
    </row>
    <row r="567" spans="7:7" ht="122.25" customHeight="1" x14ac:dyDescent="0.25">
      <c r="G567" s="50"/>
    </row>
    <row r="568" spans="7:7" ht="122.25" customHeight="1" x14ac:dyDescent="0.25">
      <c r="G568" s="50"/>
    </row>
    <row r="569" spans="7:7" ht="122.25" customHeight="1" x14ac:dyDescent="0.25">
      <c r="G569" s="50"/>
    </row>
    <row r="570" spans="7:7" ht="122.25" customHeight="1" x14ac:dyDescent="0.25">
      <c r="G570" s="50"/>
    </row>
    <row r="571" spans="7:7" ht="122.25" customHeight="1" x14ac:dyDescent="0.25">
      <c r="G571" s="50"/>
    </row>
    <row r="572" spans="7:7" ht="122.25" customHeight="1" x14ac:dyDescent="0.25">
      <c r="G572" s="50"/>
    </row>
    <row r="573" spans="7:7" ht="122.25" customHeight="1" x14ac:dyDescent="0.25">
      <c r="G573" s="50"/>
    </row>
    <row r="574" spans="7:7" ht="122.25" customHeight="1" x14ac:dyDescent="0.25">
      <c r="G574" s="50"/>
    </row>
    <row r="575" spans="7:7" ht="122.25" customHeight="1" x14ac:dyDescent="0.25">
      <c r="G575" s="50"/>
    </row>
    <row r="576" spans="7:7" ht="122.25" customHeight="1" x14ac:dyDescent="0.25">
      <c r="G576" s="50"/>
    </row>
    <row r="577" spans="7:7" ht="122.25" customHeight="1" x14ac:dyDescent="0.25">
      <c r="G577" s="50"/>
    </row>
    <row r="578" spans="7:7" ht="122.25" customHeight="1" x14ac:dyDescent="0.25">
      <c r="G578" s="50"/>
    </row>
    <row r="579" spans="7:7" ht="122.25" customHeight="1" x14ac:dyDescent="0.25">
      <c r="G579" s="50"/>
    </row>
    <row r="580" spans="7:7" ht="122.25" customHeight="1" x14ac:dyDescent="0.25">
      <c r="G580" s="50"/>
    </row>
    <row r="581" spans="7:7" ht="122.25" customHeight="1" x14ac:dyDescent="0.25">
      <c r="G581" s="50"/>
    </row>
    <row r="582" spans="7:7" ht="122.25" customHeight="1" x14ac:dyDescent="0.25">
      <c r="G582" s="50"/>
    </row>
    <row r="583" spans="7:7" ht="122.25" customHeight="1" x14ac:dyDescent="0.25">
      <c r="G583" s="50"/>
    </row>
    <row r="584" spans="7:7" ht="122.25" customHeight="1" x14ac:dyDescent="0.25">
      <c r="G584" s="50"/>
    </row>
    <row r="585" spans="7:7" ht="122.25" customHeight="1" x14ac:dyDescent="0.25">
      <c r="G585" s="50"/>
    </row>
    <row r="586" spans="7:7" ht="122.25" customHeight="1" x14ac:dyDescent="0.25">
      <c r="G586" s="50"/>
    </row>
    <row r="587" spans="7:7" ht="122.25" customHeight="1" x14ac:dyDescent="0.25">
      <c r="G587" s="50"/>
    </row>
    <row r="588" spans="7:7" ht="122.25" customHeight="1" x14ac:dyDescent="0.25">
      <c r="G588" s="50"/>
    </row>
    <row r="589" spans="7:7" ht="122.25" customHeight="1" x14ac:dyDescent="0.25">
      <c r="G589" s="50"/>
    </row>
    <row r="590" spans="7:7" ht="122.25" customHeight="1" x14ac:dyDescent="0.25">
      <c r="G590" s="50"/>
    </row>
    <row r="591" spans="7:7" ht="122.25" customHeight="1" x14ac:dyDescent="0.25">
      <c r="G591" s="50"/>
    </row>
    <row r="592" spans="7:7" ht="122.25" customHeight="1" x14ac:dyDescent="0.25">
      <c r="G592" s="50"/>
    </row>
    <row r="593" spans="7:7" ht="122.25" customHeight="1" x14ac:dyDescent="0.25">
      <c r="G593" s="50"/>
    </row>
    <row r="594" spans="7:7" ht="122.25" customHeight="1" x14ac:dyDescent="0.25">
      <c r="G594" s="50"/>
    </row>
    <row r="595" spans="7:7" ht="122.25" customHeight="1" x14ac:dyDescent="0.25">
      <c r="G595" s="50"/>
    </row>
    <row r="596" spans="7:7" ht="122.25" customHeight="1" x14ac:dyDescent="0.25">
      <c r="G596" s="50"/>
    </row>
    <row r="597" spans="7:7" ht="122.25" customHeight="1" x14ac:dyDescent="0.25">
      <c r="G597" s="50"/>
    </row>
    <row r="598" spans="7:7" ht="122.25" customHeight="1" x14ac:dyDescent="0.25">
      <c r="G598" s="50"/>
    </row>
    <row r="599" spans="7:7" ht="122.25" customHeight="1" x14ac:dyDescent="0.25">
      <c r="G599" s="50"/>
    </row>
    <row r="600" spans="7:7" ht="122.25" customHeight="1" x14ac:dyDescent="0.25">
      <c r="G600" s="50"/>
    </row>
    <row r="601" spans="7:7" ht="122.25" customHeight="1" x14ac:dyDescent="0.25">
      <c r="G601" s="50"/>
    </row>
    <row r="602" spans="7:7" ht="122.25" customHeight="1" x14ac:dyDescent="0.25">
      <c r="G602" s="50"/>
    </row>
    <row r="603" spans="7:7" ht="122.25" customHeight="1" x14ac:dyDescent="0.25">
      <c r="G603" s="50"/>
    </row>
    <row r="604" spans="7:7" ht="122.25" customHeight="1" x14ac:dyDescent="0.25">
      <c r="G604" s="50"/>
    </row>
    <row r="605" spans="7:7" ht="122.25" customHeight="1" x14ac:dyDescent="0.25">
      <c r="G605" s="50"/>
    </row>
    <row r="606" spans="7:7" ht="122.25" customHeight="1" x14ac:dyDescent="0.25">
      <c r="G606" s="50"/>
    </row>
    <row r="607" spans="7:7" ht="122.25" customHeight="1" x14ac:dyDescent="0.25">
      <c r="G607" s="50"/>
    </row>
    <row r="608" spans="7:7" ht="122.25" customHeight="1" x14ac:dyDescent="0.25">
      <c r="G608" s="50"/>
    </row>
    <row r="609" spans="7:7" ht="122.25" customHeight="1" x14ac:dyDescent="0.25">
      <c r="G609" s="50"/>
    </row>
    <row r="610" spans="7:7" ht="122.25" customHeight="1" x14ac:dyDescent="0.25">
      <c r="G610" s="50"/>
    </row>
    <row r="611" spans="7:7" ht="122.25" customHeight="1" x14ac:dyDescent="0.25">
      <c r="G611" s="50"/>
    </row>
    <row r="612" spans="7:7" ht="122.25" customHeight="1" x14ac:dyDescent="0.25">
      <c r="G612" s="50"/>
    </row>
    <row r="613" spans="7:7" ht="122.25" customHeight="1" x14ac:dyDescent="0.25">
      <c r="G613" s="50"/>
    </row>
    <row r="614" spans="7:7" ht="122.25" customHeight="1" x14ac:dyDescent="0.25">
      <c r="G614" s="50"/>
    </row>
    <row r="615" spans="7:7" ht="122.25" customHeight="1" x14ac:dyDescent="0.25">
      <c r="G615" s="50"/>
    </row>
    <row r="616" spans="7:7" ht="122.25" customHeight="1" x14ac:dyDescent="0.25">
      <c r="G616" s="50"/>
    </row>
    <row r="617" spans="7:7" ht="122.25" customHeight="1" x14ac:dyDescent="0.25">
      <c r="G617" s="50"/>
    </row>
    <row r="618" spans="7:7" ht="122.25" customHeight="1" x14ac:dyDescent="0.25">
      <c r="G618" s="50"/>
    </row>
    <row r="619" spans="7:7" ht="122.25" customHeight="1" x14ac:dyDescent="0.25">
      <c r="G619" s="50"/>
    </row>
    <row r="620" spans="7:7" ht="122.25" customHeight="1" x14ac:dyDescent="0.25">
      <c r="G620" s="50"/>
    </row>
    <row r="621" spans="7:7" ht="122.25" customHeight="1" x14ac:dyDescent="0.25">
      <c r="G621" s="50"/>
    </row>
    <row r="622" spans="7:7" ht="122.25" customHeight="1" x14ac:dyDescent="0.25">
      <c r="G622" s="50"/>
    </row>
    <row r="623" spans="7:7" ht="122.25" customHeight="1" x14ac:dyDescent="0.25">
      <c r="G623" s="50"/>
    </row>
    <row r="624" spans="7:7" ht="122.25" customHeight="1" x14ac:dyDescent="0.25">
      <c r="G624" s="50"/>
    </row>
    <row r="625" spans="7:7" ht="122.25" customHeight="1" x14ac:dyDescent="0.25">
      <c r="G625" s="50"/>
    </row>
    <row r="626" spans="7:7" ht="122.25" customHeight="1" x14ac:dyDescent="0.25">
      <c r="G626" s="50"/>
    </row>
    <row r="627" spans="7:7" ht="122.25" customHeight="1" x14ac:dyDescent="0.25">
      <c r="G627" s="50"/>
    </row>
    <row r="628" spans="7:7" ht="122.25" customHeight="1" x14ac:dyDescent="0.25">
      <c r="G628" s="50"/>
    </row>
    <row r="629" spans="7:7" ht="122.25" customHeight="1" x14ac:dyDescent="0.25">
      <c r="G629" s="50"/>
    </row>
    <row r="630" spans="7:7" ht="122.25" customHeight="1" x14ac:dyDescent="0.25">
      <c r="G630" s="50"/>
    </row>
    <row r="631" spans="7:7" ht="122.25" customHeight="1" x14ac:dyDescent="0.25">
      <c r="G631" s="50"/>
    </row>
    <row r="632" spans="7:7" ht="122.25" customHeight="1" x14ac:dyDescent="0.25">
      <c r="G632" s="50"/>
    </row>
    <row r="633" spans="7:7" ht="122.25" customHeight="1" x14ac:dyDescent="0.25">
      <c r="G633" s="50"/>
    </row>
    <row r="634" spans="7:7" ht="122.25" customHeight="1" x14ac:dyDescent="0.25">
      <c r="G634" s="50"/>
    </row>
    <row r="635" spans="7:7" ht="122.25" customHeight="1" x14ac:dyDescent="0.25">
      <c r="G635" s="50"/>
    </row>
    <row r="636" spans="7:7" ht="122.25" customHeight="1" x14ac:dyDescent="0.25">
      <c r="G636" s="50"/>
    </row>
    <row r="637" spans="7:7" ht="122.25" customHeight="1" x14ac:dyDescent="0.25">
      <c r="G637" s="50"/>
    </row>
    <row r="638" spans="7:7" ht="122.25" customHeight="1" x14ac:dyDescent="0.25">
      <c r="G638" s="50"/>
    </row>
    <row r="639" spans="7:7" ht="122.25" customHeight="1" x14ac:dyDescent="0.25">
      <c r="G639" s="50"/>
    </row>
    <row r="640" spans="7:7" ht="122.25" customHeight="1" x14ac:dyDescent="0.25">
      <c r="G640" s="50"/>
    </row>
    <row r="641" spans="7:7" ht="122.25" customHeight="1" x14ac:dyDescent="0.25">
      <c r="G641" s="50"/>
    </row>
    <row r="642" spans="7:7" ht="122.25" customHeight="1" x14ac:dyDescent="0.25">
      <c r="G642" s="50"/>
    </row>
    <row r="643" spans="7:7" ht="122.25" customHeight="1" x14ac:dyDescent="0.25">
      <c r="G643" s="50"/>
    </row>
    <row r="644" spans="7:7" ht="122.25" customHeight="1" x14ac:dyDescent="0.25">
      <c r="G644" s="50"/>
    </row>
    <row r="645" spans="7:7" ht="122.25" customHeight="1" x14ac:dyDescent="0.25">
      <c r="G645" s="50"/>
    </row>
    <row r="646" spans="7:7" ht="122.25" customHeight="1" x14ac:dyDescent="0.25">
      <c r="G646" s="50"/>
    </row>
    <row r="647" spans="7:7" ht="122.25" customHeight="1" x14ac:dyDescent="0.25">
      <c r="G647" s="50"/>
    </row>
    <row r="648" spans="7:7" ht="122.25" customHeight="1" x14ac:dyDescent="0.25">
      <c r="G648" s="50"/>
    </row>
    <row r="649" spans="7:7" ht="122.25" customHeight="1" x14ac:dyDescent="0.25">
      <c r="G649" s="50"/>
    </row>
    <row r="650" spans="7:7" ht="122.25" customHeight="1" x14ac:dyDescent="0.25">
      <c r="G650" s="50"/>
    </row>
    <row r="651" spans="7:7" ht="122.25" customHeight="1" x14ac:dyDescent="0.25">
      <c r="G651" s="50"/>
    </row>
    <row r="652" spans="7:7" ht="122.25" customHeight="1" x14ac:dyDescent="0.25">
      <c r="G652" s="50"/>
    </row>
    <row r="653" spans="7:7" ht="122.25" customHeight="1" x14ac:dyDescent="0.25">
      <c r="G653" s="50"/>
    </row>
    <row r="654" spans="7:7" ht="122.25" customHeight="1" x14ac:dyDescent="0.25">
      <c r="G654" s="50"/>
    </row>
    <row r="655" spans="7:7" ht="122.25" customHeight="1" x14ac:dyDescent="0.25">
      <c r="G655" s="50"/>
    </row>
    <row r="656" spans="7:7" ht="122.25" customHeight="1" x14ac:dyDescent="0.25">
      <c r="G656" s="50"/>
    </row>
    <row r="657" spans="7:7" ht="122.25" customHeight="1" x14ac:dyDescent="0.25">
      <c r="G657" s="50"/>
    </row>
    <row r="658" spans="7:7" ht="122.25" customHeight="1" x14ac:dyDescent="0.25">
      <c r="G658" s="50"/>
    </row>
    <row r="659" spans="7:7" ht="122.25" customHeight="1" x14ac:dyDescent="0.25">
      <c r="G659" s="50"/>
    </row>
    <row r="660" spans="7:7" ht="122.25" customHeight="1" x14ac:dyDescent="0.25">
      <c r="G660" s="50"/>
    </row>
    <row r="661" spans="7:7" ht="122.25" customHeight="1" x14ac:dyDescent="0.25">
      <c r="G661" s="50"/>
    </row>
    <row r="662" spans="7:7" ht="122.25" customHeight="1" x14ac:dyDescent="0.25">
      <c r="G662" s="50"/>
    </row>
    <row r="663" spans="7:7" ht="122.25" customHeight="1" x14ac:dyDescent="0.25">
      <c r="G663" s="50"/>
    </row>
    <row r="664" spans="7:7" ht="122.25" customHeight="1" x14ac:dyDescent="0.25">
      <c r="G664" s="50"/>
    </row>
    <row r="665" spans="7:7" ht="122.25" customHeight="1" x14ac:dyDescent="0.25">
      <c r="G665" s="50"/>
    </row>
    <row r="666" spans="7:7" ht="122.25" customHeight="1" x14ac:dyDescent="0.25">
      <c r="G666" s="50"/>
    </row>
    <row r="667" spans="7:7" ht="122.25" customHeight="1" x14ac:dyDescent="0.25">
      <c r="G667" s="50"/>
    </row>
    <row r="668" spans="7:7" ht="122.25" customHeight="1" x14ac:dyDescent="0.25">
      <c r="G668" s="50"/>
    </row>
    <row r="669" spans="7:7" ht="122.25" customHeight="1" x14ac:dyDescent="0.25">
      <c r="G669" s="50"/>
    </row>
    <row r="670" spans="7:7" ht="122.25" customHeight="1" x14ac:dyDescent="0.25">
      <c r="G670" s="50"/>
    </row>
    <row r="671" spans="7:7" ht="122.25" customHeight="1" x14ac:dyDescent="0.25">
      <c r="G671" s="50"/>
    </row>
    <row r="672" spans="7:7" ht="122.25" customHeight="1" x14ac:dyDescent="0.25">
      <c r="G672" s="50"/>
    </row>
    <row r="673" spans="7:7" ht="122.25" customHeight="1" x14ac:dyDescent="0.25">
      <c r="G673" s="50"/>
    </row>
    <row r="674" spans="7:7" ht="122.25" customHeight="1" x14ac:dyDescent="0.25">
      <c r="G674" s="50"/>
    </row>
    <row r="675" spans="7:7" ht="122.25" customHeight="1" x14ac:dyDescent="0.25">
      <c r="G675" s="50"/>
    </row>
    <row r="676" spans="7:7" ht="122.25" customHeight="1" x14ac:dyDescent="0.25">
      <c r="G676" s="50"/>
    </row>
    <row r="677" spans="7:7" ht="122.25" customHeight="1" x14ac:dyDescent="0.25">
      <c r="G677" s="50"/>
    </row>
    <row r="678" spans="7:7" ht="122.25" customHeight="1" x14ac:dyDescent="0.25">
      <c r="G678" s="50"/>
    </row>
    <row r="679" spans="7:7" ht="122.25" customHeight="1" x14ac:dyDescent="0.25">
      <c r="G679" s="50"/>
    </row>
    <row r="680" spans="7:7" ht="122.25" customHeight="1" x14ac:dyDescent="0.25">
      <c r="G680" s="50"/>
    </row>
    <row r="681" spans="7:7" ht="122.25" customHeight="1" x14ac:dyDescent="0.25">
      <c r="G681" s="50"/>
    </row>
    <row r="682" spans="7:7" ht="122.25" customHeight="1" x14ac:dyDescent="0.25">
      <c r="G682" s="50"/>
    </row>
    <row r="683" spans="7:7" ht="122.25" customHeight="1" x14ac:dyDescent="0.25">
      <c r="G683" s="50"/>
    </row>
    <row r="684" spans="7:7" ht="122.25" customHeight="1" x14ac:dyDescent="0.25">
      <c r="G684" s="50"/>
    </row>
    <row r="685" spans="7:7" ht="122.25" customHeight="1" x14ac:dyDescent="0.25">
      <c r="G685" s="50"/>
    </row>
    <row r="686" spans="7:7" ht="122.25" customHeight="1" x14ac:dyDescent="0.25">
      <c r="G686" s="50"/>
    </row>
    <row r="687" spans="7:7" ht="122.25" customHeight="1" x14ac:dyDescent="0.25">
      <c r="G687" s="50"/>
    </row>
    <row r="688" spans="7:7" ht="122.25" customHeight="1" x14ac:dyDescent="0.25">
      <c r="G688" s="50"/>
    </row>
    <row r="689" spans="7:7" ht="122.25" customHeight="1" x14ac:dyDescent="0.25">
      <c r="G689" s="50"/>
    </row>
    <row r="690" spans="7:7" ht="122.25" customHeight="1" x14ac:dyDescent="0.25">
      <c r="G690" s="50"/>
    </row>
    <row r="691" spans="7:7" ht="122.25" customHeight="1" x14ac:dyDescent="0.25">
      <c r="G691" s="50"/>
    </row>
    <row r="692" spans="7:7" ht="122.25" customHeight="1" x14ac:dyDescent="0.25">
      <c r="G692" s="50"/>
    </row>
    <row r="693" spans="7:7" ht="122.25" customHeight="1" x14ac:dyDescent="0.25">
      <c r="G693" s="50"/>
    </row>
    <row r="694" spans="7:7" ht="122.25" customHeight="1" x14ac:dyDescent="0.25">
      <c r="G694" s="50"/>
    </row>
    <row r="695" spans="7:7" ht="122.25" customHeight="1" x14ac:dyDescent="0.25">
      <c r="G695" s="50"/>
    </row>
    <row r="696" spans="7:7" ht="122.25" customHeight="1" x14ac:dyDescent="0.25">
      <c r="G696" s="50"/>
    </row>
    <row r="697" spans="7:7" ht="122.25" customHeight="1" x14ac:dyDescent="0.25">
      <c r="G697" s="50"/>
    </row>
    <row r="698" spans="7:7" ht="122.25" customHeight="1" x14ac:dyDescent="0.25">
      <c r="G698" s="50"/>
    </row>
    <row r="699" spans="7:7" ht="122.25" customHeight="1" x14ac:dyDescent="0.25">
      <c r="G699" s="50"/>
    </row>
    <row r="700" spans="7:7" ht="122.25" customHeight="1" x14ac:dyDescent="0.25">
      <c r="G700" s="50"/>
    </row>
    <row r="701" spans="7:7" ht="122.25" customHeight="1" x14ac:dyDescent="0.25">
      <c r="G701" s="50"/>
    </row>
    <row r="702" spans="7:7" ht="122.25" customHeight="1" x14ac:dyDescent="0.25">
      <c r="G702" s="50"/>
    </row>
    <row r="703" spans="7:7" ht="122.25" customHeight="1" x14ac:dyDescent="0.25">
      <c r="G703" s="50"/>
    </row>
    <row r="704" spans="7:7" ht="122.25" customHeight="1" x14ac:dyDescent="0.25">
      <c r="G704" s="50"/>
    </row>
    <row r="705" spans="7:7" ht="122.25" customHeight="1" x14ac:dyDescent="0.25">
      <c r="G705" s="50"/>
    </row>
    <row r="706" spans="7:7" ht="122.25" customHeight="1" x14ac:dyDescent="0.25">
      <c r="G706" s="50"/>
    </row>
    <row r="707" spans="7:7" ht="122.25" customHeight="1" x14ac:dyDescent="0.25">
      <c r="G707" s="50"/>
    </row>
    <row r="708" spans="7:7" ht="122.25" customHeight="1" x14ac:dyDescent="0.25">
      <c r="G708" s="50"/>
    </row>
    <row r="709" spans="7:7" ht="122.25" customHeight="1" x14ac:dyDescent="0.25">
      <c r="G709" s="50"/>
    </row>
    <row r="710" spans="7:7" ht="122.25" customHeight="1" x14ac:dyDescent="0.25">
      <c r="G710" s="50"/>
    </row>
    <row r="711" spans="7:7" ht="122.25" customHeight="1" x14ac:dyDescent="0.25">
      <c r="G711" s="50"/>
    </row>
    <row r="712" spans="7:7" ht="122.25" customHeight="1" x14ac:dyDescent="0.25">
      <c r="G712" s="50"/>
    </row>
    <row r="713" spans="7:7" ht="122.25" customHeight="1" x14ac:dyDescent="0.25">
      <c r="G713" s="50"/>
    </row>
    <row r="714" spans="7:7" ht="122.25" customHeight="1" x14ac:dyDescent="0.25">
      <c r="G714" s="50"/>
    </row>
    <row r="715" spans="7:7" ht="122.25" customHeight="1" x14ac:dyDescent="0.25">
      <c r="G715" s="50"/>
    </row>
    <row r="716" spans="7:7" ht="122.25" customHeight="1" x14ac:dyDescent="0.25">
      <c r="G716" s="50"/>
    </row>
    <row r="717" spans="7:7" ht="122.25" customHeight="1" x14ac:dyDescent="0.25">
      <c r="G717" s="50"/>
    </row>
    <row r="718" spans="7:7" ht="122.25" customHeight="1" x14ac:dyDescent="0.25">
      <c r="G718" s="50"/>
    </row>
    <row r="719" spans="7:7" ht="122.25" customHeight="1" x14ac:dyDescent="0.25">
      <c r="G719" s="50"/>
    </row>
    <row r="720" spans="7:7" ht="122.25" customHeight="1" x14ac:dyDescent="0.25">
      <c r="G720" s="50"/>
    </row>
    <row r="721" spans="7:7" ht="122.25" customHeight="1" x14ac:dyDescent="0.25">
      <c r="G721" s="50"/>
    </row>
    <row r="722" spans="7:7" ht="122.25" customHeight="1" x14ac:dyDescent="0.25">
      <c r="G722" s="50"/>
    </row>
    <row r="723" spans="7:7" ht="122.25" customHeight="1" x14ac:dyDescent="0.25">
      <c r="G723" s="50"/>
    </row>
    <row r="724" spans="7:7" ht="122.25" customHeight="1" x14ac:dyDescent="0.25">
      <c r="G724" s="50"/>
    </row>
    <row r="725" spans="7:7" ht="122.25" customHeight="1" x14ac:dyDescent="0.25">
      <c r="G725" s="50"/>
    </row>
    <row r="726" spans="7:7" ht="122.25" customHeight="1" x14ac:dyDescent="0.25">
      <c r="G726" s="50"/>
    </row>
    <row r="727" spans="7:7" ht="122.25" customHeight="1" x14ac:dyDescent="0.25">
      <c r="G727" s="50"/>
    </row>
    <row r="728" spans="7:7" ht="122.25" customHeight="1" x14ac:dyDescent="0.25">
      <c r="G728" s="50"/>
    </row>
    <row r="729" spans="7:7" ht="122.25" customHeight="1" x14ac:dyDescent="0.25">
      <c r="G729" s="50"/>
    </row>
    <row r="730" spans="7:7" ht="122.25" customHeight="1" x14ac:dyDescent="0.25">
      <c r="G730" s="50"/>
    </row>
    <row r="731" spans="7:7" ht="122.25" customHeight="1" x14ac:dyDescent="0.25">
      <c r="G731" s="50"/>
    </row>
    <row r="732" spans="7:7" ht="122.25" customHeight="1" x14ac:dyDescent="0.25">
      <c r="G732" s="50"/>
    </row>
    <row r="733" spans="7:7" ht="122.25" customHeight="1" x14ac:dyDescent="0.25">
      <c r="G733" s="50"/>
    </row>
    <row r="734" spans="7:7" ht="122.25" customHeight="1" x14ac:dyDescent="0.25">
      <c r="G734" s="50"/>
    </row>
    <row r="735" spans="7:7" ht="122.25" customHeight="1" x14ac:dyDescent="0.25">
      <c r="G735" s="50"/>
    </row>
    <row r="736" spans="7:7" ht="122.25" customHeight="1" x14ac:dyDescent="0.25">
      <c r="G736" s="50"/>
    </row>
    <row r="737" spans="7:7" ht="122.25" customHeight="1" x14ac:dyDescent="0.25">
      <c r="G737" s="50"/>
    </row>
    <row r="738" spans="7:7" ht="122.25" customHeight="1" x14ac:dyDescent="0.25">
      <c r="G738" s="50"/>
    </row>
    <row r="739" spans="7:7" ht="122.25" customHeight="1" x14ac:dyDescent="0.25">
      <c r="G739" s="50"/>
    </row>
    <row r="740" spans="7:7" ht="122.25" customHeight="1" x14ac:dyDescent="0.25">
      <c r="G740" s="50"/>
    </row>
    <row r="741" spans="7:7" ht="122.25" customHeight="1" x14ac:dyDescent="0.25">
      <c r="G741" s="50"/>
    </row>
    <row r="742" spans="7:7" ht="122.25" customHeight="1" x14ac:dyDescent="0.25">
      <c r="G742" s="50"/>
    </row>
    <row r="743" spans="7:7" ht="122.25" customHeight="1" x14ac:dyDescent="0.25">
      <c r="G743" s="50"/>
    </row>
    <row r="744" spans="7:7" ht="122.25" customHeight="1" x14ac:dyDescent="0.25">
      <c r="G744" s="50"/>
    </row>
    <row r="745" spans="7:7" ht="122.25" customHeight="1" x14ac:dyDescent="0.25">
      <c r="G745" s="50"/>
    </row>
    <row r="746" spans="7:7" ht="122.25" customHeight="1" x14ac:dyDescent="0.25">
      <c r="G746" s="50"/>
    </row>
    <row r="747" spans="7:7" ht="122.25" customHeight="1" x14ac:dyDescent="0.25">
      <c r="G747" s="50"/>
    </row>
    <row r="748" spans="7:7" ht="122.25" customHeight="1" x14ac:dyDescent="0.25">
      <c r="G748" s="50"/>
    </row>
    <row r="749" spans="7:7" ht="122.25" customHeight="1" x14ac:dyDescent="0.25">
      <c r="G749" s="50"/>
    </row>
    <row r="750" spans="7:7" ht="122.25" customHeight="1" x14ac:dyDescent="0.25">
      <c r="G750" s="50"/>
    </row>
    <row r="751" spans="7:7" ht="122.25" customHeight="1" x14ac:dyDescent="0.25">
      <c r="G751" s="50"/>
    </row>
    <row r="752" spans="7:7" ht="122.25" customHeight="1" x14ac:dyDescent="0.25">
      <c r="G752" s="50"/>
    </row>
    <row r="753" spans="7:7" ht="122.25" customHeight="1" x14ac:dyDescent="0.25">
      <c r="G753" s="50"/>
    </row>
    <row r="754" spans="7:7" ht="122.25" customHeight="1" x14ac:dyDescent="0.25">
      <c r="G754" s="50"/>
    </row>
    <row r="755" spans="7:7" ht="122.25" customHeight="1" x14ac:dyDescent="0.25">
      <c r="G755" s="50"/>
    </row>
    <row r="756" spans="7:7" ht="122.25" customHeight="1" x14ac:dyDescent="0.25">
      <c r="G756" s="50"/>
    </row>
    <row r="757" spans="7:7" ht="122.25" customHeight="1" x14ac:dyDescent="0.25">
      <c r="G757" s="50"/>
    </row>
    <row r="758" spans="7:7" ht="122.25" customHeight="1" x14ac:dyDescent="0.25">
      <c r="G758" s="50"/>
    </row>
    <row r="759" spans="7:7" ht="122.25" customHeight="1" x14ac:dyDescent="0.25">
      <c r="G759" s="50"/>
    </row>
    <row r="760" spans="7:7" ht="122.25" customHeight="1" x14ac:dyDescent="0.25">
      <c r="G760" s="50"/>
    </row>
    <row r="761" spans="7:7" ht="122.25" customHeight="1" x14ac:dyDescent="0.25">
      <c r="G761" s="50"/>
    </row>
    <row r="762" spans="7:7" ht="122.25" customHeight="1" x14ac:dyDescent="0.25">
      <c r="G762" s="50"/>
    </row>
    <row r="763" spans="7:7" ht="122.25" customHeight="1" x14ac:dyDescent="0.25">
      <c r="G763" s="50"/>
    </row>
    <row r="764" spans="7:7" ht="122.25" customHeight="1" x14ac:dyDescent="0.25">
      <c r="G764" s="50"/>
    </row>
    <row r="765" spans="7:7" ht="122.25" customHeight="1" x14ac:dyDescent="0.25">
      <c r="G765" s="50"/>
    </row>
    <row r="766" spans="7:7" ht="122.25" customHeight="1" x14ac:dyDescent="0.25">
      <c r="G766" s="50"/>
    </row>
    <row r="767" spans="7:7" ht="122.25" customHeight="1" x14ac:dyDescent="0.25">
      <c r="G767" s="50"/>
    </row>
    <row r="768" spans="7:7" ht="122.25" customHeight="1" x14ac:dyDescent="0.25">
      <c r="G768" s="50"/>
    </row>
    <row r="769" spans="7:7" ht="122.25" customHeight="1" x14ac:dyDescent="0.25">
      <c r="G769" s="50"/>
    </row>
    <row r="770" spans="7:7" ht="122.25" customHeight="1" x14ac:dyDescent="0.25">
      <c r="G770" s="50"/>
    </row>
    <row r="771" spans="7:7" ht="122.25" customHeight="1" x14ac:dyDescent="0.25">
      <c r="G771" s="50"/>
    </row>
    <row r="772" spans="7:7" ht="122.25" customHeight="1" x14ac:dyDescent="0.25">
      <c r="G772" s="50"/>
    </row>
    <row r="773" spans="7:7" ht="122.25" customHeight="1" x14ac:dyDescent="0.25">
      <c r="G773" s="50"/>
    </row>
    <row r="774" spans="7:7" ht="122.25" customHeight="1" x14ac:dyDescent="0.25">
      <c r="G774" s="50"/>
    </row>
    <row r="775" spans="7:7" ht="122.25" customHeight="1" x14ac:dyDescent="0.25">
      <c r="G775" s="50"/>
    </row>
    <row r="776" spans="7:7" ht="122.25" customHeight="1" x14ac:dyDescent="0.25">
      <c r="G776" s="50"/>
    </row>
    <row r="777" spans="7:7" ht="122.25" customHeight="1" x14ac:dyDescent="0.25">
      <c r="G777" s="50"/>
    </row>
    <row r="778" spans="7:7" ht="122.25" customHeight="1" x14ac:dyDescent="0.25">
      <c r="G778" s="50"/>
    </row>
    <row r="779" spans="7:7" ht="122.25" customHeight="1" x14ac:dyDescent="0.25">
      <c r="G779" s="50"/>
    </row>
    <row r="780" spans="7:7" ht="122.25" customHeight="1" x14ac:dyDescent="0.25">
      <c r="G780" s="50"/>
    </row>
    <row r="781" spans="7:7" ht="122.25" customHeight="1" x14ac:dyDescent="0.25">
      <c r="G781" s="50"/>
    </row>
    <row r="782" spans="7:7" ht="122.25" customHeight="1" x14ac:dyDescent="0.25">
      <c r="G782" s="50"/>
    </row>
    <row r="783" spans="7:7" ht="122.25" customHeight="1" x14ac:dyDescent="0.25">
      <c r="G783" s="50"/>
    </row>
    <row r="784" spans="7:7" ht="122.25" customHeight="1" x14ac:dyDescent="0.25">
      <c r="G784" s="50"/>
    </row>
    <row r="785" spans="7:7" ht="122.25" customHeight="1" x14ac:dyDescent="0.25">
      <c r="G785" s="50"/>
    </row>
    <row r="786" spans="7:7" ht="122.25" customHeight="1" x14ac:dyDescent="0.25">
      <c r="G786" s="50"/>
    </row>
    <row r="787" spans="7:7" ht="122.25" customHeight="1" x14ac:dyDescent="0.25">
      <c r="G787" s="50"/>
    </row>
    <row r="788" spans="7:7" ht="122.25" customHeight="1" x14ac:dyDescent="0.25">
      <c r="G788" s="50"/>
    </row>
    <row r="789" spans="7:7" ht="122.25" customHeight="1" x14ac:dyDescent="0.25">
      <c r="G789" s="50"/>
    </row>
    <row r="790" spans="7:7" ht="122.25" customHeight="1" x14ac:dyDescent="0.25">
      <c r="G790" s="50"/>
    </row>
    <row r="791" spans="7:7" ht="122.25" customHeight="1" x14ac:dyDescent="0.25">
      <c r="G791" s="50"/>
    </row>
    <row r="792" spans="7:7" ht="122.25" customHeight="1" x14ac:dyDescent="0.25">
      <c r="G792" s="50"/>
    </row>
    <row r="793" spans="7:7" ht="122.25" customHeight="1" x14ac:dyDescent="0.25">
      <c r="G793" s="50"/>
    </row>
    <row r="794" spans="7:7" ht="122.25" customHeight="1" x14ac:dyDescent="0.25">
      <c r="G794" s="50"/>
    </row>
    <row r="795" spans="7:7" ht="122.25" customHeight="1" x14ac:dyDescent="0.25">
      <c r="G795" s="50"/>
    </row>
    <row r="796" spans="7:7" ht="122.25" customHeight="1" x14ac:dyDescent="0.25">
      <c r="G796" s="50"/>
    </row>
    <row r="797" spans="7:7" ht="122.25" customHeight="1" x14ac:dyDescent="0.25">
      <c r="G797" s="50"/>
    </row>
    <row r="798" spans="7:7" ht="122.25" customHeight="1" x14ac:dyDescent="0.25">
      <c r="G798" s="50"/>
    </row>
    <row r="799" spans="7:7" ht="122.25" customHeight="1" x14ac:dyDescent="0.25">
      <c r="G799" s="50"/>
    </row>
    <row r="800" spans="7:7" ht="122.25" customHeight="1" x14ac:dyDescent="0.25">
      <c r="G800" s="50"/>
    </row>
    <row r="801" spans="7:7" ht="122.25" customHeight="1" x14ac:dyDescent="0.25">
      <c r="G801" s="50"/>
    </row>
    <row r="802" spans="7:7" ht="122.25" customHeight="1" x14ac:dyDescent="0.25">
      <c r="G802" s="50"/>
    </row>
    <row r="803" spans="7:7" ht="122.25" customHeight="1" x14ac:dyDescent="0.25">
      <c r="G803" s="50"/>
    </row>
    <row r="804" spans="7:7" ht="122.25" customHeight="1" x14ac:dyDescent="0.25">
      <c r="G804" s="50"/>
    </row>
    <row r="805" spans="7:7" ht="122.25" customHeight="1" x14ac:dyDescent="0.25">
      <c r="G805" s="50"/>
    </row>
    <row r="806" spans="7:7" ht="122.25" customHeight="1" x14ac:dyDescent="0.25">
      <c r="G806" s="50"/>
    </row>
    <row r="807" spans="7:7" ht="122.25" customHeight="1" x14ac:dyDescent="0.25">
      <c r="G807" s="50"/>
    </row>
    <row r="808" spans="7:7" ht="122.25" customHeight="1" x14ac:dyDescent="0.25">
      <c r="G808" s="50"/>
    </row>
    <row r="809" spans="7:7" ht="122.25" customHeight="1" x14ac:dyDescent="0.25">
      <c r="G809" s="50"/>
    </row>
    <row r="810" spans="7:7" ht="122.25" customHeight="1" x14ac:dyDescent="0.25">
      <c r="G810" s="50"/>
    </row>
    <row r="811" spans="7:7" ht="122.25" customHeight="1" x14ac:dyDescent="0.25">
      <c r="G811" s="50"/>
    </row>
    <row r="812" spans="7:7" ht="122.25" customHeight="1" x14ac:dyDescent="0.25">
      <c r="G812" s="50"/>
    </row>
    <row r="813" spans="7:7" ht="122.25" customHeight="1" x14ac:dyDescent="0.25">
      <c r="G813" s="50"/>
    </row>
    <row r="814" spans="7:7" ht="122.25" customHeight="1" x14ac:dyDescent="0.25">
      <c r="G814" s="50"/>
    </row>
    <row r="815" spans="7:7" ht="122.25" customHeight="1" x14ac:dyDescent="0.25">
      <c r="G815" s="50"/>
    </row>
    <row r="816" spans="7:7" ht="122.25" customHeight="1" x14ac:dyDescent="0.25">
      <c r="G816" s="50"/>
    </row>
    <row r="817" spans="7:7" ht="122.25" customHeight="1" x14ac:dyDescent="0.25">
      <c r="G817" s="50"/>
    </row>
    <row r="818" spans="7:7" ht="122.25" customHeight="1" x14ac:dyDescent="0.25">
      <c r="G818" s="50"/>
    </row>
    <row r="819" spans="7:7" ht="122.25" customHeight="1" x14ac:dyDescent="0.25">
      <c r="G819" s="50"/>
    </row>
    <row r="820" spans="7:7" ht="122.25" customHeight="1" x14ac:dyDescent="0.25">
      <c r="G820" s="50"/>
    </row>
    <row r="821" spans="7:7" ht="122.25" customHeight="1" x14ac:dyDescent="0.25">
      <c r="G821" s="50"/>
    </row>
    <row r="822" spans="7:7" ht="122.25" customHeight="1" x14ac:dyDescent="0.25">
      <c r="G822" s="50"/>
    </row>
    <row r="823" spans="7:7" ht="122.25" customHeight="1" x14ac:dyDescent="0.25">
      <c r="G823" s="50"/>
    </row>
    <row r="824" spans="7:7" ht="122.25" customHeight="1" x14ac:dyDescent="0.25">
      <c r="G824" s="50"/>
    </row>
    <row r="825" spans="7:7" ht="122.25" customHeight="1" x14ac:dyDescent="0.25">
      <c r="G825" s="50"/>
    </row>
    <row r="826" spans="7:7" ht="122.25" customHeight="1" x14ac:dyDescent="0.25">
      <c r="G826" s="50"/>
    </row>
    <row r="827" spans="7:7" ht="122.25" customHeight="1" x14ac:dyDescent="0.25">
      <c r="G827" s="50"/>
    </row>
    <row r="828" spans="7:7" ht="122.25" customHeight="1" x14ac:dyDescent="0.25">
      <c r="G828" s="50"/>
    </row>
    <row r="829" spans="7:7" ht="122.25" customHeight="1" x14ac:dyDescent="0.25">
      <c r="G829" s="50"/>
    </row>
    <row r="830" spans="7:7" ht="122.25" customHeight="1" x14ac:dyDescent="0.25">
      <c r="G830" s="50"/>
    </row>
    <row r="831" spans="7:7" ht="122.25" customHeight="1" x14ac:dyDescent="0.25">
      <c r="G831" s="50"/>
    </row>
    <row r="832" spans="7:7" ht="122.25" customHeight="1" x14ac:dyDescent="0.25">
      <c r="G832" s="50"/>
    </row>
    <row r="833" spans="7:7" ht="122.25" customHeight="1" x14ac:dyDescent="0.25">
      <c r="G833" s="50"/>
    </row>
    <row r="834" spans="7:7" ht="122.25" customHeight="1" x14ac:dyDescent="0.25">
      <c r="G834" s="50"/>
    </row>
    <row r="835" spans="7:7" ht="122.25" customHeight="1" x14ac:dyDescent="0.25">
      <c r="G835" s="50"/>
    </row>
    <row r="836" spans="7:7" ht="122.25" customHeight="1" x14ac:dyDescent="0.25">
      <c r="G836" s="50"/>
    </row>
    <row r="837" spans="7:7" ht="122.25" customHeight="1" x14ac:dyDescent="0.25">
      <c r="G837" s="50"/>
    </row>
    <row r="838" spans="7:7" ht="122.25" customHeight="1" x14ac:dyDescent="0.25">
      <c r="G838" s="50"/>
    </row>
    <row r="839" spans="7:7" ht="122.25" customHeight="1" x14ac:dyDescent="0.25">
      <c r="G839" s="50"/>
    </row>
    <row r="840" spans="7:7" ht="122.25" customHeight="1" x14ac:dyDescent="0.25">
      <c r="G840" s="50"/>
    </row>
    <row r="841" spans="7:7" ht="122.25" customHeight="1" x14ac:dyDescent="0.25">
      <c r="G841" s="50"/>
    </row>
    <row r="842" spans="7:7" ht="122.25" customHeight="1" x14ac:dyDescent="0.25">
      <c r="G842" s="50"/>
    </row>
    <row r="843" spans="7:7" ht="122.25" customHeight="1" x14ac:dyDescent="0.25">
      <c r="G843" s="50"/>
    </row>
    <row r="844" spans="7:7" ht="122.25" customHeight="1" x14ac:dyDescent="0.25">
      <c r="G844" s="50"/>
    </row>
    <row r="845" spans="7:7" ht="122.25" customHeight="1" x14ac:dyDescent="0.25">
      <c r="G845" s="50"/>
    </row>
    <row r="846" spans="7:7" ht="122.25" customHeight="1" x14ac:dyDescent="0.25">
      <c r="G846" s="50"/>
    </row>
    <row r="847" spans="7:7" ht="122.25" customHeight="1" x14ac:dyDescent="0.25">
      <c r="G847" s="50"/>
    </row>
    <row r="848" spans="7:7" ht="122.25" customHeight="1" x14ac:dyDescent="0.25">
      <c r="G848" s="50"/>
    </row>
    <row r="849" spans="7:7" ht="122.25" customHeight="1" x14ac:dyDescent="0.25">
      <c r="G849" s="50"/>
    </row>
    <row r="850" spans="7:7" ht="122.25" customHeight="1" x14ac:dyDescent="0.25">
      <c r="G850" s="50"/>
    </row>
    <row r="851" spans="7:7" ht="122.25" customHeight="1" x14ac:dyDescent="0.25">
      <c r="G851" s="50"/>
    </row>
    <row r="852" spans="7:7" ht="122.25" customHeight="1" x14ac:dyDescent="0.25">
      <c r="G852" s="50"/>
    </row>
    <row r="853" spans="7:7" ht="122.25" customHeight="1" x14ac:dyDescent="0.25">
      <c r="G853" s="50"/>
    </row>
    <row r="854" spans="7:7" ht="122.25" customHeight="1" x14ac:dyDescent="0.25">
      <c r="G854" s="50"/>
    </row>
    <row r="855" spans="7:7" ht="122.25" customHeight="1" x14ac:dyDescent="0.25">
      <c r="G855" s="50"/>
    </row>
    <row r="856" spans="7:7" ht="122.25" customHeight="1" x14ac:dyDescent="0.25">
      <c r="G856" s="50"/>
    </row>
    <row r="857" spans="7:7" ht="122.25" customHeight="1" x14ac:dyDescent="0.25">
      <c r="G857" s="50"/>
    </row>
    <row r="858" spans="7:7" ht="122.25" customHeight="1" x14ac:dyDescent="0.25">
      <c r="G858" s="50"/>
    </row>
    <row r="859" spans="7:7" ht="122.25" customHeight="1" x14ac:dyDescent="0.25">
      <c r="G859" s="50"/>
    </row>
    <row r="860" spans="7:7" ht="122.25" customHeight="1" x14ac:dyDescent="0.25">
      <c r="G860" s="50"/>
    </row>
    <row r="861" spans="7:7" ht="122.25" customHeight="1" x14ac:dyDescent="0.25">
      <c r="G861" s="50"/>
    </row>
    <row r="862" spans="7:7" ht="122.25" customHeight="1" x14ac:dyDescent="0.25">
      <c r="G862" s="50"/>
    </row>
    <row r="863" spans="7:7" ht="122.25" customHeight="1" x14ac:dyDescent="0.25">
      <c r="G863" s="50"/>
    </row>
    <row r="864" spans="7:7" ht="122.25" customHeight="1" x14ac:dyDescent="0.25">
      <c r="G864" s="50"/>
    </row>
    <row r="865" spans="7:7" ht="122.25" customHeight="1" x14ac:dyDescent="0.25">
      <c r="G865" s="50"/>
    </row>
    <row r="866" spans="7:7" ht="122.25" customHeight="1" x14ac:dyDescent="0.25">
      <c r="G866" s="50"/>
    </row>
    <row r="867" spans="7:7" ht="122.25" customHeight="1" x14ac:dyDescent="0.25">
      <c r="G867" s="50"/>
    </row>
    <row r="868" spans="7:7" ht="122.25" customHeight="1" x14ac:dyDescent="0.25">
      <c r="G868" s="50"/>
    </row>
    <row r="869" spans="7:7" ht="122.25" customHeight="1" x14ac:dyDescent="0.25">
      <c r="G869" s="50"/>
    </row>
    <row r="870" spans="7:7" ht="122.25" customHeight="1" x14ac:dyDescent="0.25">
      <c r="G870" s="50"/>
    </row>
    <row r="871" spans="7:7" ht="122.25" customHeight="1" x14ac:dyDescent="0.25">
      <c r="G871" s="50"/>
    </row>
    <row r="872" spans="7:7" ht="122.25" customHeight="1" x14ac:dyDescent="0.25">
      <c r="G872" s="50"/>
    </row>
    <row r="873" spans="7:7" ht="122.25" customHeight="1" x14ac:dyDescent="0.25">
      <c r="G873" s="50"/>
    </row>
    <row r="874" spans="7:7" ht="122.25" customHeight="1" x14ac:dyDescent="0.25">
      <c r="G874" s="50"/>
    </row>
    <row r="875" spans="7:7" ht="122.25" customHeight="1" x14ac:dyDescent="0.25">
      <c r="G875" s="50"/>
    </row>
    <row r="876" spans="7:7" ht="122.25" customHeight="1" x14ac:dyDescent="0.25">
      <c r="G876" s="50"/>
    </row>
    <row r="877" spans="7:7" ht="122.25" customHeight="1" x14ac:dyDescent="0.25">
      <c r="G877" s="50"/>
    </row>
    <row r="878" spans="7:7" ht="122.25" customHeight="1" x14ac:dyDescent="0.25">
      <c r="G878" s="50"/>
    </row>
    <row r="879" spans="7:7" ht="122.25" customHeight="1" x14ac:dyDescent="0.25">
      <c r="G879" s="50"/>
    </row>
    <row r="880" spans="7:7" ht="122.25" customHeight="1" x14ac:dyDescent="0.25">
      <c r="G880" s="50"/>
    </row>
    <row r="881" spans="7:7" ht="122.25" customHeight="1" x14ac:dyDescent="0.25">
      <c r="G881" s="50"/>
    </row>
    <row r="882" spans="7:7" ht="122.25" customHeight="1" x14ac:dyDescent="0.25">
      <c r="G882" s="50"/>
    </row>
    <row r="883" spans="7:7" ht="122.25" customHeight="1" x14ac:dyDescent="0.25">
      <c r="G883" s="50"/>
    </row>
    <row r="884" spans="7:7" ht="122.25" customHeight="1" x14ac:dyDescent="0.25">
      <c r="G884" s="50"/>
    </row>
    <row r="885" spans="7:7" ht="122.25" customHeight="1" x14ac:dyDescent="0.25">
      <c r="G885" s="50"/>
    </row>
    <row r="886" spans="7:7" ht="122.25" customHeight="1" x14ac:dyDescent="0.25">
      <c r="G886" s="50"/>
    </row>
    <row r="887" spans="7:7" ht="122.25" customHeight="1" x14ac:dyDescent="0.25">
      <c r="G887" s="50"/>
    </row>
    <row r="888" spans="7:7" ht="122.25" customHeight="1" x14ac:dyDescent="0.25">
      <c r="G888" s="50"/>
    </row>
    <row r="889" spans="7:7" ht="122.25" customHeight="1" x14ac:dyDescent="0.25">
      <c r="G889" s="50"/>
    </row>
    <row r="890" spans="7:7" ht="122.25" customHeight="1" x14ac:dyDescent="0.25">
      <c r="G890" s="50"/>
    </row>
    <row r="891" spans="7:7" ht="122.25" customHeight="1" x14ac:dyDescent="0.25">
      <c r="G891" s="50"/>
    </row>
    <row r="892" spans="7:7" ht="122.25" customHeight="1" x14ac:dyDescent="0.25">
      <c r="G892" s="50"/>
    </row>
    <row r="893" spans="7:7" ht="122.25" customHeight="1" x14ac:dyDescent="0.25">
      <c r="G893" s="50"/>
    </row>
    <row r="894" spans="7:7" ht="122.25" customHeight="1" x14ac:dyDescent="0.25">
      <c r="G894" s="50"/>
    </row>
    <row r="895" spans="7:7" ht="122.25" customHeight="1" x14ac:dyDescent="0.25">
      <c r="G895" s="50"/>
    </row>
    <row r="896" spans="7:7" ht="122.25" customHeight="1" x14ac:dyDescent="0.25">
      <c r="G896" s="50"/>
    </row>
    <row r="897" spans="7:7" ht="122.25" customHeight="1" x14ac:dyDescent="0.25">
      <c r="G897" s="50"/>
    </row>
    <row r="898" spans="7:7" ht="122.25" customHeight="1" x14ac:dyDescent="0.25">
      <c r="G898" s="50"/>
    </row>
    <row r="899" spans="7:7" ht="122.25" customHeight="1" x14ac:dyDescent="0.25">
      <c r="G899" s="50"/>
    </row>
    <row r="900" spans="7:7" ht="122.25" customHeight="1" x14ac:dyDescent="0.25">
      <c r="G900" s="50"/>
    </row>
    <row r="901" spans="7:7" ht="122.25" customHeight="1" x14ac:dyDescent="0.25">
      <c r="G901" s="50"/>
    </row>
    <row r="902" spans="7:7" ht="122.25" customHeight="1" x14ac:dyDescent="0.25">
      <c r="G902" s="50"/>
    </row>
    <row r="903" spans="7:7" ht="122.25" customHeight="1" x14ac:dyDescent="0.25">
      <c r="G903" s="50"/>
    </row>
    <row r="904" spans="7:7" ht="122.25" customHeight="1" x14ac:dyDescent="0.25">
      <c r="G904" s="50"/>
    </row>
    <row r="905" spans="7:7" ht="122.25" customHeight="1" x14ac:dyDescent="0.25">
      <c r="G905" s="50"/>
    </row>
    <row r="906" spans="7:7" ht="122.25" customHeight="1" x14ac:dyDescent="0.25">
      <c r="G906" s="50"/>
    </row>
    <row r="907" spans="7:7" ht="122.25" customHeight="1" x14ac:dyDescent="0.25">
      <c r="G907" s="50"/>
    </row>
    <row r="908" spans="7:7" ht="122.25" customHeight="1" x14ac:dyDescent="0.25">
      <c r="G908" s="50"/>
    </row>
    <row r="909" spans="7:7" ht="122.25" customHeight="1" x14ac:dyDescent="0.25">
      <c r="G909" s="50"/>
    </row>
    <row r="910" spans="7:7" ht="122.25" customHeight="1" x14ac:dyDescent="0.25">
      <c r="G910" s="50"/>
    </row>
    <row r="911" spans="7:7" ht="122.25" customHeight="1" x14ac:dyDescent="0.25">
      <c r="G911" s="50"/>
    </row>
    <row r="912" spans="7:7" ht="122.25" customHeight="1" x14ac:dyDescent="0.25">
      <c r="G912" s="50"/>
    </row>
    <row r="913" spans="7:7" ht="122.25" customHeight="1" x14ac:dyDescent="0.25">
      <c r="G913" s="50"/>
    </row>
    <row r="914" spans="7:7" ht="122.25" customHeight="1" x14ac:dyDescent="0.25">
      <c r="G914" s="50"/>
    </row>
    <row r="915" spans="7:7" ht="122.25" customHeight="1" x14ac:dyDescent="0.25">
      <c r="G915" s="50"/>
    </row>
    <row r="916" spans="7:7" ht="122.25" customHeight="1" x14ac:dyDescent="0.25">
      <c r="G916" s="50"/>
    </row>
    <row r="917" spans="7:7" ht="122.25" customHeight="1" x14ac:dyDescent="0.25">
      <c r="G917" s="50"/>
    </row>
    <row r="918" spans="7:7" ht="122.25" customHeight="1" x14ac:dyDescent="0.25">
      <c r="G918" s="50"/>
    </row>
    <row r="919" spans="7:7" ht="122.25" customHeight="1" x14ac:dyDescent="0.25">
      <c r="G919" s="50"/>
    </row>
    <row r="920" spans="7:7" ht="122.25" customHeight="1" x14ac:dyDescent="0.25">
      <c r="G920" s="50"/>
    </row>
    <row r="921" spans="7:7" ht="122.25" customHeight="1" x14ac:dyDescent="0.25">
      <c r="G921" s="50"/>
    </row>
    <row r="922" spans="7:7" ht="122.25" customHeight="1" x14ac:dyDescent="0.25">
      <c r="G922" s="50"/>
    </row>
    <row r="923" spans="7:7" ht="122.25" customHeight="1" x14ac:dyDescent="0.25">
      <c r="G923" s="50"/>
    </row>
    <row r="924" spans="7:7" ht="122.25" customHeight="1" x14ac:dyDescent="0.25">
      <c r="G924" s="50"/>
    </row>
    <row r="925" spans="7:7" ht="122.25" customHeight="1" x14ac:dyDescent="0.25">
      <c r="G925" s="50"/>
    </row>
    <row r="926" spans="7:7" ht="122.25" customHeight="1" x14ac:dyDescent="0.25">
      <c r="G926" s="50"/>
    </row>
    <row r="927" spans="7:7" ht="122.25" customHeight="1" x14ac:dyDescent="0.25">
      <c r="G927" s="50"/>
    </row>
    <row r="928" spans="7:7" ht="122.25" customHeight="1" x14ac:dyDescent="0.25">
      <c r="G928" s="50"/>
    </row>
    <row r="929" spans="7:7" ht="122.25" customHeight="1" x14ac:dyDescent="0.25">
      <c r="G929" s="50"/>
    </row>
    <row r="930" spans="7:7" ht="122.25" customHeight="1" x14ac:dyDescent="0.25">
      <c r="G930" s="50"/>
    </row>
    <row r="931" spans="7:7" ht="122.25" customHeight="1" x14ac:dyDescent="0.25">
      <c r="G931" s="50"/>
    </row>
    <row r="932" spans="7:7" ht="122.25" customHeight="1" x14ac:dyDescent="0.25">
      <c r="G932" s="50"/>
    </row>
    <row r="933" spans="7:7" ht="122.25" customHeight="1" x14ac:dyDescent="0.25">
      <c r="G933" s="50"/>
    </row>
    <row r="934" spans="7:7" ht="122.25" customHeight="1" x14ac:dyDescent="0.25">
      <c r="G934" s="50"/>
    </row>
    <row r="935" spans="7:7" ht="122.25" customHeight="1" x14ac:dyDescent="0.25">
      <c r="G935" s="50"/>
    </row>
    <row r="936" spans="7:7" ht="122.25" customHeight="1" x14ac:dyDescent="0.25">
      <c r="G936" s="50"/>
    </row>
    <row r="937" spans="7:7" ht="122.25" customHeight="1" x14ac:dyDescent="0.25">
      <c r="G937" s="50"/>
    </row>
    <row r="938" spans="7:7" ht="122.25" customHeight="1" x14ac:dyDescent="0.25">
      <c r="G938" s="50"/>
    </row>
    <row r="939" spans="7:7" ht="122.25" customHeight="1" x14ac:dyDescent="0.25">
      <c r="G939" s="50"/>
    </row>
    <row r="940" spans="7:7" ht="122.25" customHeight="1" x14ac:dyDescent="0.25">
      <c r="G940" s="50"/>
    </row>
    <row r="941" spans="7:7" ht="122.25" customHeight="1" x14ac:dyDescent="0.25">
      <c r="G941" s="50"/>
    </row>
    <row r="942" spans="7:7" ht="122.25" customHeight="1" x14ac:dyDescent="0.25">
      <c r="G942" s="50"/>
    </row>
    <row r="943" spans="7:7" ht="122.25" customHeight="1" x14ac:dyDescent="0.25">
      <c r="G943" s="50"/>
    </row>
    <row r="944" spans="7:7" ht="122.25" customHeight="1" x14ac:dyDescent="0.25">
      <c r="G944" s="50"/>
    </row>
    <row r="945" spans="7:7" ht="122.25" customHeight="1" x14ac:dyDescent="0.25">
      <c r="G945" s="50"/>
    </row>
    <row r="946" spans="7:7" ht="122.25" customHeight="1" x14ac:dyDescent="0.25">
      <c r="G946" s="50"/>
    </row>
    <row r="947" spans="7:7" ht="122.25" customHeight="1" x14ac:dyDescent="0.25">
      <c r="G947" s="50"/>
    </row>
    <row r="948" spans="7:7" ht="122.25" customHeight="1" x14ac:dyDescent="0.25">
      <c r="G948" s="50"/>
    </row>
    <row r="949" spans="7:7" ht="122.25" customHeight="1" x14ac:dyDescent="0.25">
      <c r="G949" s="50"/>
    </row>
    <row r="950" spans="7:7" ht="122.25" customHeight="1" x14ac:dyDescent="0.25">
      <c r="G950" s="50"/>
    </row>
    <row r="951" spans="7:7" ht="122.25" customHeight="1" x14ac:dyDescent="0.25">
      <c r="G951" s="50"/>
    </row>
    <row r="952" spans="7:7" ht="122.25" customHeight="1" x14ac:dyDescent="0.25">
      <c r="G952" s="50"/>
    </row>
    <row r="953" spans="7:7" ht="122.25" customHeight="1" x14ac:dyDescent="0.25">
      <c r="G953" s="50"/>
    </row>
    <row r="954" spans="7:7" ht="122.25" customHeight="1" x14ac:dyDescent="0.25">
      <c r="G954" s="50"/>
    </row>
    <row r="955" spans="7:7" ht="122.25" customHeight="1" x14ac:dyDescent="0.25">
      <c r="G955" s="50"/>
    </row>
    <row r="956" spans="7:7" ht="122.25" customHeight="1" x14ac:dyDescent="0.25">
      <c r="G956" s="50"/>
    </row>
    <row r="957" spans="7:7" ht="122.25" customHeight="1" x14ac:dyDescent="0.25">
      <c r="G957" s="50"/>
    </row>
    <row r="958" spans="7:7" ht="122.25" customHeight="1" x14ac:dyDescent="0.25">
      <c r="G958" s="50"/>
    </row>
    <row r="959" spans="7:7" ht="122.25" customHeight="1" x14ac:dyDescent="0.25">
      <c r="G959" s="50"/>
    </row>
    <row r="960" spans="7:7" ht="122.25" customHeight="1" x14ac:dyDescent="0.25">
      <c r="G960" s="50"/>
    </row>
    <row r="961" spans="7:7" ht="122.25" customHeight="1" x14ac:dyDescent="0.25">
      <c r="G961" s="50"/>
    </row>
    <row r="962" spans="7:7" ht="122.25" customHeight="1" x14ac:dyDescent="0.25">
      <c r="G962" s="50"/>
    </row>
    <row r="963" spans="7:7" ht="122.25" customHeight="1" x14ac:dyDescent="0.25">
      <c r="G963" s="50"/>
    </row>
    <row r="964" spans="7:7" ht="122.25" customHeight="1" x14ac:dyDescent="0.25">
      <c r="G964" s="50"/>
    </row>
    <row r="965" spans="7:7" ht="122.25" customHeight="1" x14ac:dyDescent="0.25">
      <c r="G965" s="50"/>
    </row>
    <row r="966" spans="7:7" ht="122.25" customHeight="1" x14ac:dyDescent="0.25">
      <c r="G966" s="50"/>
    </row>
    <row r="967" spans="7:7" ht="122.25" customHeight="1" x14ac:dyDescent="0.25">
      <c r="G967" s="50"/>
    </row>
    <row r="968" spans="7:7" ht="122.25" customHeight="1" x14ac:dyDescent="0.25">
      <c r="G968" s="50"/>
    </row>
    <row r="969" spans="7:7" ht="122.25" customHeight="1" x14ac:dyDescent="0.25">
      <c r="G969" s="50"/>
    </row>
    <row r="970" spans="7:7" ht="122.25" customHeight="1" x14ac:dyDescent="0.25">
      <c r="G970" s="50"/>
    </row>
    <row r="971" spans="7:7" ht="122.25" customHeight="1" x14ac:dyDescent="0.25">
      <c r="G971" s="50"/>
    </row>
    <row r="972" spans="7:7" ht="122.25" customHeight="1" x14ac:dyDescent="0.25">
      <c r="G972" s="50"/>
    </row>
    <row r="973" spans="7:7" ht="122.25" customHeight="1" x14ac:dyDescent="0.25">
      <c r="G973" s="50"/>
    </row>
    <row r="974" spans="7:7" ht="122.25" customHeight="1" x14ac:dyDescent="0.25">
      <c r="G974" s="50"/>
    </row>
    <row r="975" spans="7:7" ht="122.25" customHeight="1" x14ac:dyDescent="0.25">
      <c r="G975" s="50"/>
    </row>
    <row r="976" spans="7:7" ht="122.25" customHeight="1" x14ac:dyDescent="0.25">
      <c r="G976" s="50"/>
    </row>
    <row r="977" spans="7:7" ht="122.25" customHeight="1" x14ac:dyDescent="0.25">
      <c r="G977" s="50"/>
    </row>
    <row r="978" spans="7:7" ht="122.25" customHeight="1" x14ac:dyDescent="0.25">
      <c r="G978" s="50"/>
    </row>
    <row r="979" spans="7:7" ht="122.25" customHeight="1" x14ac:dyDescent="0.25">
      <c r="G979" s="50"/>
    </row>
    <row r="980" spans="7:7" ht="122.25" customHeight="1" x14ac:dyDescent="0.25">
      <c r="G980" s="50"/>
    </row>
    <row r="981" spans="7:7" ht="122.25" customHeight="1" x14ac:dyDescent="0.25">
      <c r="G981" s="50"/>
    </row>
    <row r="982" spans="7:7" ht="122.25" customHeight="1" x14ac:dyDescent="0.25">
      <c r="G982" s="50"/>
    </row>
    <row r="983" spans="7:7" ht="122.25" customHeight="1" x14ac:dyDescent="0.25">
      <c r="G983" s="50"/>
    </row>
    <row r="984" spans="7:7" ht="122.25" customHeight="1" x14ac:dyDescent="0.25">
      <c r="G984" s="50"/>
    </row>
    <row r="985" spans="7:7" ht="122.25" customHeight="1" x14ac:dyDescent="0.25">
      <c r="G985" s="50"/>
    </row>
    <row r="986" spans="7:7" ht="122.25" customHeight="1" x14ac:dyDescent="0.25">
      <c r="G986" s="50"/>
    </row>
    <row r="987" spans="7:7" ht="122.25" customHeight="1" x14ac:dyDescent="0.25">
      <c r="G987" s="50"/>
    </row>
    <row r="988" spans="7:7" ht="122.25" customHeight="1" x14ac:dyDescent="0.25">
      <c r="G988" s="50"/>
    </row>
    <row r="989" spans="7:7" ht="122.25" customHeight="1" x14ac:dyDescent="0.25">
      <c r="G989" s="50"/>
    </row>
    <row r="990" spans="7:7" ht="122.25" customHeight="1" x14ac:dyDescent="0.25">
      <c r="G990" s="50"/>
    </row>
    <row r="991" spans="7:7" ht="122.25" customHeight="1" x14ac:dyDescent="0.25">
      <c r="G991" s="50"/>
    </row>
    <row r="992" spans="7:7" ht="122.25" customHeight="1" x14ac:dyDescent="0.25">
      <c r="G992" s="50"/>
    </row>
    <row r="993" spans="7:7" ht="122.25" customHeight="1" x14ac:dyDescent="0.25">
      <c r="G993" s="50"/>
    </row>
    <row r="994" spans="7:7" ht="122.25" customHeight="1" x14ac:dyDescent="0.25">
      <c r="G994" s="50"/>
    </row>
    <row r="995" spans="7:7" ht="122.25" customHeight="1" x14ac:dyDescent="0.25">
      <c r="G995" s="50"/>
    </row>
    <row r="996" spans="7:7" ht="122.25" customHeight="1" x14ac:dyDescent="0.25">
      <c r="G996" s="50"/>
    </row>
    <row r="997" spans="7:7" ht="122.25" customHeight="1" x14ac:dyDescent="0.25">
      <c r="G997" s="50"/>
    </row>
    <row r="998" spans="7:7" ht="122.25" customHeight="1" x14ac:dyDescent="0.25">
      <c r="G998" s="50"/>
    </row>
    <row r="999" spans="7:7" ht="122.25" customHeight="1" x14ac:dyDescent="0.25">
      <c r="G999" s="50"/>
    </row>
    <row r="1000" spans="7:7" ht="122.25" customHeight="1" x14ac:dyDescent="0.25">
      <c r="G1000" s="50"/>
    </row>
    <row r="1001" spans="7:7" ht="122.25" customHeight="1" x14ac:dyDescent="0.25">
      <c r="G1001" s="50"/>
    </row>
    <row r="1002" spans="7:7" ht="122.25" customHeight="1" x14ac:dyDescent="0.25">
      <c r="G1002" s="50"/>
    </row>
    <row r="1003" spans="7:7" ht="122.25" customHeight="1" x14ac:dyDescent="0.25">
      <c r="G1003" s="50"/>
    </row>
    <row r="1004" spans="7:7" ht="122.25" customHeight="1" x14ac:dyDescent="0.25">
      <c r="G1004" s="50"/>
    </row>
    <row r="1005" spans="7:7" ht="122.25" customHeight="1" x14ac:dyDescent="0.25">
      <c r="G1005" s="50"/>
    </row>
    <row r="1006" spans="7:7" ht="122.25" customHeight="1" x14ac:dyDescent="0.25">
      <c r="G1006" s="50"/>
    </row>
    <row r="1007" spans="7:7" ht="122.25" customHeight="1" x14ac:dyDescent="0.25">
      <c r="G1007" s="50"/>
    </row>
    <row r="1008" spans="7:7" ht="122.25" customHeight="1" x14ac:dyDescent="0.25">
      <c r="G1008" s="50"/>
    </row>
    <row r="1009" spans="7:7" ht="122.25" customHeight="1" x14ac:dyDescent="0.25">
      <c r="G1009" s="50"/>
    </row>
    <row r="1010" spans="7:7" ht="122.25" customHeight="1" x14ac:dyDescent="0.25">
      <c r="G1010" s="50"/>
    </row>
    <row r="1011" spans="7:7" ht="122.25" customHeight="1" x14ac:dyDescent="0.25">
      <c r="G1011" s="50"/>
    </row>
    <row r="1012" spans="7:7" ht="122.25" customHeight="1" x14ac:dyDescent="0.25">
      <c r="G1012" s="50"/>
    </row>
    <row r="1013" spans="7:7" ht="122.25" customHeight="1" x14ac:dyDescent="0.25">
      <c r="G1013" s="50"/>
    </row>
    <row r="1014" spans="7:7" ht="122.25" customHeight="1" x14ac:dyDescent="0.25">
      <c r="G1014" s="50"/>
    </row>
    <row r="1015" spans="7:7" ht="122.25" customHeight="1" x14ac:dyDescent="0.25">
      <c r="G1015" s="50"/>
    </row>
    <row r="1016" spans="7:7" ht="122.25" customHeight="1" x14ac:dyDescent="0.25">
      <c r="G1016" s="50"/>
    </row>
    <row r="1017" spans="7:7" ht="122.25" customHeight="1" x14ac:dyDescent="0.25">
      <c r="G1017" s="50"/>
    </row>
    <row r="1018" spans="7:7" ht="122.25" customHeight="1" x14ac:dyDescent="0.25">
      <c r="G1018" s="50"/>
    </row>
    <row r="1019" spans="7:7" ht="122.25" customHeight="1" x14ac:dyDescent="0.25">
      <c r="G1019" s="50"/>
    </row>
    <row r="1020" spans="7:7" ht="122.25" customHeight="1" x14ac:dyDescent="0.25">
      <c r="G1020" s="50"/>
    </row>
    <row r="1021" spans="7:7" ht="122.25" customHeight="1" x14ac:dyDescent="0.25">
      <c r="G1021" s="50"/>
    </row>
    <row r="1022" spans="7:7" ht="122.25" customHeight="1" x14ac:dyDescent="0.25">
      <c r="G1022" s="50"/>
    </row>
    <row r="1023" spans="7:7" ht="122.25" customHeight="1" x14ac:dyDescent="0.25">
      <c r="G1023" s="50"/>
    </row>
    <row r="1024" spans="7:7" ht="122.25" customHeight="1" x14ac:dyDescent="0.25">
      <c r="G1024" s="50"/>
    </row>
    <row r="1025" spans="7:7" ht="122.25" customHeight="1" x14ac:dyDescent="0.25">
      <c r="G1025" s="50"/>
    </row>
    <row r="1026" spans="7:7" ht="122.25" customHeight="1" x14ac:dyDescent="0.25">
      <c r="G1026" s="50"/>
    </row>
    <row r="1027" spans="7:7" ht="122.25" customHeight="1" x14ac:dyDescent="0.25">
      <c r="G1027" s="50"/>
    </row>
    <row r="1028" spans="7:7" ht="122.25" customHeight="1" x14ac:dyDescent="0.25">
      <c r="G1028" s="50"/>
    </row>
    <row r="1029" spans="7:7" ht="122.25" customHeight="1" x14ac:dyDescent="0.25">
      <c r="G1029" s="50"/>
    </row>
    <row r="1030" spans="7:7" ht="122.25" customHeight="1" x14ac:dyDescent="0.25">
      <c r="G1030" s="50"/>
    </row>
    <row r="1031" spans="7:7" ht="122.25" customHeight="1" x14ac:dyDescent="0.25">
      <c r="G1031" s="50"/>
    </row>
    <row r="1032" spans="7:7" ht="122.25" customHeight="1" x14ac:dyDescent="0.25">
      <c r="G1032" s="50"/>
    </row>
    <row r="1033" spans="7:7" ht="122.25" customHeight="1" x14ac:dyDescent="0.25">
      <c r="G1033" s="50"/>
    </row>
    <row r="1034" spans="7:7" ht="122.25" customHeight="1" x14ac:dyDescent="0.25">
      <c r="G1034" s="50"/>
    </row>
    <row r="1035" spans="7:7" ht="122.25" customHeight="1" x14ac:dyDescent="0.25">
      <c r="G1035" s="50"/>
    </row>
    <row r="1036" spans="7:7" ht="122.25" customHeight="1" x14ac:dyDescent="0.25">
      <c r="G1036" s="50"/>
    </row>
    <row r="1037" spans="7:7" ht="122.25" customHeight="1" x14ac:dyDescent="0.25">
      <c r="G1037" s="50"/>
    </row>
    <row r="1038" spans="7:7" ht="122.25" customHeight="1" x14ac:dyDescent="0.25">
      <c r="G1038" s="50"/>
    </row>
    <row r="1039" spans="7:7" ht="122.25" customHeight="1" x14ac:dyDescent="0.25">
      <c r="G1039" s="50"/>
    </row>
    <row r="1040" spans="7:7" ht="122.25" customHeight="1" x14ac:dyDescent="0.25">
      <c r="G1040" s="50"/>
    </row>
    <row r="1041" spans="7:7" ht="122.25" customHeight="1" x14ac:dyDescent="0.25">
      <c r="G1041" s="50"/>
    </row>
    <row r="1042" spans="7:7" ht="122.25" customHeight="1" x14ac:dyDescent="0.25">
      <c r="G1042" s="50"/>
    </row>
    <row r="1043" spans="7:7" ht="122.25" customHeight="1" x14ac:dyDescent="0.25">
      <c r="G1043" s="50"/>
    </row>
    <row r="1044" spans="7:7" ht="122.25" customHeight="1" x14ac:dyDescent="0.25">
      <c r="G1044" s="50"/>
    </row>
    <row r="1045" spans="7:7" ht="122.25" customHeight="1" x14ac:dyDescent="0.25">
      <c r="G1045" s="50"/>
    </row>
    <row r="1046" spans="7:7" ht="122.25" customHeight="1" x14ac:dyDescent="0.25">
      <c r="G1046" s="50"/>
    </row>
    <row r="1047" spans="7:7" ht="122.25" customHeight="1" x14ac:dyDescent="0.25">
      <c r="G1047" s="50"/>
    </row>
    <row r="1048" spans="7:7" ht="122.25" customHeight="1" x14ac:dyDescent="0.25">
      <c r="G1048" s="50"/>
    </row>
    <row r="1049" spans="7:7" ht="122.25" customHeight="1" x14ac:dyDescent="0.25">
      <c r="G1049" s="50"/>
    </row>
    <row r="1050" spans="7:7" ht="122.25" customHeight="1" x14ac:dyDescent="0.25">
      <c r="G1050" s="50"/>
    </row>
    <row r="1051" spans="7:7" ht="122.25" customHeight="1" x14ac:dyDescent="0.25">
      <c r="G1051" s="50"/>
    </row>
    <row r="1052" spans="7:7" ht="122.25" customHeight="1" x14ac:dyDescent="0.25">
      <c r="G1052" s="50"/>
    </row>
    <row r="1053" spans="7:7" ht="122.25" customHeight="1" x14ac:dyDescent="0.25">
      <c r="G1053" s="50"/>
    </row>
    <row r="1054" spans="7:7" ht="122.25" customHeight="1" x14ac:dyDescent="0.25">
      <c r="G1054" s="50"/>
    </row>
    <row r="1055" spans="7:7" ht="122.25" customHeight="1" x14ac:dyDescent="0.25">
      <c r="G1055" s="50"/>
    </row>
    <row r="1056" spans="7:7" ht="122.25" customHeight="1" x14ac:dyDescent="0.25">
      <c r="G1056" s="50"/>
    </row>
    <row r="1057" spans="7:7" ht="122.25" customHeight="1" x14ac:dyDescent="0.25">
      <c r="G1057" s="50"/>
    </row>
    <row r="1058" spans="7:7" ht="122.25" customHeight="1" x14ac:dyDescent="0.25">
      <c r="G1058" s="50"/>
    </row>
    <row r="1059" spans="7:7" ht="122.25" customHeight="1" x14ac:dyDescent="0.25">
      <c r="G1059" s="50"/>
    </row>
    <row r="1060" spans="7:7" ht="122.25" customHeight="1" x14ac:dyDescent="0.25">
      <c r="G1060" s="50"/>
    </row>
    <row r="1061" spans="7:7" ht="122.25" customHeight="1" x14ac:dyDescent="0.25">
      <c r="G1061" s="50"/>
    </row>
    <row r="1062" spans="7:7" ht="122.25" customHeight="1" x14ac:dyDescent="0.25">
      <c r="G1062" s="50"/>
    </row>
    <row r="1063" spans="7:7" ht="122.25" customHeight="1" x14ac:dyDescent="0.25">
      <c r="G1063" s="50"/>
    </row>
    <row r="1064" spans="7:7" ht="122.25" customHeight="1" x14ac:dyDescent="0.25">
      <c r="G1064" s="50"/>
    </row>
    <row r="1065" spans="7:7" ht="122.25" customHeight="1" x14ac:dyDescent="0.25">
      <c r="G1065" s="50"/>
    </row>
    <row r="1066" spans="7:7" ht="122.25" customHeight="1" x14ac:dyDescent="0.25">
      <c r="G1066" s="50"/>
    </row>
    <row r="1067" spans="7:7" ht="122.25" customHeight="1" x14ac:dyDescent="0.25">
      <c r="G1067" s="50"/>
    </row>
    <row r="1068" spans="7:7" ht="122.25" customHeight="1" x14ac:dyDescent="0.25">
      <c r="G1068" s="50"/>
    </row>
    <row r="1069" spans="7:7" ht="122.25" customHeight="1" x14ac:dyDescent="0.25">
      <c r="G1069" s="50"/>
    </row>
    <row r="1070" spans="7:7" ht="122.25" customHeight="1" x14ac:dyDescent="0.25">
      <c r="G1070" s="50"/>
    </row>
    <row r="1071" spans="7:7" ht="122.25" customHeight="1" x14ac:dyDescent="0.25">
      <c r="G1071" s="50"/>
    </row>
    <row r="1072" spans="7:7" ht="122.25" customHeight="1" x14ac:dyDescent="0.25">
      <c r="G1072" s="50"/>
    </row>
    <row r="1073" spans="7:7" ht="122.25" customHeight="1" x14ac:dyDescent="0.25">
      <c r="G1073" s="50"/>
    </row>
    <row r="1074" spans="7:7" ht="122.25" customHeight="1" x14ac:dyDescent="0.25">
      <c r="G1074" s="50"/>
    </row>
    <row r="1075" spans="7:7" ht="122.25" customHeight="1" x14ac:dyDescent="0.25">
      <c r="G1075" s="50"/>
    </row>
    <row r="1076" spans="7:7" ht="122.25" customHeight="1" x14ac:dyDescent="0.25">
      <c r="G1076" s="50"/>
    </row>
    <row r="1077" spans="7:7" ht="122.25" customHeight="1" x14ac:dyDescent="0.25">
      <c r="G1077" s="50"/>
    </row>
    <row r="1078" spans="7:7" ht="122.25" customHeight="1" x14ac:dyDescent="0.25">
      <c r="G1078" s="50"/>
    </row>
    <row r="1079" spans="7:7" ht="122.25" customHeight="1" x14ac:dyDescent="0.25">
      <c r="G1079" s="50"/>
    </row>
    <row r="1080" spans="7:7" ht="122.25" customHeight="1" x14ac:dyDescent="0.25">
      <c r="G1080" s="50"/>
    </row>
    <row r="1081" spans="7:7" ht="122.25" customHeight="1" x14ac:dyDescent="0.25">
      <c r="G1081" s="50"/>
    </row>
    <row r="1082" spans="7:7" ht="122.25" customHeight="1" x14ac:dyDescent="0.25">
      <c r="G1082" s="50"/>
    </row>
    <row r="1083" spans="7:7" ht="122.25" customHeight="1" x14ac:dyDescent="0.25">
      <c r="G1083" s="50"/>
    </row>
    <row r="1084" spans="7:7" ht="122.25" customHeight="1" x14ac:dyDescent="0.25">
      <c r="G1084" s="50"/>
    </row>
    <row r="1085" spans="7:7" ht="122.25" customHeight="1" x14ac:dyDescent="0.25">
      <c r="G1085" s="50"/>
    </row>
    <row r="1086" spans="7:7" ht="122.25" customHeight="1" x14ac:dyDescent="0.25">
      <c r="G1086" s="50"/>
    </row>
    <row r="1087" spans="7:7" ht="122.25" customHeight="1" x14ac:dyDescent="0.25">
      <c r="G1087" s="50"/>
    </row>
    <row r="1088" spans="7:7" ht="122.25" customHeight="1" x14ac:dyDescent="0.25">
      <c r="G1088" s="50"/>
    </row>
    <row r="1089" spans="7:7" ht="122.25" customHeight="1" x14ac:dyDescent="0.25">
      <c r="G1089" s="50"/>
    </row>
    <row r="1090" spans="7:7" ht="122.25" customHeight="1" x14ac:dyDescent="0.25">
      <c r="G1090" s="50"/>
    </row>
    <row r="1091" spans="7:7" ht="122.25" customHeight="1" x14ac:dyDescent="0.25">
      <c r="G1091" s="50"/>
    </row>
    <row r="1092" spans="7:7" ht="122.25" customHeight="1" x14ac:dyDescent="0.25">
      <c r="G1092" s="50"/>
    </row>
    <row r="1093" spans="7:7" ht="122.25" customHeight="1" x14ac:dyDescent="0.25">
      <c r="G1093" s="50"/>
    </row>
    <row r="1094" spans="7:7" ht="122.25" customHeight="1" x14ac:dyDescent="0.25">
      <c r="G1094" s="50"/>
    </row>
    <row r="1095" spans="7:7" ht="122.25" customHeight="1" x14ac:dyDescent="0.25">
      <c r="G1095" s="50"/>
    </row>
    <row r="1096" spans="7:7" ht="122.25" customHeight="1" x14ac:dyDescent="0.25">
      <c r="G1096" s="50"/>
    </row>
    <row r="1097" spans="7:7" ht="122.25" customHeight="1" x14ac:dyDescent="0.25">
      <c r="G1097" s="50"/>
    </row>
    <row r="1098" spans="7:7" ht="122.25" customHeight="1" x14ac:dyDescent="0.25">
      <c r="G1098" s="50"/>
    </row>
    <row r="1099" spans="7:7" ht="122.25" customHeight="1" x14ac:dyDescent="0.25">
      <c r="G1099" s="50"/>
    </row>
    <row r="1100" spans="7:7" ht="122.25" customHeight="1" x14ac:dyDescent="0.25">
      <c r="G1100" s="50"/>
    </row>
    <row r="1101" spans="7:7" ht="122.25" customHeight="1" x14ac:dyDescent="0.25">
      <c r="G1101" s="50"/>
    </row>
    <row r="1102" spans="7:7" ht="122.25" customHeight="1" x14ac:dyDescent="0.25">
      <c r="G1102" s="50"/>
    </row>
    <row r="1103" spans="7:7" ht="122.25" customHeight="1" x14ac:dyDescent="0.25">
      <c r="G1103" s="50"/>
    </row>
    <row r="1104" spans="7:7" ht="122.25" customHeight="1" x14ac:dyDescent="0.25">
      <c r="G1104" s="50"/>
    </row>
    <row r="1105" spans="7:7" ht="122.25" customHeight="1" x14ac:dyDescent="0.25">
      <c r="G1105" s="50"/>
    </row>
    <row r="1106" spans="7:7" ht="122.25" customHeight="1" x14ac:dyDescent="0.25">
      <c r="G1106" s="50"/>
    </row>
    <row r="1107" spans="7:7" ht="122.25" customHeight="1" x14ac:dyDescent="0.25">
      <c r="G1107" s="50"/>
    </row>
    <row r="1108" spans="7:7" ht="122.25" customHeight="1" x14ac:dyDescent="0.25">
      <c r="G1108" s="50"/>
    </row>
    <row r="1109" spans="7:7" ht="122.25" customHeight="1" x14ac:dyDescent="0.25">
      <c r="G1109" s="50"/>
    </row>
    <row r="1110" spans="7:7" ht="122.25" customHeight="1" x14ac:dyDescent="0.25">
      <c r="G1110" s="50"/>
    </row>
    <row r="1111" spans="7:7" ht="122.25" customHeight="1" x14ac:dyDescent="0.25">
      <c r="G1111" s="50"/>
    </row>
    <row r="1112" spans="7:7" ht="122.25" customHeight="1" x14ac:dyDescent="0.25">
      <c r="G1112" s="50"/>
    </row>
    <row r="1113" spans="7:7" ht="122.25" customHeight="1" x14ac:dyDescent="0.25">
      <c r="G1113" s="50"/>
    </row>
    <row r="1114" spans="7:7" ht="122.25" customHeight="1" x14ac:dyDescent="0.25">
      <c r="G1114" s="50"/>
    </row>
    <row r="1115" spans="7:7" ht="122.25" customHeight="1" x14ac:dyDescent="0.25">
      <c r="G1115" s="50"/>
    </row>
    <row r="1116" spans="7:7" ht="122.25" customHeight="1" x14ac:dyDescent="0.25">
      <c r="G1116" s="50"/>
    </row>
    <row r="1117" spans="7:7" ht="122.25" customHeight="1" x14ac:dyDescent="0.25">
      <c r="G1117" s="50"/>
    </row>
    <row r="1118" spans="7:7" ht="122.25" customHeight="1" x14ac:dyDescent="0.25">
      <c r="G1118" s="50"/>
    </row>
    <row r="1119" spans="7:7" ht="122.25" customHeight="1" x14ac:dyDescent="0.25">
      <c r="G1119" s="50"/>
    </row>
    <row r="1120" spans="7:7" ht="122.25" customHeight="1" x14ac:dyDescent="0.25">
      <c r="G1120" s="50"/>
    </row>
    <row r="1121" spans="7:7" ht="122.25" customHeight="1" x14ac:dyDescent="0.25">
      <c r="G1121" s="50"/>
    </row>
    <row r="1122" spans="7:7" ht="122.25" customHeight="1" x14ac:dyDescent="0.25">
      <c r="G1122" s="50"/>
    </row>
    <row r="1123" spans="7:7" ht="122.25" customHeight="1" x14ac:dyDescent="0.25">
      <c r="G1123" s="50"/>
    </row>
    <row r="1124" spans="7:7" ht="122.25" customHeight="1" x14ac:dyDescent="0.25">
      <c r="G1124" s="50"/>
    </row>
    <row r="1125" spans="7:7" ht="122.25" customHeight="1" x14ac:dyDescent="0.25">
      <c r="G1125" s="50"/>
    </row>
    <row r="1126" spans="7:7" ht="122.25" customHeight="1" x14ac:dyDescent="0.25">
      <c r="G1126" s="50"/>
    </row>
    <row r="1127" spans="7:7" ht="122.25" customHeight="1" x14ac:dyDescent="0.25">
      <c r="G1127" s="50"/>
    </row>
    <row r="1128" spans="7:7" ht="122.25" customHeight="1" x14ac:dyDescent="0.25">
      <c r="G1128" s="50"/>
    </row>
    <row r="1129" spans="7:7" ht="122.25" customHeight="1" x14ac:dyDescent="0.25">
      <c r="G1129" s="50"/>
    </row>
    <row r="1130" spans="7:7" ht="122.25" customHeight="1" x14ac:dyDescent="0.25">
      <c r="G1130" s="50"/>
    </row>
    <row r="1131" spans="7:7" ht="122.25" customHeight="1" x14ac:dyDescent="0.25">
      <c r="G1131" s="50"/>
    </row>
    <row r="1132" spans="7:7" ht="122.25" customHeight="1" x14ac:dyDescent="0.25">
      <c r="G1132" s="50"/>
    </row>
    <row r="1133" spans="7:7" ht="122.25" customHeight="1" x14ac:dyDescent="0.25">
      <c r="G1133" s="50"/>
    </row>
    <row r="1134" spans="7:7" ht="122.25" customHeight="1" x14ac:dyDescent="0.25">
      <c r="G1134" s="50"/>
    </row>
    <row r="1135" spans="7:7" ht="122.25" customHeight="1" x14ac:dyDescent="0.25">
      <c r="G1135" s="50"/>
    </row>
    <row r="1136" spans="7:7" ht="122.25" customHeight="1" x14ac:dyDescent="0.25">
      <c r="G1136" s="50"/>
    </row>
    <row r="1137" spans="7:7" ht="122.25" customHeight="1" x14ac:dyDescent="0.25">
      <c r="G1137" s="50"/>
    </row>
    <row r="1138" spans="7:7" ht="122.25" customHeight="1" x14ac:dyDescent="0.25">
      <c r="G1138" s="50"/>
    </row>
    <row r="1139" spans="7:7" ht="122.25" customHeight="1" x14ac:dyDescent="0.25">
      <c r="G1139" s="50"/>
    </row>
    <row r="1140" spans="7:7" ht="122.25" customHeight="1" x14ac:dyDescent="0.25">
      <c r="G1140" s="50"/>
    </row>
    <row r="1141" spans="7:7" ht="122.25" customHeight="1" x14ac:dyDescent="0.25">
      <c r="G1141" s="50"/>
    </row>
    <row r="1142" spans="7:7" ht="122.25" customHeight="1" x14ac:dyDescent="0.25">
      <c r="G1142" s="50"/>
    </row>
    <row r="1143" spans="7:7" ht="122.25" customHeight="1" x14ac:dyDescent="0.25">
      <c r="G1143" s="50"/>
    </row>
    <row r="1144" spans="7:7" ht="122.25" customHeight="1" x14ac:dyDescent="0.25">
      <c r="G1144" s="50"/>
    </row>
    <row r="1145" spans="7:7" ht="122.25" customHeight="1" x14ac:dyDescent="0.25">
      <c r="G1145" s="50"/>
    </row>
    <row r="1146" spans="7:7" ht="122.25" customHeight="1" x14ac:dyDescent="0.25">
      <c r="G1146" s="50"/>
    </row>
    <row r="1147" spans="7:7" ht="122.25" customHeight="1" x14ac:dyDescent="0.25">
      <c r="G1147" s="50"/>
    </row>
    <row r="1148" spans="7:7" ht="122.25" customHeight="1" x14ac:dyDescent="0.25">
      <c r="G1148" s="50"/>
    </row>
    <row r="1149" spans="7:7" ht="122.25" customHeight="1" x14ac:dyDescent="0.25">
      <c r="G1149" s="50"/>
    </row>
    <row r="1150" spans="7:7" ht="122.25" customHeight="1" x14ac:dyDescent="0.25">
      <c r="G1150" s="50"/>
    </row>
    <row r="1151" spans="7:7" ht="122.25" customHeight="1" x14ac:dyDescent="0.25">
      <c r="G1151" s="50"/>
    </row>
    <row r="1152" spans="7:7" ht="122.25" customHeight="1" x14ac:dyDescent="0.25">
      <c r="G1152" s="50"/>
    </row>
    <row r="1153" spans="7:7" ht="122.25" customHeight="1" x14ac:dyDescent="0.25">
      <c r="G1153" s="50"/>
    </row>
    <row r="1154" spans="7:7" ht="122.25" customHeight="1" x14ac:dyDescent="0.25">
      <c r="G1154" s="50"/>
    </row>
    <row r="1155" spans="7:7" ht="122.25" customHeight="1" x14ac:dyDescent="0.25">
      <c r="G1155" s="50"/>
    </row>
    <row r="1156" spans="7:7" ht="122.25" customHeight="1" x14ac:dyDescent="0.25">
      <c r="G1156" s="50"/>
    </row>
    <row r="1157" spans="7:7" ht="122.25" customHeight="1" x14ac:dyDescent="0.25">
      <c r="G1157" s="50"/>
    </row>
    <row r="1158" spans="7:7" ht="122.25" customHeight="1" x14ac:dyDescent="0.25">
      <c r="G1158" s="50"/>
    </row>
    <row r="1159" spans="7:7" ht="122.25" customHeight="1" x14ac:dyDescent="0.25">
      <c r="G1159" s="50"/>
    </row>
    <row r="1160" spans="7:7" ht="122.25" customHeight="1" x14ac:dyDescent="0.25">
      <c r="G1160" s="50"/>
    </row>
    <row r="1161" spans="7:7" ht="122.25" customHeight="1" x14ac:dyDescent="0.25">
      <c r="G1161" s="50"/>
    </row>
    <row r="1162" spans="7:7" ht="122.25" customHeight="1" x14ac:dyDescent="0.25">
      <c r="G1162" s="50"/>
    </row>
    <row r="1163" spans="7:7" ht="122.25" customHeight="1" x14ac:dyDescent="0.25">
      <c r="G1163" s="50"/>
    </row>
    <row r="1164" spans="7:7" ht="122.25" customHeight="1" x14ac:dyDescent="0.25">
      <c r="G1164" s="50"/>
    </row>
    <row r="1165" spans="7:7" ht="122.25" customHeight="1" x14ac:dyDescent="0.25">
      <c r="G1165" s="50"/>
    </row>
    <row r="1166" spans="7:7" ht="122.25" customHeight="1" x14ac:dyDescent="0.25">
      <c r="G1166" s="50"/>
    </row>
    <row r="1167" spans="7:7" ht="122.25" customHeight="1" x14ac:dyDescent="0.25">
      <c r="G1167" s="50"/>
    </row>
    <row r="1168" spans="7:7" ht="122.25" customHeight="1" x14ac:dyDescent="0.25">
      <c r="G1168" s="50"/>
    </row>
    <row r="1169" spans="7:7" ht="122.25" customHeight="1" x14ac:dyDescent="0.25">
      <c r="G1169" s="50"/>
    </row>
    <row r="1170" spans="7:7" ht="122.25" customHeight="1" x14ac:dyDescent="0.25">
      <c r="G1170" s="50"/>
    </row>
    <row r="1171" spans="7:7" ht="122.25" customHeight="1" x14ac:dyDescent="0.25">
      <c r="G1171" s="50"/>
    </row>
    <row r="1172" spans="7:7" ht="122.25" customHeight="1" x14ac:dyDescent="0.25">
      <c r="G1172" s="50"/>
    </row>
    <row r="1173" spans="7:7" ht="122.25" customHeight="1" x14ac:dyDescent="0.25">
      <c r="G1173" s="50"/>
    </row>
    <row r="1174" spans="7:7" ht="122.25" customHeight="1" x14ac:dyDescent="0.25">
      <c r="G1174" s="50"/>
    </row>
    <row r="1175" spans="7:7" ht="122.25" customHeight="1" x14ac:dyDescent="0.25">
      <c r="G1175" s="50"/>
    </row>
    <row r="1176" spans="7:7" ht="122.25" customHeight="1" x14ac:dyDescent="0.25">
      <c r="G1176" s="50"/>
    </row>
    <row r="1177" spans="7:7" ht="122.25" customHeight="1" x14ac:dyDescent="0.25">
      <c r="G1177" s="50"/>
    </row>
    <row r="1178" spans="7:7" ht="122.25" customHeight="1" x14ac:dyDescent="0.25">
      <c r="G1178" s="50"/>
    </row>
    <row r="1179" spans="7:7" ht="122.25" customHeight="1" x14ac:dyDescent="0.25">
      <c r="G1179" s="50"/>
    </row>
    <row r="1180" spans="7:7" ht="122.25" customHeight="1" x14ac:dyDescent="0.25">
      <c r="G1180" s="50"/>
    </row>
    <row r="1181" spans="7:7" ht="122.25" customHeight="1" x14ac:dyDescent="0.25">
      <c r="G1181" s="50"/>
    </row>
    <row r="1182" spans="7:7" ht="122.25" customHeight="1" x14ac:dyDescent="0.25">
      <c r="G1182" s="50"/>
    </row>
    <row r="1183" spans="7:7" ht="122.25" customHeight="1" x14ac:dyDescent="0.25">
      <c r="G1183" s="50"/>
    </row>
    <row r="1184" spans="7:7" ht="122.25" customHeight="1" x14ac:dyDescent="0.25">
      <c r="G1184" s="50"/>
    </row>
    <row r="1185" spans="7:7" ht="122.25" customHeight="1" x14ac:dyDescent="0.25">
      <c r="G1185" s="50"/>
    </row>
    <row r="1186" spans="7:7" ht="122.25" customHeight="1" x14ac:dyDescent="0.25">
      <c r="G1186" s="50"/>
    </row>
    <row r="1187" spans="7:7" ht="122.25" customHeight="1" x14ac:dyDescent="0.25">
      <c r="G1187" s="50"/>
    </row>
    <row r="1188" spans="7:7" ht="122.25" customHeight="1" x14ac:dyDescent="0.25">
      <c r="G1188" s="50"/>
    </row>
    <row r="1189" spans="7:7" ht="122.25" customHeight="1" x14ac:dyDescent="0.25">
      <c r="G1189" s="50"/>
    </row>
    <row r="1190" spans="7:7" ht="122.25" customHeight="1" x14ac:dyDescent="0.25">
      <c r="G1190" s="50"/>
    </row>
    <row r="1191" spans="7:7" ht="122.25" customHeight="1" x14ac:dyDescent="0.25">
      <c r="G1191" s="50"/>
    </row>
    <row r="1192" spans="7:7" ht="122.25" customHeight="1" x14ac:dyDescent="0.25">
      <c r="G1192" s="50"/>
    </row>
    <row r="1193" spans="7:7" ht="122.25" customHeight="1" x14ac:dyDescent="0.25">
      <c r="G1193" s="50"/>
    </row>
    <row r="1194" spans="7:7" ht="122.25" customHeight="1" x14ac:dyDescent="0.25">
      <c r="G1194" s="50"/>
    </row>
    <row r="1195" spans="7:7" ht="122.25" customHeight="1" x14ac:dyDescent="0.25">
      <c r="G1195" s="50"/>
    </row>
    <row r="1196" spans="7:7" ht="122.25" customHeight="1" x14ac:dyDescent="0.25">
      <c r="G1196" s="50"/>
    </row>
    <row r="1197" spans="7:7" ht="122.25" customHeight="1" x14ac:dyDescent="0.25">
      <c r="G1197" s="50"/>
    </row>
    <row r="1198" spans="7:7" ht="122.25" customHeight="1" x14ac:dyDescent="0.25">
      <c r="G1198" s="50"/>
    </row>
    <row r="1199" spans="7:7" ht="122.25" customHeight="1" x14ac:dyDescent="0.25">
      <c r="G1199" s="50"/>
    </row>
    <row r="1200" spans="7:7" ht="122.25" customHeight="1" x14ac:dyDescent="0.25">
      <c r="G1200" s="50"/>
    </row>
    <row r="1201" spans="7:7" ht="122.25" customHeight="1" x14ac:dyDescent="0.25">
      <c r="G1201" s="50"/>
    </row>
    <row r="1202" spans="7:7" ht="122.25" customHeight="1" x14ac:dyDescent="0.25">
      <c r="G1202" s="50"/>
    </row>
    <row r="1203" spans="7:7" ht="122.25" customHeight="1" x14ac:dyDescent="0.25">
      <c r="G1203" s="50"/>
    </row>
    <row r="1204" spans="7:7" ht="122.25" customHeight="1" x14ac:dyDescent="0.25">
      <c r="G1204" s="50"/>
    </row>
    <row r="1205" spans="7:7" ht="122.25" customHeight="1" x14ac:dyDescent="0.25">
      <c r="G1205" s="50"/>
    </row>
    <row r="1206" spans="7:7" ht="122.25" customHeight="1" x14ac:dyDescent="0.25">
      <c r="G1206" s="50"/>
    </row>
    <row r="1207" spans="7:7" ht="122.25" customHeight="1" x14ac:dyDescent="0.25">
      <c r="G1207" s="50"/>
    </row>
    <row r="1208" spans="7:7" ht="122.25" customHeight="1" x14ac:dyDescent="0.25">
      <c r="G1208" s="50"/>
    </row>
    <row r="1209" spans="7:7" ht="122.25" customHeight="1" x14ac:dyDescent="0.25">
      <c r="G1209" s="50"/>
    </row>
    <row r="1210" spans="7:7" ht="122.25" customHeight="1" x14ac:dyDescent="0.25">
      <c r="G1210" s="50"/>
    </row>
    <row r="1211" spans="7:7" ht="122.25" customHeight="1" x14ac:dyDescent="0.25">
      <c r="G1211" s="50"/>
    </row>
    <row r="1212" spans="7:7" ht="122.25" customHeight="1" x14ac:dyDescent="0.25">
      <c r="G1212" s="50"/>
    </row>
    <row r="1213" spans="7:7" ht="122.25" customHeight="1" x14ac:dyDescent="0.25">
      <c r="G1213" s="50"/>
    </row>
    <row r="1214" spans="7:7" ht="122.25" customHeight="1" x14ac:dyDescent="0.25">
      <c r="G1214" s="50"/>
    </row>
    <row r="1215" spans="7:7" ht="122.25" customHeight="1" x14ac:dyDescent="0.25">
      <c r="G1215" s="50"/>
    </row>
    <row r="1216" spans="7:7" ht="122.25" customHeight="1" x14ac:dyDescent="0.25">
      <c r="G1216" s="50"/>
    </row>
    <row r="1217" spans="7:7" ht="122.25" customHeight="1" x14ac:dyDescent="0.25">
      <c r="G1217" s="50"/>
    </row>
    <row r="1218" spans="7:7" ht="122.25" customHeight="1" x14ac:dyDescent="0.25">
      <c r="G1218" s="50"/>
    </row>
    <row r="1219" spans="7:7" ht="122.25" customHeight="1" x14ac:dyDescent="0.25">
      <c r="G1219" s="50"/>
    </row>
    <row r="1220" spans="7:7" ht="122.25" customHeight="1" x14ac:dyDescent="0.25">
      <c r="G1220" s="50"/>
    </row>
    <row r="1221" spans="7:7" ht="122.25" customHeight="1" x14ac:dyDescent="0.25">
      <c r="G1221" s="50"/>
    </row>
    <row r="1222" spans="7:7" ht="122.25" customHeight="1" x14ac:dyDescent="0.25">
      <c r="G1222" s="50"/>
    </row>
    <row r="1223" spans="7:7" ht="122.25" customHeight="1" x14ac:dyDescent="0.25">
      <c r="G1223" s="50"/>
    </row>
    <row r="1224" spans="7:7" ht="122.25" customHeight="1" x14ac:dyDescent="0.25">
      <c r="G1224" s="50"/>
    </row>
    <row r="1225" spans="7:7" ht="122.25" customHeight="1" x14ac:dyDescent="0.25">
      <c r="G1225" s="50"/>
    </row>
    <row r="1226" spans="7:7" ht="122.25" customHeight="1" x14ac:dyDescent="0.25">
      <c r="G1226" s="50"/>
    </row>
    <row r="1227" spans="7:7" ht="122.25" customHeight="1" x14ac:dyDescent="0.25">
      <c r="G1227" s="50"/>
    </row>
    <row r="1228" spans="7:7" ht="122.25" customHeight="1" x14ac:dyDescent="0.25">
      <c r="G1228" s="50"/>
    </row>
    <row r="1229" spans="7:7" ht="122.25" customHeight="1" x14ac:dyDescent="0.25">
      <c r="G1229" s="50"/>
    </row>
    <row r="1230" spans="7:7" ht="122.25" customHeight="1" x14ac:dyDescent="0.25">
      <c r="G1230" s="50"/>
    </row>
    <row r="1231" spans="7:7" ht="122.25" customHeight="1" x14ac:dyDescent="0.25">
      <c r="G1231" s="50"/>
    </row>
    <row r="1232" spans="7:7" ht="122.25" customHeight="1" x14ac:dyDescent="0.25">
      <c r="G1232" s="50"/>
    </row>
    <row r="1233" spans="7:7" ht="122.25" customHeight="1" x14ac:dyDescent="0.25">
      <c r="G1233" s="50"/>
    </row>
    <row r="1234" spans="7:7" ht="122.25" customHeight="1" x14ac:dyDescent="0.25">
      <c r="G1234" s="50"/>
    </row>
    <row r="1235" spans="7:7" ht="122.25" customHeight="1" x14ac:dyDescent="0.25">
      <c r="G1235" s="50"/>
    </row>
    <row r="1236" spans="7:7" ht="122.25" customHeight="1" x14ac:dyDescent="0.25">
      <c r="G1236" s="50"/>
    </row>
    <row r="1237" spans="7:7" ht="122.25" customHeight="1" x14ac:dyDescent="0.25">
      <c r="G1237" s="50"/>
    </row>
    <row r="1238" spans="7:7" ht="122.25" customHeight="1" x14ac:dyDescent="0.25">
      <c r="G1238" s="50"/>
    </row>
    <row r="1239" spans="7:7" ht="122.25" customHeight="1" x14ac:dyDescent="0.25">
      <c r="G1239" s="50"/>
    </row>
    <row r="1240" spans="7:7" ht="122.25" customHeight="1" x14ac:dyDescent="0.25">
      <c r="G1240" s="50"/>
    </row>
    <row r="1241" spans="7:7" ht="122.25" customHeight="1" x14ac:dyDescent="0.25">
      <c r="G1241" s="50"/>
    </row>
    <row r="1242" spans="7:7" ht="122.25" customHeight="1" x14ac:dyDescent="0.25">
      <c r="G1242" s="50"/>
    </row>
    <row r="1243" spans="7:7" ht="122.25" customHeight="1" x14ac:dyDescent="0.25">
      <c r="G1243" s="50"/>
    </row>
    <row r="1244" spans="7:7" ht="122.25" customHeight="1" x14ac:dyDescent="0.25">
      <c r="G1244" s="50"/>
    </row>
    <row r="1245" spans="7:7" ht="122.25" customHeight="1" x14ac:dyDescent="0.25">
      <c r="G1245" s="50"/>
    </row>
    <row r="1246" spans="7:7" ht="122.25" customHeight="1" x14ac:dyDescent="0.25">
      <c r="G1246" s="50"/>
    </row>
    <row r="1247" spans="7:7" ht="122.25" customHeight="1" x14ac:dyDescent="0.25">
      <c r="G1247" s="50"/>
    </row>
    <row r="1248" spans="7:7" ht="122.25" customHeight="1" x14ac:dyDescent="0.25">
      <c r="G1248" s="50"/>
    </row>
    <row r="1249" spans="7:7" ht="122.25" customHeight="1" x14ac:dyDescent="0.25">
      <c r="G1249" s="50"/>
    </row>
    <row r="1250" spans="7:7" ht="122.25" customHeight="1" x14ac:dyDescent="0.25">
      <c r="G1250" s="50"/>
    </row>
    <row r="1251" spans="7:7" ht="122.25" customHeight="1" x14ac:dyDescent="0.25">
      <c r="G1251" s="50"/>
    </row>
    <row r="1252" spans="7:7" ht="122.25" customHeight="1" x14ac:dyDescent="0.25">
      <c r="G1252" s="50"/>
    </row>
    <row r="1253" spans="7:7" ht="122.25" customHeight="1" x14ac:dyDescent="0.25">
      <c r="G1253" s="50"/>
    </row>
    <row r="1254" spans="7:7" ht="122.25" customHeight="1" x14ac:dyDescent="0.25">
      <c r="G1254" s="50"/>
    </row>
    <row r="1255" spans="7:7" ht="122.25" customHeight="1" x14ac:dyDescent="0.25">
      <c r="G1255" s="50"/>
    </row>
    <row r="1256" spans="7:7" ht="122.25" customHeight="1" x14ac:dyDescent="0.25">
      <c r="G1256" s="50"/>
    </row>
    <row r="1257" spans="7:7" ht="122.25" customHeight="1" x14ac:dyDescent="0.25">
      <c r="G1257" s="50"/>
    </row>
    <row r="1258" spans="7:7" ht="122.25" customHeight="1" x14ac:dyDescent="0.25">
      <c r="G1258" s="50"/>
    </row>
    <row r="1259" spans="7:7" ht="122.25" customHeight="1" x14ac:dyDescent="0.25">
      <c r="G1259" s="50"/>
    </row>
    <row r="1260" spans="7:7" ht="122.25" customHeight="1" x14ac:dyDescent="0.25">
      <c r="G1260" s="50"/>
    </row>
    <row r="1261" spans="7:7" ht="122.25" customHeight="1" x14ac:dyDescent="0.25">
      <c r="G1261" s="50"/>
    </row>
    <row r="1262" spans="7:7" ht="122.25" customHeight="1" x14ac:dyDescent="0.25">
      <c r="G1262" s="50"/>
    </row>
    <row r="1263" spans="7:7" ht="122.25" customHeight="1" x14ac:dyDescent="0.25">
      <c r="G1263" s="50"/>
    </row>
    <row r="1264" spans="7:7" ht="122.25" customHeight="1" x14ac:dyDescent="0.25">
      <c r="G1264" s="50"/>
    </row>
    <row r="1265" spans="7:7" ht="122.25" customHeight="1" x14ac:dyDescent="0.25">
      <c r="G1265" s="50"/>
    </row>
    <row r="1266" spans="7:7" ht="122.25" customHeight="1" x14ac:dyDescent="0.25">
      <c r="G1266" s="50"/>
    </row>
    <row r="1267" spans="7:7" ht="122.25" customHeight="1" x14ac:dyDescent="0.25">
      <c r="G1267" s="50"/>
    </row>
    <row r="1268" spans="7:7" ht="122.25" customHeight="1" x14ac:dyDescent="0.25">
      <c r="G1268" s="50"/>
    </row>
    <row r="1269" spans="7:7" ht="122.25" customHeight="1" x14ac:dyDescent="0.25">
      <c r="G1269" s="50"/>
    </row>
    <row r="1270" spans="7:7" ht="122.25" customHeight="1" x14ac:dyDescent="0.25">
      <c r="G1270" s="50"/>
    </row>
    <row r="1271" spans="7:7" ht="122.25" customHeight="1" x14ac:dyDescent="0.25">
      <c r="G1271" s="50"/>
    </row>
    <row r="1272" spans="7:7" ht="122.25" customHeight="1" x14ac:dyDescent="0.25">
      <c r="G1272" s="50"/>
    </row>
    <row r="1273" spans="7:7" ht="122.25" customHeight="1" x14ac:dyDescent="0.25">
      <c r="G1273" s="50"/>
    </row>
    <row r="1274" spans="7:7" ht="122.25" customHeight="1" x14ac:dyDescent="0.25">
      <c r="G1274" s="50"/>
    </row>
    <row r="1275" spans="7:7" ht="122.25" customHeight="1" x14ac:dyDescent="0.25">
      <c r="G1275" s="50"/>
    </row>
    <row r="1276" spans="7:7" ht="122.25" customHeight="1" x14ac:dyDescent="0.25">
      <c r="G1276" s="50"/>
    </row>
    <row r="1277" spans="7:7" ht="122.25" customHeight="1" x14ac:dyDescent="0.25">
      <c r="G1277" s="50"/>
    </row>
    <row r="1278" spans="7:7" ht="122.25" customHeight="1" x14ac:dyDescent="0.25">
      <c r="G1278" s="50"/>
    </row>
    <row r="1279" spans="7:7" ht="122.25" customHeight="1" x14ac:dyDescent="0.25">
      <c r="G1279" s="50"/>
    </row>
    <row r="1280" spans="7:7" ht="122.25" customHeight="1" x14ac:dyDescent="0.25">
      <c r="G1280" s="50"/>
    </row>
    <row r="1281" spans="7:7" ht="122.25" customHeight="1" x14ac:dyDescent="0.25">
      <c r="G1281" s="50"/>
    </row>
    <row r="1282" spans="7:7" ht="122.25" customHeight="1" x14ac:dyDescent="0.25">
      <c r="G1282" s="50"/>
    </row>
    <row r="1283" spans="7:7" ht="122.25" customHeight="1" x14ac:dyDescent="0.25">
      <c r="G1283" s="50"/>
    </row>
    <row r="1284" spans="7:7" ht="122.25" customHeight="1" x14ac:dyDescent="0.25">
      <c r="G1284" s="50"/>
    </row>
    <row r="1285" spans="7:7" ht="122.25" customHeight="1" x14ac:dyDescent="0.25">
      <c r="G1285" s="50"/>
    </row>
    <row r="1286" spans="7:7" ht="122.25" customHeight="1" x14ac:dyDescent="0.25">
      <c r="G1286" s="50"/>
    </row>
    <row r="1287" spans="7:7" ht="122.25" customHeight="1" x14ac:dyDescent="0.25">
      <c r="G1287" s="50"/>
    </row>
    <row r="1288" spans="7:7" ht="122.25" customHeight="1" x14ac:dyDescent="0.25">
      <c r="G1288" s="50"/>
    </row>
    <row r="1289" spans="7:7" ht="122.25" customHeight="1" x14ac:dyDescent="0.25">
      <c r="G1289" s="50"/>
    </row>
    <row r="1290" spans="7:7" ht="122.25" customHeight="1" x14ac:dyDescent="0.25">
      <c r="G1290" s="50"/>
    </row>
    <row r="1291" spans="7:7" ht="122.25" customHeight="1" x14ac:dyDescent="0.25">
      <c r="G1291" s="50"/>
    </row>
    <row r="1292" spans="7:7" ht="122.25" customHeight="1" x14ac:dyDescent="0.25">
      <c r="G1292" s="50"/>
    </row>
    <row r="1293" spans="7:7" ht="122.25" customHeight="1" x14ac:dyDescent="0.25">
      <c r="G1293" s="50"/>
    </row>
    <row r="1294" spans="7:7" ht="122.25" customHeight="1" x14ac:dyDescent="0.25">
      <c r="G1294" s="50"/>
    </row>
    <row r="1295" spans="7:7" ht="122.25" customHeight="1" x14ac:dyDescent="0.25">
      <c r="G1295" s="50"/>
    </row>
    <row r="1296" spans="7:7" ht="122.25" customHeight="1" x14ac:dyDescent="0.25">
      <c r="G1296" s="50"/>
    </row>
    <row r="1297" spans="7:7" ht="122.25" customHeight="1" x14ac:dyDescent="0.25">
      <c r="G1297" s="50"/>
    </row>
    <row r="1298" spans="7:7" ht="122.25" customHeight="1" x14ac:dyDescent="0.25">
      <c r="G1298" s="50"/>
    </row>
    <row r="1299" spans="7:7" ht="122.25" customHeight="1" x14ac:dyDescent="0.25">
      <c r="G1299" s="50"/>
    </row>
    <row r="1300" spans="7:7" ht="122.25" customHeight="1" x14ac:dyDescent="0.25">
      <c r="G1300" s="50"/>
    </row>
    <row r="1301" spans="7:7" ht="122.25" customHeight="1" x14ac:dyDescent="0.25">
      <c r="G1301" s="50"/>
    </row>
    <row r="1302" spans="7:7" ht="122.25" customHeight="1" x14ac:dyDescent="0.25">
      <c r="G1302" s="50"/>
    </row>
    <row r="1303" spans="7:7" ht="122.25" customHeight="1" x14ac:dyDescent="0.25">
      <c r="G1303" s="50"/>
    </row>
    <row r="1304" spans="7:7" ht="122.25" customHeight="1" x14ac:dyDescent="0.25">
      <c r="G1304" s="50"/>
    </row>
    <row r="1305" spans="7:7" ht="122.25" customHeight="1" x14ac:dyDescent="0.25">
      <c r="G1305" s="50"/>
    </row>
    <row r="1306" spans="7:7" ht="122.25" customHeight="1" x14ac:dyDescent="0.25">
      <c r="G1306" s="50"/>
    </row>
    <row r="1307" spans="7:7" ht="122.25" customHeight="1" x14ac:dyDescent="0.25">
      <c r="G1307" s="50"/>
    </row>
    <row r="1308" spans="7:7" ht="122.25" customHeight="1" x14ac:dyDescent="0.25">
      <c r="G1308" s="50"/>
    </row>
    <row r="1309" spans="7:7" ht="122.25" customHeight="1" x14ac:dyDescent="0.25">
      <c r="G1309" s="50"/>
    </row>
    <row r="1310" spans="7:7" ht="122.25" customHeight="1" x14ac:dyDescent="0.25">
      <c r="G1310" s="50"/>
    </row>
    <row r="1311" spans="7:7" ht="122.25" customHeight="1" x14ac:dyDescent="0.25">
      <c r="G1311" s="50"/>
    </row>
    <row r="1312" spans="7:7" ht="122.25" customHeight="1" x14ac:dyDescent="0.25">
      <c r="G1312" s="50"/>
    </row>
    <row r="1313" spans="7:7" ht="122.25" customHeight="1" x14ac:dyDescent="0.25">
      <c r="G1313" s="50"/>
    </row>
    <row r="1314" spans="7:7" ht="122.25" customHeight="1" x14ac:dyDescent="0.25">
      <c r="G1314" s="50"/>
    </row>
    <row r="1315" spans="7:7" ht="122.25" customHeight="1" x14ac:dyDescent="0.25">
      <c r="G1315" s="50"/>
    </row>
    <row r="1316" spans="7:7" ht="122.25" customHeight="1" x14ac:dyDescent="0.25">
      <c r="G1316" s="50"/>
    </row>
    <row r="1317" spans="7:7" ht="122.25" customHeight="1" x14ac:dyDescent="0.25">
      <c r="G1317" s="50"/>
    </row>
    <row r="1318" spans="7:7" ht="122.25" customHeight="1" x14ac:dyDescent="0.25">
      <c r="G1318" s="50"/>
    </row>
    <row r="1319" spans="7:7" ht="122.25" customHeight="1" x14ac:dyDescent="0.25">
      <c r="G1319" s="50"/>
    </row>
    <row r="1320" spans="7:7" ht="122.25" customHeight="1" x14ac:dyDescent="0.25">
      <c r="G1320" s="50"/>
    </row>
    <row r="1321" spans="7:7" ht="122.25" customHeight="1" x14ac:dyDescent="0.25">
      <c r="G1321" s="50"/>
    </row>
    <row r="1322" spans="7:7" ht="122.25" customHeight="1" x14ac:dyDescent="0.25">
      <c r="G1322" s="50"/>
    </row>
    <row r="1323" spans="7:7" ht="122.25" customHeight="1" x14ac:dyDescent="0.25">
      <c r="G1323" s="50"/>
    </row>
    <row r="1324" spans="7:7" ht="122.25" customHeight="1" x14ac:dyDescent="0.25">
      <c r="G1324" s="50"/>
    </row>
    <row r="1325" spans="7:7" ht="122.25" customHeight="1" x14ac:dyDescent="0.25">
      <c r="G1325" s="50"/>
    </row>
    <row r="1326" spans="7:7" ht="122.25" customHeight="1" x14ac:dyDescent="0.25">
      <c r="G1326" s="50"/>
    </row>
    <row r="1327" spans="7:7" ht="122.25" customHeight="1" x14ac:dyDescent="0.25">
      <c r="G1327" s="50"/>
    </row>
    <row r="1328" spans="7:7" ht="122.25" customHeight="1" x14ac:dyDescent="0.25">
      <c r="G1328" s="50"/>
    </row>
    <row r="1329" spans="7:7" ht="122.25" customHeight="1" x14ac:dyDescent="0.25">
      <c r="G1329" s="50"/>
    </row>
    <row r="1330" spans="7:7" ht="122.25" customHeight="1" x14ac:dyDescent="0.25">
      <c r="G1330" s="50"/>
    </row>
    <row r="1331" spans="7:7" ht="122.25" customHeight="1" x14ac:dyDescent="0.25">
      <c r="G1331" s="50"/>
    </row>
    <row r="1332" spans="7:7" ht="122.25" customHeight="1" x14ac:dyDescent="0.25">
      <c r="G1332" s="50"/>
    </row>
    <row r="1333" spans="7:7" ht="122.25" customHeight="1" x14ac:dyDescent="0.25">
      <c r="G1333" s="50"/>
    </row>
    <row r="1334" spans="7:7" ht="122.25" customHeight="1" x14ac:dyDescent="0.25">
      <c r="G1334" s="50"/>
    </row>
    <row r="1335" spans="7:7" ht="122.25" customHeight="1" x14ac:dyDescent="0.25">
      <c r="G1335" s="50"/>
    </row>
    <row r="1336" spans="7:7" ht="122.25" customHeight="1" x14ac:dyDescent="0.25">
      <c r="G1336" s="50"/>
    </row>
    <row r="1337" spans="7:7" ht="122.25" customHeight="1" x14ac:dyDescent="0.25">
      <c r="G1337" s="50"/>
    </row>
    <row r="1338" spans="7:7" ht="122.25" customHeight="1" x14ac:dyDescent="0.25">
      <c r="G1338" s="50"/>
    </row>
    <row r="1339" spans="7:7" ht="122.25" customHeight="1" x14ac:dyDescent="0.25">
      <c r="G1339" s="50"/>
    </row>
    <row r="1340" spans="7:7" ht="122.25" customHeight="1" x14ac:dyDescent="0.25">
      <c r="G1340" s="50"/>
    </row>
    <row r="1341" spans="7:7" ht="122.25" customHeight="1" x14ac:dyDescent="0.25">
      <c r="G1341" s="50"/>
    </row>
    <row r="1342" spans="7:7" ht="122.25" customHeight="1" x14ac:dyDescent="0.25">
      <c r="G1342" s="50"/>
    </row>
    <row r="1343" spans="7:7" ht="122.25" customHeight="1" x14ac:dyDescent="0.25">
      <c r="G1343" s="50"/>
    </row>
    <row r="1344" spans="7:7" ht="122.25" customHeight="1" x14ac:dyDescent="0.25">
      <c r="G1344" s="50"/>
    </row>
    <row r="1345" spans="7:7" ht="122.25" customHeight="1" x14ac:dyDescent="0.25">
      <c r="G1345" s="50"/>
    </row>
    <row r="1346" spans="7:7" ht="122.25" customHeight="1" x14ac:dyDescent="0.25">
      <c r="G1346" s="50"/>
    </row>
    <row r="1347" spans="7:7" ht="122.25" customHeight="1" x14ac:dyDescent="0.25">
      <c r="G1347" s="50"/>
    </row>
    <row r="1348" spans="7:7" ht="122.25" customHeight="1" x14ac:dyDescent="0.25">
      <c r="G1348" s="50"/>
    </row>
    <row r="1349" spans="7:7" ht="122.25" customHeight="1" x14ac:dyDescent="0.25">
      <c r="G1349" s="50"/>
    </row>
    <row r="1350" spans="7:7" ht="122.25" customHeight="1" x14ac:dyDescent="0.25">
      <c r="G1350" s="50"/>
    </row>
    <row r="1351" spans="7:7" ht="122.25" customHeight="1" x14ac:dyDescent="0.25">
      <c r="G1351" s="50"/>
    </row>
    <row r="1352" spans="7:7" ht="122.25" customHeight="1" x14ac:dyDescent="0.25">
      <c r="G1352" s="50"/>
    </row>
    <row r="1353" spans="7:7" ht="122.25" customHeight="1" x14ac:dyDescent="0.25">
      <c r="G1353" s="50"/>
    </row>
    <row r="1354" spans="7:7" ht="122.25" customHeight="1" x14ac:dyDescent="0.25">
      <c r="G1354" s="50"/>
    </row>
    <row r="1355" spans="7:7" ht="122.25" customHeight="1" x14ac:dyDescent="0.25">
      <c r="G1355" s="50"/>
    </row>
    <row r="1356" spans="7:7" ht="122.25" customHeight="1" x14ac:dyDescent="0.25">
      <c r="G1356" s="50"/>
    </row>
    <row r="1357" spans="7:7" ht="122.25" customHeight="1" x14ac:dyDescent="0.25">
      <c r="G1357" s="50"/>
    </row>
    <row r="1358" spans="7:7" ht="122.25" customHeight="1" x14ac:dyDescent="0.25">
      <c r="G1358" s="50"/>
    </row>
    <row r="1359" spans="7:7" ht="122.25" customHeight="1" x14ac:dyDescent="0.25">
      <c r="G1359" s="50"/>
    </row>
    <row r="1360" spans="7:7" ht="122.25" customHeight="1" x14ac:dyDescent="0.25">
      <c r="G1360" s="50"/>
    </row>
    <row r="1361" spans="7:7" ht="122.25" customHeight="1" x14ac:dyDescent="0.25">
      <c r="G1361" s="50"/>
    </row>
    <row r="1362" spans="7:7" ht="122.25" customHeight="1" x14ac:dyDescent="0.25">
      <c r="G1362" s="50"/>
    </row>
    <row r="1363" spans="7:7" ht="122.25" customHeight="1" x14ac:dyDescent="0.25">
      <c r="G1363" s="50"/>
    </row>
    <row r="1364" spans="7:7" ht="122.25" customHeight="1" x14ac:dyDescent="0.25">
      <c r="G1364" s="50"/>
    </row>
    <row r="1365" spans="7:7" ht="122.25" customHeight="1" x14ac:dyDescent="0.25">
      <c r="G1365" s="50"/>
    </row>
    <row r="1366" spans="7:7" ht="122.25" customHeight="1" x14ac:dyDescent="0.25">
      <c r="G1366" s="50"/>
    </row>
    <row r="1367" spans="7:7" ht="122.25" customHeight="1" x14ac:dyDescent="0.25">
      <c r="G1367" s="50"/>
    </row>
    <row r="1368" spans="7:7" ht="122.25" customHeight="1" x14ac:dyDescent="0.25">
      <c r="G1368" s="50"/>
    </row>
    <row r="1369" spans="7:7" ht="122.25" customHeight="1" x14ac:dyDescent="0.25">
      <c r="G1369" s="50"/>
    </row>
    <row r="1370" spans="7:7" ht="122.25" customHeight="1" x14ac:dyDescent="0.25">
      <c r="G1370" s="50"/>
    </row>
    <row r="1371" spans="7:7" ht="122.25" customHeight="1" x14ac:dyDescent="0.25">
      <c r="G1371" s="50"/>
    </row>
    <row r="1372" spans="7:7" ht="122.25" customHeight="1" x14ac:dyDescent="0.25">
      <c r="G1372" s="50"/>
    </row>
    <row r="1373" spans="7:7" ht="122.25" customHeight="1" x14ac:dyDescent="0.25">
      <c r="G1373" s="50"/>
    </row>
    <row r="1374" spans="7:7" ht="122.25" customHeight="1" x14ac:dyDescent="0.25">
      <c r="G1374" s="50"/>
    </row>
    <row r="1375" spans="7:7" ht="122.25" customHeight="1" x14ac:dyDescent="0.25">
      <c r="G1375" s="50"/>
    </row>
    <row r="1376" spans="7:7" ht="122.25" customHeight="1" x14ac:dyDescent="0.25">
      <c r="G1376" s="50"/>
    </row>
    <row r="1377" spans="7:7" ht="122.25" customHeight="1" x14ac:dyDescent="0.25">
      <c r="G1377" s="50"/>
    </row>
    <row r="1378" spans="7:7" ht="122.25" customHeight="1" x14ac:dyDescent="0.25">
      <c r="G1378" s="50"/>
    </row>
    <row r="1379" spans="7:7" ht="122.25" customHeight="1" x14ac:dyDescent="0.25">
      <c r="G1379" s="50"/>
    </row>
    <row r="1380" spans="7:7" ht="122.25" customHeight="1" x14ac:dyDescent="0.25">
      <c r="G1380" s="50"/>
    </row>
    <row r="1381" spans="7:7" ht="122.25" customHeight="1" x14ac:dyDescent="0.25">
      <c r="G1381" s="50"/>
    </row>
    <row r="1382" spans="7:7" ht="122.25" customHeight="1" x14ac:dyDescent="0.25">
      <c r="G1382" s="50"/>
    </row>
    <row r="1383" spans="7:7" ht="122.25" customHeight="1" x14ac:dyDescent="0.25">
      <c r="G1383" s="50"/>
    </row>
    <row r="1384" spans="7:7" ht="122.25" customHeight="1" x14ac:dyDescent="0.25">
      <c r="G1384" s="50"/>
    </row>
    <row r="1385" spans="7:7" ht="122.25" customHeight="1" x14ac:dyDescent="0.25">
      <c r="G1385" s="50"/>
    </row>
    <row r="1386" spans="7:7" ht="122.25" customHeight="1" x14ac:dyDescent="0.25">
      <c r="G1386" s="50"/>
    </row>
    <row r="1387" spans="7:7" ht="122.25" customHeight="1" x14ac:dyDescent="0.25">
      <c r="G1387" s="50"/>
    </row>
    <row r="1388" spans="7:7" ht="122.25" customHeight="1" x14ac:dyDescent="0.25">
      <c r="G1388" s="50"/>
    </row>
    <row r="1389" spans="7:7" ht="122.25" customHeight="1" x14ac:dyDescent="0.25">
      <c r="G1389" s="50"/>
    </row>
    <row r="1390" spans="7:7" ht="122.25" customHeight="1" x14ac:dyDescent="0.25">
      <c r="G1390" s="50"/>
    </row>
    <row r="1391" spans="7:7" ht="122.25" customHeight="1" x14ac:dyDescent="0.25">
      <c r="G1391" s="50"/>
    </row>
    <row r="1392" spans="7:7" ht="122.25" customHeight="1" x14ac:dyDescent="0.25">
      <c r="G1392" s="50"/>
    </row>
    <row r="1393" spans="7:7" ht="122.25" customHeight="1" x14ac:dyDescent="0.25">
      <c r="G1393" s="50"/>
    </row>
    <row r="1394" spans="7:7" ht="122.25" customHeight="1" x14ac:dyDescent="0.25">
      <c r="G1394" s="50"/>
    </row>
    <row r="1395" spans="7:7" ht="122.25" customHeight="1" x14ac:dyDescent="0.25">
      <c r="G1395" s="50"/>
    </row>
    <row r="1396" spans="7:7" ht="122.25" customHeight="1" x14ac:dyDescent="0.25">
      <c r="G1396" s="50"/>
    </row>
    <row r="1397" spans="7:7" ht="122.25" customHeight="1" x14ac:dyDescent="0.25">
      <c r="G1397" s="50"/>
    </row>
    <row r="1398" spans="7:7" ht="122.25" customHeight="1" x14ac:dyDescent="0.25">
      <c r="G1398" s="50"/>
    </row>
    <row r="1399" spans="7:7" ht="122.25" customHeight="1" x14ac:dyDescent="0.25">
      <c r="G1399" s="50"/>
    </row>
    <row r="1400" spans="7:7" ht="122.25" customHeight="1" x14ac:dyDescent="0.25">
      <c r="G1400" s="50"/>
    </row>
    <row r="1401" spans="7:7" ht="122.25" customHeight="1" x14ac:dyDescent="0.25">
      <c r="G1401" s="50"/>
    </row>
    <row r="1402" spans="7:7" ht="122.25" customHeight="1" x14ac:dyDescent="0.25">
      <c r="G1402" s="50"/>
    </row>
    <row r="1403" spans="7:7" ht="122.25" customHeight="1" x14ac:dyDescent="0.25">
      <c r="G1403" s="50"/>
    </row>
    <row r="1404" spans="7:7" ht="122.25" customHeight="1" x14ac:dyDescent="0.25">
      <c r="G1404" s="50"/>
    </row>
    <row r="1405" spans="7:7" ht="122.25" customHeight="1" x14ac:dyDescent="0.25">
      <c r="G1405" s="50"/>
    </row>
    <row r="1406" spans="7:7" ht="122.25" customHeight="1" x14ac:dyDescent="0.25">
      <c r="G1406" s="50"/>
    </row>
    <row r="1407" spans="7:7" ht="122.25" customHeight="1" x14ac:dyDescent="0.25">
      <c r="G1407" s="50"/>
    </row>
    <row r="1408" spans="7:7" ht="122.25" customHeight="1" x14ac:dyDescent="0.25">
      <c r="G1408" s="50"/>
    </row>
    <row r="1409" spans="7:7" ht="122.25" customHeight="1" x14ac:dyDescent="0.25">
      <c r="G1409" s="50"/>
    </row>
    <row r="1410" spans="7:7" ht="122.25" customHeight="1" x14ac:dyDescent="0.25">
      <c r="G1410" s="50"/>
    </row>
    <row r="1411" spans="7:7" ht="122.25" customHeight="1" x14ac:dyDescent="0.25">
      <c r="G1411" s="50"/>
    </row>
    <row r="1412" spans="7:7" ht="122.25" customHeight="1" x14ac:dyDescent="0.25">
      <c r="G1412" s="50"/>
    </row>
    <row r="1413" spans="7:7" ht="122.25" customHeight="1" x14ac:dyDescent="0.25">
      <c r="G1413" s="50"/>
    </row>
    <row r="1414" spans="7:7" ht="122.25" customHeight="1" x14ac:dyDescent="0.25">
      <c r="G1414" s="50"/>
    </row>
    <row r="1415" spans="7:7" ht="122.25" customHeight="1" x14ac:dyDescent="0.25">
      <c r="G1415" s="50"/>
    </row>
    <row r="1416" spans="7:7" ht="122.25" customHeight="1" x14ac:dyDescent="0.25">
      <c r="G1416" s="50"/>
    </row>
    <row r="1417" spans="7:7" ht="122.25" customHeight="1" x14ac:dyDescent="0.25">
      <c r="G1417" s="50"/>
    </row>
    <row r="1418" spans="7:7" ht="122.25" customHeight="1" x14ac:dyDescent="0.25">
      <c r="G1418" s="50"/>
    </row>
    <row r="1419" spans="7:7" ht="122.25" customHeight="1" x14ac:dyDescent="0.25">
      <c r="G1419" s="50"/>
    </row>
    <row r="1420" spans="7:7" ht="122.25" customHeight="1" x14ac:dyDescent="0.25">
      <c r="G1420" s="50"/>
    </row>
    <row r="1421" spans="7:7" ht="122.25" customHeight="1" x14ac:dyDescent="0.25">
      <c r="G1421" s="50"/>
    </row>
    <row r="1422" spans="7:7" ht="122.25" customHeight="1" x14ac:dyDescent="0.25">
      <c r="G1422" s="50"/>
    </row>
    <row r="1423" spans="7:7" ht="122.25" customHeight="1" x14ac:dyDescent="0.25">
      <c r="G1423" s="50"/>
    </row>
    <row r="1424" spans="7:7" ht="122.25" customHeight="1" x14ac:dyDescent="0.25">
      <c r="G1424" s="50"/>
    </row>
    <row r="1425" spans="7:7" ht="122.25" customHeight="1" x14ac:dyDescent="0.25">
      <c r="G1425" s="50"/>
    </row>
    <row r="1426" spans="7:7" ht="122.25" customHeight="1" x14ac:dyDescent="0.25">
      <c r="G1426" s="50"/>
    </row>
    <row r="1427" spans="7:7" ht="122.25" customHeight="1" x14ac:dyDescent="0.25">
      <c r="G1427" s="50"/>
    </row>
    <row r="1428" spans="7:7" ht="122.25" customHeight="1" x14ac:dyDescent="0.25">
      <c r="G1428" s="50"/>
    </row>
    <row r="1429" spans="7:7" ht="122.25" customHeight="1" x14ac:dyDescent="0.25">
      <c r="G1429" s="50"/>
    </row>
    <row r="1430" spans="7:7" ht="122.25" customHeight="1" x14ac:dyDescent="0.25">
      <c r="G1430" s="50"/>
    </row>
    <row r="1431" spans="7:7" ht="122.25" customHeight="1" x14ac:dyDescent="0.25">
      <c r="G1431" s="50"/>
    </row>
    <row r="1432" spans="7:7" ht="122.25" customHeight="1" x14ac:dyDescent="0.25">
      <c r="G1432" s="50"/>
    </row>
    <row r="1433" spans="7:7" ht="122.25" customHeight="1" x14ac:dyDescent="0.25">
      <c r="G1433" s="50"/>
    </row>
    <row r="1434" spans="7:7" ht="122.25" customHeight="1" x14ac:dyDescent="0.25">
      <c r="G1434" s="50"/>
    </row>
    <row r="1435" spans="7:7" ht="122.25" customHeight="1" x14ac:dyDescent="0.25">
      <c r="G1435" s="50"/>
    </row>
    <row r="1436" spans="7:7" ht="122.25" customHeight="1" x14ac:dyDescent="0.25">
      <c r="G1436" s="50"/>
    </row>
    <row r="1437" spans="7:7" ht="122.25" customHeight="1" x14ac:dyDescent="0.25">
      <c r="G1437" s="50"/>
    </row>
    <row r="1438" spans="7:7" ht="122.25" customHeight="1" x14ac:dyDescent="0.25">
      <c r="G1438" s="50"/>
    </row>
    <row r="1439" spans="7:7" ht="122.25" customHeight="1" x14ac:dyDescent="0.25">
      <c r="G1439" s="50"/>
    </row>
    <row r="1440" spans="7:7" ht="122.25" customHeight="1" x14ac:dyDescent="0.25">
      <c r="G1440" s="50"/>
    </row>
    <row r="1441" spans="7:7" ht="122.25" customHeight="1" x14ac:dyDescent="0.25">
      <c r="G1441" s="50"/>
    </row>
    <row r="1442" spans="7:7" ht="122.25" customHeight="1" x14ac:dyDescent="0.25">
      <c r="G1442" s="50"/>
    </row>
    <row r="1443" spans="7:7" ht="122.25" customHeight="1" x14ac:dyDescent="0.25">
      <c r="G1443" s="50"/>
    </row>
    <row r="1444" spans="7:7" ht="122.25" customHeight="1" x14ac:dyDescent="0.25">
      <c r="G1444" s="50"/>
    </row>
    <row r="1445" spans="7:7" ht="122.25" customHeight="1" x14ac:dyDescent="0.25">
      <c r="G1445" s="50"/>
    </row>
    <row r="1446" spans="7:7" ht="122.25" customHeight="1" x14ac:dyDescent="0.25">
      <c r="G1446" s="50"/>
    </row>
    <row r="1447" spans="7:7" ht="122.25" customHeight="1" x14ac:dyDescent="0.25">
      <c r="G1447" s="50"/>
    </row>
    <row r="1448" spans="7:7" ht="122.25" customHeight="1" x14ac:dyDescent="0.25">
      <c r="G1448" s="50"/>
    </row>
    <row r="1449" spans="7:7" ht="122.25" customHeight="1" x14ac:dyDescent="0.25">
      <c r="G1449" s="50"/>
    </row>
    <row r="1450" spans="7:7" ht="122.25" customHeight="1" x14ac:dyDescent="0.25">
      <c r="G1450" s="50"/>
    </row>
    <row r="1451" spans="7:7" ht="122.25" customHeight="1" x14ac:dyDescent="0.25">
      <c r="G1451" s="50"/>
    </row>
    <row r="1452" spans="7:7" ht="122.25" customHeight="1" x14ac:dyDescent="0.25">
      <c r="G1452" s="50"/>
    </row>
    <row r="1453" spans="7:7" ht="122.25" customHeight="1" x14ac:dyDescent="0.25">
      <c r="G1453" s="50"/>
    </row>
    <row r="1454" spans="7:7" ht="122.25" customHeight="1" x14ac:dyDescent="0.25">
      <c r="G1454" s="50"/>
    </row>
    <row r="1455" spans="7:7" ht="122.25" customHeight="1" x14ac:dyDescent="0.25">
      <c r="G1455" s="50"/>
    </row>
    <row r="1456" spans="7:7" ht="122.25" customHeight="1" x14ac:dyDescent="0.25">
      <c r="G1456" s="50"/>
    </row>
    <row r="1457" spans="7:7" ht="122.25" customHeight="1" x14ac:dyDescent="0.25">
      <c r="G1457" s="50"/>
    </row>
    <row r="1458" spans="7:7" ht="122.25" customHeight="1" x14ac:dyDescent="0.25">
      <c r="G1458" s="50"/>
    </row>
    <row r="1459" spans="7:7" ht="122.25" customHeight="1" x14ac:dyDescent="0.25">
      <c r="G1459" s="50"/>
    </row>
    <row r="1460" spans="7:7" ht="122.25" customHeight="1" x14ac:dyDescent="0.25">
      <c r="G1460" s="50"/>
    </row>
    <row r="1461" spans="7:7" ht="122.25" customHeight="1" x14ac:dyDescent="0.25">
      <c r="G1461" s="50"/>
    </row>
    <row r="1462" spans="7:7" ht="122.25" customHeight="1" x14ac:dyDescent="0.25">
      <c r="G1462" s="50"/>
    </row>
    <row r="1463" spans="7:7" ht="122.25" customHeight="1" x14ac:dyDescent="0.25">
      <c r="G1463" s="50"/>
    </row>
    <row r="1464" spans="7:7" ht="122.25" customHeight="1" x14ac:dyDescent="0.25">
      <c r="G1464" s="50"/>
    </row>
    <row r="1465" spans="7:7" ht="122.25" customHeight="1" x14ac:dyDescent="0.25">
      <c r="G1465" s="50"/>
    </row>
    <row r="1466" spans="7:7" ht="122.25" customHeight="1" x14ac:dyDescent="0.25">
      <c r="G1466" s="50"/>
    </row>
    <row r="1467" spans="7:7" ht="122.25" customHeight="1" x14ac:dyDescent="0.25">
      <c r="G1467" s="50"/>
    </row>
    <row r="1468" spans="7:7" ht="122.25" customHeight="1" x14ac:dyDescent="0.25">
      <c r="G1468" s="50"/>
    </row>
    <row r="1469" spans="7:7" ht="122.25" customHeight="1" x14ac:dyDescent="0.25">
      <c r="G1469" s="50"/>
    </row>
    <row r="1470" spans="7:7" ht="122.25" customHeight="1" x14ac:dyDescent="0.25">
      <c r="G1470" s="50"/>
    </row>
    <row r="1471" spans="7:7" ht="122.25" customHeight="1" x14ac:dyDescent="0.25">
      <c r="G1471" s="50"/>
    </row>
    <row r="1472" spans="7:7" ht="122.25" customHeight="1" x14ac:dyDescent="0.25">
      <c r="G1472" s="50"/>
    </row>
    <row r="1473" spans="7:7" ht="122.25" customHeight="1" x14ac:dyDescent="0.25">
      <c r="G1473" s="50"/>
    </row>
    <row r="1474" spans="7:7" ht="122.25" customHeight="1" x14ac:dyDescent="0.25">
      <c r="G1474" s="50"/>
    </row>
    <row r="1475" spans="7:7" ht="122.25" customHeight="1" x14ac:dyDescent="0.25">
      <c r="G1475" s="50"/>
    </row>
    <row r="1476" spans="7:7" ht="122.25" customHeight="1" x14ac:dyDescent="0.25">
      <c r="G1476" s="50"/>
    </row>
    <row r="1477" spans="7:7" ht="122.25" customHeight="1" x14ac:dyDescent="0.25">
      <c r="G1477" s="50"/>
    </row>
    <row r="1478" spans="7:7" ht="122.25" customHeight="1" x14ac:dyDescent="0.25">
      <c r="G1478" s="50"/>
    </row>
    <row r="1479" spans="7:7" ht="122.25" customHeight="1" x14ac:dyDescent="0.25">
      <c r="G1479" s="50"/>
    </row>
    <row r="1480" spans="7:7" ht="122.25" customHeight="1" x14ac:dyDescent="0.25">
      <c r="G1480" s="50"/>
    </row>
    <row r="1481" spans="7:7" ht="122.25" customHeight="1" x14ac:dyDescent="0.25">
      <c r="G1481" s="50"/>
    </row>
    <row r="1482" spans="7:7" ht="122.25" customHeight="1" x14ac:dyDescent="0.25">
      <c r="G1482" s="50"/>
    </row>
    <row r="1483" spans="7:7" ht="122.25" customHeight="1" x14ac:dyDescent="0.25">
      <c r="G1483" s="50"/>
    </row>
    <row r="1484" spans="7:7" ht="122.25" customHeight="1" x14ac:dyDescent="0.25">
      <c r="G1484" s="50"/>
    </row>
    <row r="1485" spans="7:7" ht="122.25" customHeight="1" x14ac:dyDescent="0.25">
      <c r="G1485" s="50"/>
    </row>
    <row r="1486" spans="7:7" ht="122.25" customHeight="1" x14ac:dyDescent="0.25">
      <c r="G1486" s="50"/>
    </row>
    <row r="1487" spans="7:7" ht="122.25" customHeight="1" x14ac:dyDescent="0.25">
      <c r="G1487" s="50"/>
    </row>
    <row r="1488" spans="7:7" ht="122.25" customHeight="1" x14ac:dyDescent="0.25">
      <c r="G1488" s="50"/>
    </row>
    <row r="1489" spans="7:7" ht="122.25" customHeight="1" x14ac:dyDescent="0.25">
      <c r="G1489" s="50"/>
    </row>
    <row r="1490" spans="7:7" ht="122.25" customHeight="1" x14ac:dyDescent="0.25">
      <c r="G1490" s="50"/>
    </row>
    <row r="1491" spans="7:7" ht="122.25" customHeight="1" x14ac:dyDescent="0.25">
      <c r="G1491" s="50"/>
    </row>
    <row r="1492" spans="7:7" ht="122.25" customHeight="1" x14ac:dyDescent="0.25">
      <c r="G1492" s="50"/>
    </row>
    <row r="1493" spans="7:7" ht="122.25" customHeight="1" x14ac:dyDescent="0.25">
      <c r="G1493" s="50"/>
    </row>
    <row r="1494" spans="7:7" ht="122.25" customHeight="1" x14ac:dyDescent="0.25">
      <c r="G1494" s="50"/>
    </row>
    <row r="1495" spans="7:7" ht="122.25" customHeight="1" x14ac:dyDescent="0.25">
      <c r="G1495" s="50"/>
    </row>
    <row r="1496" spans="7:7" ht="122.25" customHeight="1" x14ac:dyDescent="0.25">
      <c r="G1496" s="50"/>
    </row>
    <row r="1497" spans="7:7" ht="122.25" customHeight="1" x14ac:dyDescent="0.25">
      <c r="G1497" s="50"/>
    </row>
    <row r="1498" spans="7:7" ht="122.25" customHeight="1" x14ac:dyDescent="0.25">
      <c r="G1498" s="50"/>
    </row>
    <row r="1499" spans="7:7" ht="122.25" customHeight="1" x14ac:dyDescent="0.25">
      <c r="G1499" s="50"/>
    </row>
    <row r="1500" spans="7:7" ht="122.25" customHeight="1" x14ac:dyDescent="0.25">
      <c r="G1500" s="50"/>
    </row>
    <row r="1501" spans="7:7" ht="122.25" customHeight="1" x14ac:dyDescent="0.25">
      <c r="G1501" s="50"/>
    </row>
    <row r="1502" spans="7:7" ht="122.25" customHeight="1" x14ac:dyDescent="0.25">
      <c r="G1502" s="50"/>
    </row>
    <row r="1503" spans="7:7" ht="122.25" customHeight="1" x14ac:dyDescent="0.25">
      <c r="G1503" s="50"/>
    </row>
    <row r="1504" spans="7:7" ht="122.25" customHeight="1" x14ac:dyDescent="0.25">
      <c r="G1504" s="50"/>
    </row>
    <row r="1505" spans="7:7" ht="122.25" customHeight="1" x14ac:dyDescent="0.25">
      <c r="G1505" s="50"/>
    </row>
    <row r="1506" spans="7:7" ht="122.25" customHeight="1" x14ac:dyDescent="0.25">
      <c r="G1506" s="50"/>
    </row>
    <row r="1507" spans="7:7" ht="122.25" customHeight="1" x14ac:dyDescent="0.25">
      <c r="G1507" s="50"/>
    </row>
    <row r="1508" spans="7:7" ht="122.25" customHeight="1" x14ac:dyDescent="0.25">
      <c r="G1508" s="50"/>
    </row>
    <row r="1509" spans="7:7" ht="122.25" customHeight="1" x14ac:dyDescent="0.25">
      <c r="G1509" s="50"/>
    </row>
    <row r="1510" spans="7:7" ht="122.25" customHeight="1" x14ac:dyDescent="0.25">
      <c r="G1510" s="50"/>
    </row>
    <row r="1511" spans="7:7" ht="122.25" customHeight="1" x14ac:dyDescent="0.25">
      <c r="G1511" s="50"/>
    </row>
    <row r="1512" spans="7:7" ht="122.25" customHeight="1" x14ac:dyDescent="0.25">
      <c r="G1512" s="50"/>
    </row>
    <row r="1513" spans="7:7" ht="122.25" customHeight="1" x14ac:dyDescent="0.25">
      <c r="G1513" s="50"/>
    </row>
    <row r="1514" spans="7:7" ht="122.25" customHeight="1" x14ac:dyDescent="0.25">
      <c r="G1514" s="50"/>
    </row>
    <row r="1515" spans="7:7" ht="122.25" customHeight="1" x14ac:dyDescent="0.25">
      <c r="G1515" s="50"/>
    </row>
    <row r="1516" spans="7:7" ht="122.25" customHeight="1" x14ac:dyDescent="0.25">
      <c r="G1516" s="50"/>
    </row>
    <row r="1517" spans="7:7" ht="122.25" customHeight="1" x14ac:dyDescent="0.25">
      <c r="G1517" s="50"/>
    </row>
    <row r="1518" spans="7:7" ht="122.25" customHeight="1" x14ac:dyDescent="0.25">
      <c r="G1518" s="50"/>
    </row>
    <row r="1519" spans="7:7" ht="122.25" customHeight="1" x14ac:dyDescent="0.25">
      <c r="G1519" s="50"/>
    </row>
    <row r="1520" spans="7:7" ht="122.25" customHeight="1" x14ac:dyDescent="0.25">
      <c r="G1520" s="50"/>
    </row>
    <row r="1521" spans="7:7" ht="122.25" customHeight="1" x14ac:dyDescent="0.25">
      <c r="G1521" s="50"/>
    </row>
    <row r="1522" spans="7:7" ht="122.25" customHeight="1" x14ac:dyDescent="0.25">
      <c r="G1522" s="50"/>
    </row>
    <row r="1523" spans="7:7" ht="122.25" customHeight="1" x14ac:dyDescent="0.25">
      <c r="G1523" s="50"/>
    </row>
    <row r="1524" spans="7:7" ht="122.25" customHeight="1" x14ac:dyDescent="0.25">
      <c r="G1524" s="50"/>
    </row>
    <row r="1525" spans="7:7" ht="122.25" customHeight="1" x14ac:dyDescent="0.25">
      <c r="G1525" s="50"/>
    </row>
    <row r="1526" spans="7:7" ht="122.25" customHeight="1" x14ac:dyDescent="0.25">
      <c r="G1526" s="50"/>
    </row>
    <row r="1527" spans="7:7" ht="122.25" customHeight="1" x14ac:dyDescent="0.25">
      <c r="G1527" s="50"/>
    </row>
    <row r="1528" spans="7:7" ht="122.25" customHeight="1" x14ac:dyDescent="0.25">
      <c r="G1528" s="50"/>
    </row>
    <row r="1529" spans="7:7" ht="122.25" customHeight="1" x14ac:dyDescent="0.25">
      <c r="G1529" s="50"/>
    </row>
    <row r="1530" spans="7:7" ht="122.25" customHeight="1" x14ac:dyDescent="0.25">
      <c r="G1530" s="50"/>
    </row>
    <row r="1531" spans="7:7" ht="122.25" customHeight="1" x14ac:dyDescent="0.25">
      <c r="G1531" s="50"/>
    </row>
    <row r="1532" spans="7:7" ht="122.25" customHeight="1" x14ac:dyDescent="0.25">
      <c r="G1532" s="50"/>
    </row>
    <row r="1533" spans="7:7" ht="122.25" customHeight="1" x14ac:dyDescent="0.25">
      <c r="G1533" s="50"/>
    </row>
    <row r="1534" spans="7:7" ht="122.25" customHeight="1" x14ac:dyDescent="0.25">
      <c r="G1534" s="50"/>
    </row>
    <row r="1535" spans="7:7" ht="122.25" customHeight="1" x14ac:dyDescent="0.25">
      <c r="G1535" s="50"/>
    </row>
    <row r="1536" spans="7:7" ht="122.25" customHeight="1" x14ac:dyDescent="0.25">
      <c r="G1536" s="50"/>
    </row>
    <row r="1537" spans="7:7" ht="122.25" customHeight="1" x14ac:dyDescent="0.25">
      <c r="G1537" s="50"/>
    </row>
    <row r="1538" spans="7:7" ht="122.25" customHeight="1" x14ac:dyDescent="0.25">
      <c r="G1538" s="50"/>
    </row>
    <row r="1539" spans="7:7" ht="122.25" customHeight="1" x14ac:dyDescent="0.25">
      <c r="G1539" s="50"/>
    </row>
    <row r="1540" spans="7:7" ht="122.25" customHeight="1" x14ac:dyDescent="0.25">
      <c r="G1540" s="50"/>
    </row>
    <row r="1541" spans="7:7" ht="122.25" customHeight="1" x14ac:dyDescent="0.25">
      <c r="G1541" s="50"/>
    </row>
    <row r="1542" spans="7:7" ht="122.25" customHeight="1" x14ac:dyDescent="0.25">
      <c r="G1542" s="50"/>
    </row>
    <row r="1543" spans="7:7" ht="122.25" customHeight="1" x14ac:dyDescent="0.25">
      <c r="G1543" s="50"/>
    </row>
    <row r="1544" spans="7:7" ht="122.25" customHeight="1" x14ac:dyDescent="0.25">
      <c r="G1544" s="50"/>
    </row>
    <row r="1545" spans="7:7" ht="122.25" customHeight="1" x14ac:dyDescent="0.25">
      <c r="G1545" s="50"/>
    </row>
    <row r="1546" spans="7:7" ht="122.25" customHeight="1" x14ac:dyDescent="0.25">
      <c r="G1546" s="50"/>
    </row>
    <row r="1547" spans="7:7" ht="122.25" customHeight="1" x14ac:dyDescent="0.25">
      <c r="G1547" s="50"/>
    </row>
    <row r="1548" spans="7:7" ht="122.25" customHeight="1" x14ac:dyDescent="0.25">
      <c r="G1548" s="50"/>
    </row>
    <row r="1549" spans="7:7" ht="122.25" customHeight="1" x14ac:dyDescent="0.25">
      <c r="G1549" s="50"/>
    </row>
    <row r="1550" spans="7:7" ht="122.25" customHeight="1" x14ac:dyDescent="0.25">
      <c r="G1550" s="50"/>
    </row>
    <row r="1551" spans="7:7" ht="122.25" customHeight="1" x14ac:dyDescent="0.25">
      <c r="G1551" s="50"/>
    </row>
    <row r="1552" spans="7:7" ht="122.25" customHeight="1" x14ac:dyDescent="0.25">
      <c r="G1552" s="50"/>
    </row>
    <row r="1553" spans="7:7" ht="122.25" customHeight="1" x14ac:dyDescent="0.25">
      <c r="G1553" s="50"/>
    </row>
    <row r="1554" spans="7:7" ht="122.25" customHeight="1" x14ac:dyDescent="0.25">
      <c r="G1554" s="50"/>
    </row>
    <row r="1555" spans="7:7" ht="122.25" customHeight="1" x14ac:dyDescent="0.25">
      <c r="G1555" s="50"/>
    </row>
    <row r="1556" spans="7:7" ht="122.25" customHeight="1" x14ac:dyDescent="0.25">
      <c r="G1556" s="50"/>
    </row>
    <row r="1557" spans="7:7" ht="122.25" customHeight="1" x14ac:dyDescent="0.25">
      <c r="G1557" s="50"/>
    </row>
    <row r="1558" spans="7:7" ht="122.25" customHeight="1" x14ac:dyDescent="0.25">
      <c r="G1558" s="50"/>
    </row>
    <row r="1559" spans="7:7" ht="122.25" customHeight="1" x14ac:dyDescent="0.25">
      <c r="G1559" s="50"/>
    </row>
    <row r="1560" spans="7:7" ht="122.25" customHeight="1" x14ac:dyDescent="0.25">
      <c r="G1560" s="50"/>
    </row>
    <row r="1561" spans="7:7" ht="122.25" customHeight="1" x14ac:dyDescent="0.25">
      <c r="G1561" s="50"/>
    </row>
    <row r="1562" spans="7:7" ht="122.25" customHeight="1" x14ac:dyDescent="0.25">
      <c r="G1562" s="50"/>
    </row>
    <row r="1563" spans="7:7" ht="122.25" customHeight="1" x14ac:dyDescent="0.25">
      <c r="G1563" s="50"/>
    </row>
    <row r="1564" spans="7:7" ht="122.25" customHeight="1" x14ac:dyDescent="0.25">
      <c r="G1564" s="50"/>
    </row>
    <row r="1565" spans="7:7" ht="122.25" customHeight="1" x14ac:dyDescent="0.25">
      <c r="G1565" s="50"/>
    </row>
    <row r="1566" spans="7:7" ht="122.25" customHeight="1" x14ac:dyDescent="0.25">
      <c r="G1566" s="50"/>
    </row>
    <row r="1567" spans="7:7" ht="122.25" customHeight="1" x14ac:dyDescent="0.25">
      <c r="G1567" s="50"/>
    </row>
    <row r="1568" spans="7:7" ht="122.25" customHeight="1" x14ac:dyDescent="0.25">
      <c r="G1568" s="50"/>
    </row>
    <row r="1569" spans="7:7" ht="122.25" customHeight="1" x14ac:dyDescent="0.25">
      <c r="G1569" s="50"/>
    </row>
    <row r="1570" spans="7:7" ht="122.25" customHeight="1" x14ac:dyDescent="0.25">
      <c r="G1570" s="50"/>
    </row>
    <row r="1571" spans="7:7" ht="122.25" customHeight="1" x14ac:dyDescent="0.25">
      <c r="G1571" s="50"/>
    </row>
    <row r="1572" spans="7:7" ht="122.25" customHeight="1" x14ac:dyDescent="0.25">
      <c r="G1572" s="50"/>
    </row>
    <row r="1573" spans="7:7" ht="122.25" customHeight="1" x14ac:dyDescent="0.25">
      <c r="G1573" s="50"/>
    </row>
    <row r="1574" spans="7:7" ht="122.25" customHeight="1" x14ac:dyDescent="0.25">
      <c r="G1574" s="50"/>
    </row>
    <row r="1575" spans="7:7" ht="122.25" customHeight="1" x14ac:dyDescent="0.25">
      <c r="G1575" s="50"/>
    </row>
    <row r="1576" spans="7:7" ht="122.25" customHeight="1" x14ac:dyDescent="0.25">
      <c r="G1576" s="50"/>
    </row>
    <row r="1577" spans="7:7" ht="122.25" customHeight="1" x14ac:dyDescent="0.25">
      <c r="G1577" s="50"/>
    </row>
    <row r="1578" spans="7:7" ht="122.25" customHeight="1" x14ac:dyDescent="0.25">
      <c r="G1578" s="50"/>
    </row>
    <row r="1579" spans="7:7" ht="122.25" customHeight="1" x14ac:dyDescent="0.25">
      <c r="G1579" s="50"/>
    </row>
    <row r="1580" spans="7:7" ht="122.25" customHeight="1" x14ac:dyDescent="0.25">
      <c r="G1580" s="50"/>
    </row>
    <row r="1581" spans="7:7" ht="122.25" customHeight="1" x14ac:dyDescent="0.25">
      <c r="G1581" s="50"/>
    </row>
    <row r="1582" spans="7:7" ht="122.25" customHeight="1" x14ac:dyDescent="0.25">
      <c r="G1582" s="50"/>
    </row>
    <row r="1583" spans="7:7" ht="122.25" customHeight="1" x14ac:dyDescent="0.25">
      <c r="G1583" s="50"/>
    </row>
    <row r="1584" spans="7:7" ht="122.25" customHeight="1" x14ac:dyDescent="0.25">
      <c r="G1584" s="50"/>
    </row>
    <row r="1585" spans="7:7" ht="122.25" customHeight="1" x14ac:dyDescent="0.25">
      <c r="G1585" s="50"/>
    </row>
    <row r="1586" spans="7:7" ht="122.25" customHeight="1" x14ac:dyDescent="0.25">
      <c r="G1586" s="50"/>
    </row>
    <row r="1587" spans="7:7" ht="122.25" customHeight="1" x14ac:dyDescent="0.25">
      <c r="G1587" s="50"/>
    </row>
    <row r="1588" spans="7:7" ht="122.25" customHeight="1" x14ac:dyDescent="0.25">
      <c r="G1588" s="50"/>
    </row>
    <row r="1589" spans="7:7" ht="122.25" customHeight="1" x14ac:dyDescent="0.25">
      <c r="G1589" s="50"/>
    </row>
    <row r="1590" spans="7:7" ht="122.25" customHeight="1" x14ac:dyDescent="0.25">
      <c r="G1590" s="50"/>
    </row>
    <row r="1591" spans="7:7" ht="122.25" customHeight="1" x14ac:dyDescent="0.25">
      <c r="G1591" s="50"/>
    </row>
    <row r="1592" spans="7:7" ht="122.25" customHeight="1" x14ac:dyDescent="0.25">
      <c r="G1592" s="50"/>
    </row>
    <row r="1593" spans="7:7" ht="122.25" customHeight="1" x14ac:dyDescent="0.25">
      <c r="G1593" s="50"/>
    </row>
    <row r="1594" spans="7:7" ht="122.25" customHeight="1" x14ac:dyDescent="0.25">
      <c r="G1594" s="50"/>
    </row>
    <row r="1595" spans="7:7" ht="122.25" customHeight="1" x14ac:dyDescent="0.25">
      <c r="G1595" s="50"/>
    </row>
    <row r="1596" spans="7:7" ht="122.25" customHeight="1" x14ac:dyDescent="0.25">
      <c r="G1596" s="50"/>
    </row>
    <row r="1597" spans="7:7" ht="122.25" customHeight="1" x14ac:dyDescent="0.25">
      <c r="G1597" s="50"/>
    </row>
    <row r="1598" spans="7:7" ht="122.25" customHeight="1" x14ac:dyDescent="0.25">
      <c r="G1598" s="50"/>
    </row>
    <row r="1599" spans="7:7" ht="122.25" customHeight="1" x14ac:dyDescent="0.25">
      <c r="G1599" s="50"/>
    </row>
    <row r="1600" spans="7:7" ht="122.25" customHeight="1" x14ac:dyDescent="0.25">
      <c r="G1600" s="50"/>
    </row>
    <row r="1601" spans="7:7" ht="122.25" customHeight="1" x14ac:dyDescent="0.25">
      <c r="G1601" s="50"/>
    </row>
    <row r="1602" spans="7:7" ht="122.25" customHeight="1" x14ac:dyDescent="0.25">
      <c r="G1602" s="50"/>
    </row>
    <row r="1603" spans="7:7" ht="122.25" customHeight="1" x14ac:dyDescent="0.25">
      <c r="G1603" s="50"/>
    </row>
    <row r="1604" spans="7:7" ht="122.25" customHeight="1" x14ac:dyDescent="0.25">
      <c r="G1604" s="50"/>
    </row>
    <row r="1605" spans="7:7" ht="122.25" customHeight="1" x14ac:dyDescent="0.25">
      <c r="G1605" s="50"/>
    </row>
    <row r="1606" spans="7:7" ht="122.25" customHeight="1" x14ac:dyDescent="0.25">
      <c r="G1606" s="50"/>
    </row>
    <row r="1607" spans="7:7" ht="122.25" customHeight="1" x14ac:dyDescent="0.25">
      <c r="G1607" s="50"/>
    </row>
    <row r="1608" spans="7:7" ht="122.25" customHeight="1" x14ac:dyDescent="0.25">
      <c r="G1608" s="50"/>
    </row>
    <row r="1609" spans="7:7" ht="122.25" customHeight="1" x14ac:dyDescent="0.25">
      <c r="G1609" s="50"/>
    </row>
    <row r="1610" spans="7:7" ht="122.25" customHeight="1" x14ac:dyDescent="0.25">
      <c r="G1610" s="50"/>
    </row>
    <row r="1611" spans="7:7" ht="122.25" customHeight="1" x14ac:dyDescent="0.25">
      <c r="G1611" s="50"/>
    </row>
    <row r="1612" spans="7:7" ht="122.25" customHeight="1" x14ac:dyDescent="0.25">
      <c r="G1612" s="50"/>
    </row>
    <row r="1613" spans="7:7" ht="122.25" customHeight="1" x14ac:dyDescent="0.25">
      <c r="G1613" s="50"/>
    </row>
    <row r="1614" spans="7:7" ht="122.25" customHeight="1" x14ac:dyDescent="0.25">
      <c r="G1614" s="50"/>
    </row>
    <row r="1615" spans="7:7" ht="122.25" customHeight="1" x14ac:dyDescent="0.25">
      <c r="G1615" s="50"/>
    </row>
    <row r="1616" spans="7:7" ht="122.25" customHeight="1" x14ac:dyDescent="0.25">
      <c r="G1616" s="50"/>
    </row>
    <row r="1617" spans="7:7" ht="122.25" customHeight="1" x14ac:dyDescent="0.25">
      <c r="G1617" s="50"/>
    </row>
    <row r="1618" spans="7:7" ht="122.25" customHeight="1" x14ac:dyDescent="0.25">
      <c r="G1618" s="50"/>
    </row>
    <row r="1619" spans="7:7" ht="122.25" customHeight="1" x14ac:dyDescent="0.25">
      <c r="G1619" s="50"/>
    </row>
    <row r="1620" spans="7:7" ht="122.25" customHeight="1" x14ac:dyDescent="0.25">
      <c r="G1620" s="50"/>
    </row>
    <row r="1621" spans="7:7" ht="122.25" customHeight="1" x14ac:dyDescent="0.25">
      <c r="G1621" s="50"/>
    </row>
    <row r="1622" spans="7:7" ht="122.25" customHeight="1" x14ac:dyDescent="0.25">
      <c r="G1622" s="50"/>
    </row>
    <row r="1623" spans="7:7" ht="122.25" customHeight="1" x14ac:dyDescent="0.25">
      <c r="G1623" s="50"/>
    </row>
    <row r="1624" spans="7:7" ht="122.25" customHeight="1" x14ac:dyDescent="0.25">
      <c r="G1624" s="50"/>
    </row>
    <row r="1625" spans="7:7" ht="122.25" customHeight="1" x14ac:dyDescent="0.25">
      <c r="G1625" s="50"/>
    </row>
    <row r="1626" spans="7:7" ht="122.25" customHeight="1" x14ac:dyDescent="0.25">
      <c r="G1626" s="50"/>
    </row>
    <row r="1627" spans="7:7" ht="122.25" customHeight="1" x14ac:dyDescent="0.25">
      <c r="G1627" s="50"/>
    </row>
    <row r="1628" spans="7:7" ht="122.25" customHeight="1" x14ac:dyDescent="0.25">
      <c r="G1628" s="50"/>
    </row>
    <row r="1629" spans="7:7" ht="122.25" customHeight="1" x14ac:dyDescent="0.25">
      <c r="G1629" s="50"/>
    </row>
    <row r="1630" spans="7:7" ht="122.25" customHeight="1" x14ac:dyDescent="0.25">
      <c r="G1630" s="50"/>
    </row>
    <row r="1631" spans="7:7" ht="122.25" customHeight="1" x14ac:dyDescent="0.25">
      <c r="G1631" s="50"/>
    </row>
    <row r="1632" spans="7:7" ht="122.25" customHeight="1" x14ac:dyDescent="0.25">
      <c r="G1632" s="50"/>
    </row>
    <row r="1633" spans="7:7" ht="122.25" customHeight="1" x14ac:dyDescent="0.25">
      <c r="G1633" s="50"/>
    </row>
    <row r="1634" spans="7:7" ht="122.25" customHeight="1" x14ac:dyDescent="0.25">
      <c r="G1634" s="50"/>
    </row>
    <row r="1635" spans="7:7" ht="122.25" customHeight="1" x14ac:dyDescent="0.25">
      <c r="G1635" s="50"/>
    </row>
    <row r="1636" spans="7:7" ht="122.25" customHeight="1" x14ac:dyDescent="0.25">
      <c r="G1636" s="50"/>
    </row>
    <row r="1637" spans="7:7" ht="122.25" customHeight="1" x14ac:dyDescent="0.25">
      <c r="G1637" s="50"/>
    </row>
    <row r="1638" spans="7:7" ht="122.25" customHeight="1" x14ac:dyDescent="0.25">
      <c r="G1638" s="50"/>
    </row>
    <row r="1639" spans="7:7" ht="122.25" customHeight="1" x14ac:dyDescent="0.25">
      <c r="G1639" s="50"/>
    </row>
    <row r="1640" spans="7:7" ht="122.25" customHeight="1" x14ac:dyDescent="0.25">
      <c r="G1640" s="50"/>
    </row>
    <row r="1641" spans="7:7" ht="122.25" customHeight="1" x14ac:dyDescent="0.25">
      <c r="G1641" s="50"/>
    </row>
    <row r="1642" spans="7:7" ht="122.25" customHeight="1" x14ac:dyDescent="0.25">
      <c r="G1642" s="50"/>
    </row>
    <row r="1643" spans="7:7" ht="122.25" customHeight="1" x14ac:dyDescent="0.25">
      <c r="G1643" s="50"/>
    </row>
    <row r="1644" spans="7:7" ht="122.25" customHeight="1" x14ac:dyDescent="0.25">
      <c r="G1644" s="50"/>
    </row>
    <row r="1645" spans="7:7" ht="122.25" customHeight="1" x14ac:dyDescent="0.25">
      <c r="G1645" s="50"/>
    </row>
    <row r="1646" spans="7:7" ht="122.25" customHeight="1" x14ac:dyDescent="0.25">
      <c r="G1646" s="50"/>
    </row>
    <row r="1647" spans="7:7" ht="122.25" customHeight="1" x14ac:dyDescent="0.25">
      <c r="G1647" s="50"/>
    </row>
    <row r="1648" spans="7:7" ht="122.25" customHeight="1" x14ac:dyDescent="0.25">
      <c r="G1648" s="50"/>
    </row>
    <row r="1649" spans="7:7" ht="122.25" customHeight="1" x14ac:dyDescent="0.25">
      <c r="G1649" s="50"/>
    </row>
    <row r="1650" spans="7:7" ht="122.25" customHeight="1" x14ac:dyDescent="0.25">
      <c r="G1650" s="50"/>
    </row>
    <row r="1651" spans="7:7" ht="122.25" customHeight="1" x14ac:dyDescent="0.25">
      <c r="G1651" s="50"/>
    </row>
    <row r="1652" spans="7:7" ht="122.25" customHeight="1" x14ac:dyDescent="0.25">
      <c r="G1652" s="50"/>
    </row>
  </sheetData>
  <sheetProtection algorithmName="SHA-512" hashValue="oLOOYYrZfN4jbv2FO1Gm3NBuDsjTNU0VG+bJ+sOB6U0WnChFkySaLVkPt8TC8Xe2JREwzjZHGkOsOGOgp223qw==" saltValue="fT6KRxtwzwT3jZiEleKjEg==" spinCount="100000" sheet="1" selectLockedCells="1"/>
  <mergeCells count="1">
    <mergeCell ref="A251:G25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  <pageSetUpPr fitToPage="1"/>
  </sheetPr>
  <dimension ref="A1:AL76"/>
  <sheetViews>
    <sheetView showGridLines="0" zoomScale="73" zoomScaleNormal="73" workbookViewId="0">
      <selection activeCell="B7" sqref="B7:F7"/>
    </sheetView>
  </sheetViews>
  <sheetFormatPr defaultColWidth="16.42578125" defaultRowHeight="20.25" customHeight="1" x14ac:dyDescent="0.25"/>
  <cols>
    <col min="1" max="1" width="16.42578125" style="50" customWidth="1"/>
    <col min="2" max="4" width="17.140625" style="50" customWidth="1"/>
    <col min="5" max="5" width="6.42578125" style="50" customWidth="1"/>
    <col min="6" max="9" width="17.140625" style="50" customWidth="1"/>
    <col min="10" max="10" width="7.140625" style="50" customWidth="1"/>
    <col min="11" max="11" width="7.5703125" style="61" customWidth="1"/>
    <col min="12" max="16384" width="16.42578125" style="50"/>
  </cols>
  <sheetData>
    <row r="1" spans="1:38" ht="27.75" customHeight="1" thickBot="1" x14ac:dyDescent="0.3">
      <c r="A1" s="287" t="s">
        <v>172</v>
      </c>
      <c r="B1" s="288"/>
      <c r="C1" s="288"/>
      <c r="D1" s="288"/>
      <c r="E1" s="288"/>
      <c r="F1" s="288"/>
      <c r="G1" s="288"/>
      <c r="H1" s="288"/>
      <c r="I1" s="288"/>
      <c r="J1" s="289"/>
      <c r="K1" s="68"/>
      <c r="L1" s="263"/>
    </row>
    <row r="2" spans="1:38" ht="20.25" customHeight="1" thickBot="1" x14ac:dyDescent="0.3">
      <c r="A2" s="275"/>
      <c r="B2" s="276"/>
      <c r="C2" s="277"/>
      <c r="D2" s="278" t="s">
        <v>179</v>
      </c>
      <c r="E2" s="279"/>
      <c r="F2" s="135" t="s">
        <v>206</v>
      </c>
      <c r="G2" s="280"/>
      <c r="H2" s="281"/>
      <c r="I2" s="281"/>
      <c r="J2" s="282"/>
      <c r="K2" s="50"/>
      <c r="L2" s="263"/>
    </row>
    <row r="3" spans="1:38" ht="20.25" customHeight="1" thickBot="1" x14ac:dyDescent="0.3">
      <c r="A3" s="147" t="s">
        <v>173</v>
      </c>
      <c r="B3" s="283">
        <v>44410</v>
      </c>
      <c r="C3" s="284"/>
      <c r="D3" s="147" t="s">
        <v>184</v>
      </c>
      <c r="E3" s="286" t="s">
        <v>185</v>
      </c>
      <c r="F3" s="286"/>
      <c r="G3" s="286"/>
      <c r="H3" s="134"/>
      <c r="I3" s="300"/>
      <c r="J3" s="143"/>
      <c r="K3" s="50"/>
      <c r="L3" s="263"/>
    </row>
    <row r="4" spans="1:38" ht="20.25" customHeight="1" thickTop="1" thickBot="1" x14ac:dyDescent="0.3">
      <c r="A4" s="146" t="s">
        <v>175</v>
      </c>
      <c r="B4" s="139">
        <v>1</v>
      </c>
      <c r="C4" s="144"/>
      <c r="D4" s="148" t="s">
        <v>177</v>
      </c>
      <c r="E4" s="138">
        <v>1</v>
      </c>
      <c r="F4" s="124"/>
      <c r="G4" s="124"/>
      <c r="H4" s="124"/>
      <c r="I4" s="301"/>
      <c r="J4" s="132"/>
      <c r="K4" s="50"/>
      <c r="L4" s="263"/>
    </row>
    <row r="5" spans="1:38" ht="20.25" customHeight="1" thickTop="1" thickBot="1" x14ac:dyDescent="0.3">
      <c r="A5" s="146" t="s">
        <v>176</v>
      </c>
      <c r="B5" s="304" t="s">
        <v>186</v>
      </c>
      <c r="C5" s="304"/>
      <c r="D5" s="304"/>
      <c r="E5" s="304"/>
      <c r="F5" s="304"/>
      <c r="G5" s="304"/>
      <c r="H5" s="136"/>
      <c r="I5" s="301"/>
      <c r="J5" s="132"/>
      <c r="K5" s="50"/>
      <c r="L5" s="263"/>
    </row>
    <row r="6" spans="1:38" ht="20.25" customHeight="1" thickTop="1" thickBot="1" x14ac:dyDescent="0.3">
      <c r="A6" s="146" t="s">
        <v>174</v>
      </c>
      <c r="B6" s="180" t="str">
        <f>SUM(A11,F11,A18,F18,A25,F25)&amp;"'"</f>
        <v>98'</v>
      </c>
      <c r="C6" s="137"/>
      <c r="D6" s="149" t="s">
        <v>178</v>
      </c>
      <c r="E6" s="303">
        <v>0.7</v>
      </c>
      <c r="F6" s="303"/>
      <c r="G6" s="123"/>
      <c r="H6" s="123"/>
      <c r="I6" s="302"/>
      <c r="J6" s="132"/>
      <c r="K6" s="50"/>
      <c r="L6" s="263"/>
    </row>
    <row r="7" spans="1:38" ht="20.25" customHeight="1" thickTop="1" thickBot="1" x14ac:dyDescent="0.3">
      <c r="A7" s="146" t="s">
        <v>180</v>
      </c>
      <c r="B7" s="285" t="s">
        <v>181</v>
      </c>
      <c r="C7" s="285"/>
      <c r="D7" s="285"/>
      <c r="E7" s="285"/>
      <c r="F7" s="285"/>
      <c r="G7" s="124"/>
      <c r="H7" s="124"/>
      <c r="I7" s="145" t="s">
        <v>182</v>
      </c>
      <c r="J7" s="133"/>
      <c r="K7" s="50"/>
      <c r="L7" s="263"/>
    </row>
    <row r="8" spans="1:38" ht="20.25" customHeight="1" thickTop="1" thickBot="1" x14ac:dyDescent="0.3">
      <c r="A8" s="140"/>
      <c r="B8" s="125"/>
      <c r="C8" s="125"/>
      <c r="D8" s="125"/>
      <c r="E8" s="125"/>
      <c r="F8" s="125"/>
      <c r="G8" s="125"/>
      <c r="H8" s="125"/>
      <c r="I8" s="141" t="s">
        <v>183</v>
      </c>
      <c r="J8" s="142"/>
      <c r="K8" s="50"/>
      <c r="L8" s="263"/>
    </row>
    <row r="9" spans="1:38" ht="20.25" customHeight="1" thickBot="1" x14ac:dyDescent="0.3">
      <c r="A9" s="89" t="s">
        <v>143</v>
      </c>
      <c r="B9" s="264" t="s">
        <v>195</v>
      </c>
      <c r="C9" s="265"/>
      <c r="D9" s="265"/>
      <c r="E9" s="266"/>
      <c r="F9" s="89" t="s">
        <v>146</v>
      </c>
      <c r="G9" s="264" t="s">
        <v>204</v>
      </c>
      <c r="H9" s="265"/>
      <c r="I9" s="265"/>
      <c r="J9" s="266"/>
      <c r="K9" s="50"/>
      <c r="L9" s="263"/>
    </row>
    <row r="10" spans="1:38" ht="39.950000000000003" customHeight="1" x14ac:dyDescent="0.3">
      <c r="A10" s="121" t="s">
        <v>149</v>
      </c>
      <c r="B10" s="291"/>
      <c r="C10" s="292"/>
      <c r="D10" s="292"/>
      <c r="E10" s="292"/>
      <c r="F10" s="121" t="s">
        <v>149</v>
      </c>
      <c r="G10" s="292"/>
      <c r="H10" s="292"/>
      <c r="I10" s="292"/>
      <c r="J10" s="297"/>
      <c r="K10" s="50"/>
      <c r="L10" s="263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 s="51"/>
      <c r="AH10" s="51"/>
      <c r="AI10" s="51"/>
      <c r="AJ10" s="51"/>
      <c r="AK10" s="51"/>
      <c r="AL10" s="51"/>
    </row>
    <row r="11" spans="1:38" ht="39.950000000000003" customHeight="1" x14ac:dyDescent="0.25">
      <c r="A11" s="88">
        <f>IFERROR(VLOOKUP(B9,Drills!$C$2:$G$250, 3, FALSE), "")</f>
        <v>8</v>
      </c>
      <c r="B11" s="293"/>
      <c r="C11" s="294"/>
      <c r="D11" s="294"/>
      <c r="E11" s="294"/>
      <c r="F11" s="88">
        <f>IFERROR(VLOOKUP(G9,Drills!$C$2:$G$250, 3, FALSE), "")</f>
        <v>20</v>
      </c>
      <c r="G11" s="294"/>
      <c r="H11" s="294"/>
      <c r="I11" s="294"/>
      <c r="J11" s="298"/>
      <c r="K11" s="60"/>
      <c r="L11" s="263"/>
      <c r="M11" s="50" t="str">
        <f>IFERROR(INDEX(#REF!, MATCH('Session Plan'!O11,#REF!, 0)), "")</f>
        <v/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8" ht="39.950000000000003" customHeight="1" x14ac:dyDescent="0.3">
      <c r="A12" s="122" t="s">
        <v>150</v>
      </c>
      <c r="B12" s="293"/>
      <c r="C12" s="294"/>
      <c r="D12" s="294"/>
      <c r="E12" s="294"/>
      <c r="F12" s="122" t="s">
        <v>150</v>
      </c>
      <c r="G12" s="294"/>
      <c r="H12" s="294"/>
      <c r="I12" s="294"/>
      <c r="J12" s="298"/>
      <c r="K12" s="60"/>
      <c r="L12" s="26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8" ht="39.950000000000003" customHeight="1" x14ac:dyDescent="0.25">
      <c r="A13" s="88">
        <f>IFERROR(VLOOKUP(B9,Drills!$C$2:$G$250,4,FALSE),"")</f>
        <v>22</v>
      </c>
      <c r="B13" s="293"/>
      <c r="C13" s="294"/>
      <c r="D13" s="294"/>
      <c r="E13" s="294"/>
      <c r="F13" s="88">
        <f>IFERROR(VLOOKUP(G9,Drills!$C$2:$G$250,4,FALSE),"")</f>
        <v>22</v>
      </c>
      <c r="G13" s="294"/>
      <c r="H13" s="294"/>
      <c r="I13" s="294"/>
      <c r="J13" s="298"/>
      <c r="K13" s="60"/>
      <c r="L13" s="26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8" ht="39.950000000000003" customHeight="1" x14ac:dyDescent="0.3">
      <c r="A14" s="122" t="s">
        <v>151</v>
      </c>
      <c r="B14" s="293"/>
      <c r="C14" s="294"/>
      <c r="D14" s="294"/>
      <c r="E14" s="294"/>
      <c r="F14" s="122" t="s">
        <v>151</v>
      </c>
      <c r="G14" s="294"/>
      <c r="H14" s="294"/>
      <c r="I14" s="294"/>
      <c r="J14" s="298"/>
      <c r="K14" s="60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8" ht="39.950000000000003" customHeight="1" thickBot="1" x14ac:dyDescent="0.3">
      <c r="A15" s="88" t="str">
        <f>IFERROR(VLOOKUP(B9,Drills!$C$2:$G$250, 5, FALSE),"")</f>
        <v>10Χ10</v>
      </c>
      <c r="B15" s="295"/>
      <c r="C15" s="296"/>
      <c r="D15" s="296"/>
      <c r="E15" s="296"/>
      <c r="F15" s="88" t="str">
        <f>IFERROR(VLOOKUP(G9,Drills!$C$2:$G$250, 5, FALSE),"")</f>
        <v>30Χ30</v>
      </c>
      <c r="G15" s="296"/>
      <c r="H15" s="296"/>
      <c r="I15" s="296"/>
      <c r="J15" s="299"/>
      <c r="K15" s="60"/>
      <c r="M15" s="48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8" ht="20.25" customHeight="1" thickBot="1" x14ac:dyDescent="0.3">
      <c r="A16" s="89" t="s">
        <v>144</v>
      </c>
      <c r="B16" s="264" t="s">
        <v>198</v>
      </c>
      <c r="C16" s="265"/>
      <c r="D16" s="265"/>
      <c r="E16" s="266"/>
      <c r="F16" s="89" t="s">
        <v>147</v>
      </c>
      <c r="G16" s="264" t="s">
        <v>197</v>
      </c>
      <c r="H16" s="265"/>
      <c r="I16" s="265"/>
      <c r="J16" s="266"/>
      <c r="K16" s="6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 s="53"/>
      <c r="AG16" s="6"/>
    </row>
    <row r="17" spans="1:33" ht="39.950000000000003" customHeight="1" x14ac:dyDescent="0.3">
      <c r="A17" s="121" t="s">
        <v>149</v>
      </c>
      <c r="B17" s="291"/>
      <c r="C17" s="292"/>
      <c r="D17" s="292"/>
      <c r="E17" s="292"/>
      <c r="F17" s="121" t="s">
        <v>149</v>
      </c>
      <c r="G17" s="292"/>
      <c r="H17" s="292"/>
      <c r="I17" s="292"/>
      <c r="J17" s="297"/>
      <c r="K17" s="6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 s="53"/>
      <c r="AG17" s="53"/>
    </row>
    <row r="18" spans="1:33" ht="39.950000000000003" customHeight="1" x14ac:dyDescent="0.25">
      <c r="A18" s="88">
        <f>IFERROR(VLOOKUP(B16,Drills!$C$2:$G$250,3,FALSE),"")</f>
        <v>10</v>
      </c>
      <c r="B18" s="293"/>
      <c r="C18" s="294"/>
      <c r="D18" s="294"/>
      <c r="E18" s="294"/>
      <c r="F18" s="88">
        <f>IFERROR(VLOOKUP(G16,Drills!$C$2:$G$250, 3, FALSE), "")</f>
        <v>15</v>
      </c>
      <c r="G18" s="294"/>
      <c r="H18" s="294"/>
      <c r="I18" s="294"/>
      <c r="J18" s="298"/>
      <c r="K18" s="60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 s="54"/>
      <c r="AG18" s="54"/>
    </row>
    <row r="19" spans="1:33" ht="39.950000000000003" customHeight="1" x14ac:dyDescent="0.3">
      <c r="A19" s="122" t="s">
        <v>140</v>
      </c>
      <c r="B19" s="293"/>
      <c r="C19" s="294"/>
      <c r="D19" s="294"/>
      <c r="E19" s="294"/>
      <c r="F19" s="122" t="s">
        <v>150</v>
      </c>
      <c r="G19" s="294"/>
      <c r="H19" s="294"/>
      <c r="I19" s="294"/>
      <c r="J19" s="298"/>
      <c r="K19" s="60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 s="54"/>
      <c r="AG19" s="54"/>
    </row>
    <row r="20" spans="1:33" s="5" customFormat="1" ht="39.950000000000003" customHeight="1" x14ac:dyDescent="0.25">
      <c r="A20" s="88">
        <f>IFERROR(VLOOKUP(B16,Drills!$C$2:$G$250,4,FALSE),"")</f>
        <v>5</v>
      </c>
      <c r="B20" s="293"/>
      <c r="C20" s="294"/>
      <c r="D20" s="294"/>
      <c r="E20" s="294"/>
      <c r="F20" s="88" t="str">
        <f>IFERROR(VLOOKUP(G16,Drills!$C$2:$G$250,4,FALSE),"")</f>
        <v>6v6</v>
      </c>
      <c r="G20" s="294"/>
      <c r="H20" s="294"/>
      <c r="I20" s="294"/>
      <c r="J20" s="298"/>
      <c r="K20" s="60"/>
      <c r="L20" s="50"/>
      <c r="M20" s="5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s="5" customFormat="1" ht="39.950000000000003" customHeight="1" x14ac:dyDescent="0.3">
      <c r="A21" s="122" t="s">
        <v>151</v>
      </c>
      <c r="B21" s="293"/>
      <c r="C21" s="294"/>
      <c r="D21" s="294"/>
      <c r="E21" s="294"/>
      <c r="F21" s="122" t="s">
        <v>151</v>
      </c>
      <c r="G21" s="294"/>
      <c r="H21" s="294"/>
      <c r="I21" s="294"/>
      <c r="J21" s="298"/>
      <c r="K21" s="60"/>
      <c r="L21" s="50"/>
      <c r="M21" s="6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39.950000000000003" customHeight="1" thickBot="1" x14ac:dyDescent="0.3">
      <c r="A22" s="90" t="str">
        <f>IFERROR(VLOOKUP(B16,Drills!$C$2:$G$250, 5, FALSE),"")</f>
        <v>15x15</v>
      </c>
      <c r="B22" s="295"/>
      <c r="C22" s="296"/>
      <c r="D22" s="296"/>
      <c r="E22" s="296"/>
      <c r="F22" s="90" t="str">
        <f>IFERROR(VLOOKUP(G16,Drills!$C$2:$G$250, 5, FALSE),"")</f>
        <v>20x20</v>
      </c>
      <c r="G22" s="296"/>
      <c r="H22" s="296"/>
      <c r="I22" s="296"/>
      <c r="J22" s="299"/>
      <c r="K22" s="60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20.25" customHeight="1" thickBot="1" x14ac:dyDescent="0.3">
      <c r="A23" s="126" t="s">
        <v>145</v>
      </c>
      <c r="B23" s="264" t="s">
        <v>171</v>
      </c>
      <c r="C23" s="265"/>
      <c r="D23" s="265"/>
      <c r="E23" s="266"/>
      <c r="F23" s="89" t="s">
        <v>148</v>
      </c>
      <c r="G23" s="264" t="s">
        <v>194</v>
      </c>
      <c r="H23" s="265"/>
      <c r="I23" s="265"/>
      <c r="J23" s="266"/>
      <c r="K23" s="60"/>
      <c r="M23" s="54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39.950000000000003" customHeight="1" x14ac:dyDescent="0.3">
      <c r="A24" s="121" t="s">
        <v>149</v>
      </c>
      <c r="B24" s="291"/>
      <c r="C24" s="292"/>
      <c r="D24" s="292"/>
      <c r="E24" s="292"/>
      <c r="F24" s="121" t="s">
        <v>149</v>
      </c>
      <c r="G24" s="292"/>
      <c r="H24" s="292"/>
      <c r="I24" s="292"/>
      <c r="J24" s="297"/>
      <c r="K24" s="60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39.950000000000003" customHeight="1" x14ac:dyDescent="0.25">
      <c r="A25" s="88">
        <f>IFERROR(VLOOKUP(B23,Drills!$C$2:$G$250,3,FALSE),"")</f>
        <v>25</v>
      </c>
      <c r="B25" s="293"/>
      <c r="C25" s="294"/>
      <c r="D25" s="294"/>
      <c r="E25" s="294"/>
      <c r="F25" s="88">
        <f>IFERROR(VLOOKUP(G23,Drills!$C$2:$G$250, 3, FALSE), "")</f>
        <v>20</v>
      </c>
      <c r="G25" s="294"/>
      <c r="H25" s="294"/>
      <c r="I25" s="294"/>
      <c r="J25" s="298"/>
      <c r="K25" s="60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39.950000000000003" customHeight="1" x14ac:dyDescent="0.3">
      <c r="A26" s="122" t="s">
        <v>150</v>
      </c>
      <c r="B26" s="293"/>
      <c r="C26" s="294"/>
      <c r="D26" s="294"/>
      <c r="E26" s="294"/>
      <c r="F26" s="122" t="s">
        <v>150</v>
      </c>
      <c r="G26" s="294"/>
      <c r="H26" s="294"/>
      <c r="I26" s="294"/>
      <c r="J26" s="298"/>
      <c r="K26" s="290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39.950000000000003" customHeight="1" x14ac:dyDescent="0.25">
      <c r="A27" s="88">
        <f>IFERROR(VLOOKUP(B23,Drills!$C$2:$G$250,4,FALSE),"")</f>
        <v>22</v>
      </c>
      <c r="B27" s="293"/>
      <c r="C27" s="294"/>
      <c r="D27" s="294"/>
      <c r="E27" s="294"/>
      <c r="F27" s="88">
        <f>IFERROR(VLOOKUP(G23,Drills!$C$2:$G$250,4,FALSE),"")</f>
        <v>22</v>
      </c>
      <c r="G27" s="294"/>
      <c r="H27" s="294"/>
      <c r="I27" s="294"/>
      <c r="J27" s="298"/>
      <c r="K27" s="290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39.950000000000003" customHeight="1" x14ac:dyDescent="0.3">
      <c r="A28" s="122" t="s">
        <v>151</v>
      </c>
      <c r="B28" s="293"/>
      <c r="C28" s="294"/>
      <c r="D28" s="294"/>
      <c r="E28" s="294"/>
      <c r="F28" s="122" t="s">
        <v>151</v>
      </c>
      <c r="G28" s="294"/>
      <c r="H28" s="294"/>
      <c r="I28" s="294"/>
      <c r="J28" s="298"/>
      <c r="K28" s="290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39.950000000000003" customHeight="1" thickBot="1" x14ac:dyDescent="0.3">
      <c r="A29" s="90" t="str">
        <f>IFERROR(VLOOKUP(B23,Drills!$C$2:$G$250, 5, FALSE),"")</f>
        <v>20X20</v>
      </c>
      <c r="B29" s="295"/>
      <c r="C29" s="296"/>
      <c r="D29" s="296"/>
      <c r="E29" s="296"/>
      <c r="F29" s="90" t="str">
        <f>IFERROR(VLOOKUP(G23,Drills!$C$2:$G$250, 5, FALSE),"")</f>
        <v>50Χ50</v>
      </c>
      <c r="G29" s="296"/>
      <c r="H29" s="296"/>
      <c r="I29" s="296"/>
      <c r="J29" s="299"/>
      <c r="K29" s="290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26.25" customHeight="1" x14ac:dyDescent="0.25">
      <c r="A30" s="273" t="s">
        <v>201</v>
      </c>
      <c r="B30" s="270"/>
      <c r="C30" s="271"/>
      <c r="D30" s="271"/>
      <c r="E30" s="271"/>
      <c r="F30" s="271"/>
      <c r="G30" s="271"/>
      <c r="H30" s="271"/>
      <c r="I30" s="271"/>
      <c r="J30" s="272"/>
      <c r="K30" s="290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</row>
    <row r="31" spans="1:33" ht="22.5" customHeight="1" thickBot="1" x14ac:dyDescent="0.3">
      <c r="A31" s="274"/>
      <c r="B31" s="267"/>
      <c r="C31" s="268"/>
      <c r="D31" s="268"/>
      <c r="E31" s="268"/>
      <c r="F31" s="268"/>
      <c r="G31" s="268"/>
      <c r="H31" s="268"/>
      <c r="I31" s="268"/>
      <c r="J31" s="269"/>
      <c r="K31" s="290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20.25" customHeight="1" thickBot="1" x14ac:dyDescent="0.3">
      <c r="A32" s="127" t="s">
        <v>187</v>
      </c>
      <c r="B32" s="68"/>
      <c r="C32" s="68"/>
      <c r="D32" s="68"/>
      <c r="E32" s="68"/>
      <c r="F32" s="68"/>
      <c r="G32" s="68"/>
      <c r="H32" s="68"/>
      <c r="I32" s="68"/>
      <c r="J32" s="128"/>
      <c r="K32" s="290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s="5" customFormat="1" ht="20.25" customHeight="1" thickTop="1" x14ac:dyDescent="0.25">
      <c r="A33" s="129"/>
      <c r="B33" s="305"/>
      <c r="C33" s="305"/>
      <c r="D33" s="305"/>
      <c r="E33" s="305"/>
      <c r="F33" s="305"/>
      <c r="G33" s="305"/>
      <c r="H33" s="305"/>
      <c r="I33" s="305"/>
      <c r="J33" s="130"/>
      <c r="K33" s="290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s="5" customFormat="1" ht="20.25" customHeight="1" x14ac:dyDescent="0.25">
      <c r="A34" s="129"/>
      <c r="B34" s="306"/>
      <c r="C34" s="306"/>
      <c r="D34" s="306"/>
      <c r="E34" s="306"/>
      <c r="F34" s="306"/>
      <c r="G34" s="306"/>
      <c r="H34" s="306"/>
      <c r="I34" s="306"/>
      <c r="J34" s="130"/>
      <c r="K34" s="290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ht="20.25" customHeight="1" x14ac:dyDescent="0.25">
      <c r="A35" s="67"/>
      <c r="B35" s="306"/>
      <c r="C35" s="306"/>
      <c r="D35" s="306"/>
      <c r="E35" s="306"/>
      <c r="F35" s="306"/>
      <c r="G35" s="306"/>
      <c r="H35" s="306"/>
      <c r="I35" s="306"/>
      <c r="J35" s="128"/>
      <c r="K35" s="290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ht="20.25" customHeight="1" x14ac:dyDescent="0.25">
      <c r="A36" s="67"/>
      <c r="B36" s="306"/>
      <c r="C36" s="306"/>
      <c r="D36" s="306"/>
      <c r="E36" s="306"/>
      <c r="F36" s="306"/>
      <c r="G36" s="306"/>
      <c r="H36" s="306"/>
      <c r="I36" s="306"/>
      <c r="J36" s="128"/>
      <c r="K36" s="290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ht="20.25" customHeight="1" x14ac:dyDescent="0.25">
      <c r="A37" s="67"/>
      <c r="B37" s="306"/>
      <c r="C37" s="306"/>
      <c r="D37" s="306"/>
      <c r="E37" s="306"/>
      <c r="F37" s="306"/>
      <c r="G37" s="306"/>
      <c r="H37" s="306"/>
      <c r="I37" s="306"/>
      <c r="J37" s="128"/>
      <c r="K37" s="60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ht="20.25" customHeight="1" x14ac:dyDescent="0.25">
      <c r="A38" s="67"/>
      <c r="B38" s="306"/>
      <c r="C38" s="306"/>
      <c r="D38" s="306"/>
      <c r="E38" s="306"/>
      <c r="F38" s="306"/>
      <c r="G38" s="306"/>
      <c r="H38" s="306"/>
      <c r="I38" s="306"/>
      <c r="J38" s="128"/>
      <c r="K38" s="60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ht="20.25" customHeight="1" x14ac:dyDescent="0.25">
      <c r="A39" s="67"/>
      <c r="B39" s="306"/>
      <c r="C39" s="306"/>
      <c r="D39" s="306"/>
      <c r="E39" s="306"/>
      <c r="F39" s="306"/>
      <c r="G39" s="306"/>
      <c r="H39" s="306"/>
      <c r="I39" s="306"/>
      <c r="J39" s="128"/>
      <c r="K39" s="60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ht="20.25" customHeight="1" x14ac:dyDescent="0.25">
      <c r="A40" s="67"/>
      <c r="B40" s="306"/>
      <c r="C40" s="306"/>
      <c r="D40" s="306"/>
      <c r="E40" s="306"/>
      <c r="F40" s="306"/>
      <c r="G40" s="306"/>
      <c r="H40" s="306"/>
      <c r="I40" s="306"/>
      <c r="J40" s="128"/>
      <c r="K40" s="6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ht="20.25" customHeight="1" x14ac:dyDescent="0.25">
      <c r="A41" s="67"/>
      <c r="B41" s="306"/>
      <c r="C41" s="306"/>
      <c r="D41" s="306"/>
      <c r="E41" s="306"/>
      <c r="F41" s="306"/>
      <c r="G41" s="306"/>
      <c r="H41" s="306"/>
      <c r="I41" s="306"/>
      <c r="J41" s="128"/>
      <c r="K41" s="60"/>
      <c r="L41" s="49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ht="20.25" customHeight="1" x14ac:dyDescent="0.25">
      <c r="A42" s="67"/>
      <c r="B42" s="306"/>
      <c r="C42" s="306"/>
      <c r="D42" s="306"/>
      <c r="E42" s="306"/>
      <c r="F42" s="306"/>
      <c r="G42" s="306"/>
      <c r="H42" s="306"/>
      <c r="I42" s="306"/>
      <c r="J42" s="128"/>
      <c r="K42" s="60"/>
      <c r="L42" s="49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ht="20.25" customHeight="1" x14ac:dyDescent="0.25">
      <c r="A43" s="67"/>
      <c r="B43" s="306"/>
      <c r="C43" s="306"/>
      <c r="D43" s="306"/>
      <c r="E43" s="306"/>
      <c r="F43" s="306"/>
      <c r="G43" s="306"/>
      <c r="H43" s="306"/>
      <c r="I43" s="306"/>
      <c r="J43" s="128"/>
      <c r="K43" s="60"/>
      <c r="L43" s="49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ht="20.25" customHeight="1" x14ac:dyDescent="0.25">
      <c r="A44" s="67"/>
      <c r="B44" s="306"/>
      <c r="C44" s="306"/>
      <c r="D44" s="306"/>
      <c r="E44" s="306"/>
      <c r="F44" s="306"/>
      <c r="G44" s="306"/>
      <c r="H44" s="306"/>
      <c r="I44" s="306"/>
      <c r="J44" s="128"/>
      <c r="K44" s="60"/>
      <c r="L44" s="49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ht="20.25" customHeight="1" thickBot="1" x14ac:dyDescent="0.3">
      <c r="A45" s="69"/>
      <c r="B45" s="70"/>
      <c r="C45" s="70"/>
      <c r="D45" s="70"/>
      <c r="E45" s="70"/>
      <c r="F45" s="70"/>
      <c r="G45" s="70"/>
      <c r="H45" s="70"/>
      <c r="I45" s="70"/>
      <c r="J45" s="131"/>
      <c r="K45" s="60"/>
      <c r="L45" s="49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ht="20.25" customHeight="1" x14ac:dyDescent="0.25">
      <c r="K46" s="60"/>
      <c r="L46" s="49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ht="20.25" customHeight="1" x14ac:dyDescent="0.25">
      <c r="K47" s="60"/>
      <c r="L47" s="49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ht="20.25" customHeight="1" x14ac:dyDescent="0.25">
      <c r="K48" s="60"/>
      <c r="L48" s="49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1:33" ht="20.25" customHeight="1" x14ac:dyDescent="0.25">
      <c r="K49" s="60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1:33" ht="20.25" customHeight="1" x14ac:dyDescent="0.25">
      <c r="K50" s="6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1:33" ht="20.25" customHeight="1" x14ac:dyDescent="0.25">
      <c r="K51" s="60"/>
      <c r="L51" s="49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1:33" ht="20.25" customHeight="1" x14ac:dyDescent="0.25">
      <c r="K52" s="60"/>
      <c r="L52" s="49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1:33" ht="20.25" customHeight="1" x14ac:dyDescent="0.25">
      <c r="K53" s="60"/>
      <c r="L53" s="49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1:33" ht="20.25" customHeight="1" x14ac:dyDescent="0.25">
      <c r="K54" s="60"/>
      <c r="L54" s="49"/>
    </row>
    <row r="55" spans="11:33" ht="20.25" customHeight="1" x14ac:dyDescent="0.25">
      <c r="K55" s="60"/>
      <c r="L55" s="49"/>
    </row>
    <row r="56" spans="11:33" ht="20.25" customHeight="1" x14ac:dyDescent="0.25">
      <c r="K56" s="60"/>
      <c r="L56" s="49"/>
    </row>
    <row r="57" spans="11:33" ht="20.25" customHeight="1" x14ac:dyDescent="0.25">
      <c r="K57" s="60"/>
      <c r="L57" s="49"/>
    </row>
    <row r="58" spans="11:33" ht="20.25" customHeight="1" x14ac:dyDescent="0.25">
      <c r="K58" s="60"/>
      <c r="L58" s="49"/>
    </row>
    <row r="59" spans="11:33" ht="20.25" customHeight="1" x14ac:dyDescent="0.25">
      <c r="K59" s="60"/>
      <c r="L59" s="49"/>
    </row>
    <row r="60" spans="11:33" ht="20.25" customHeight="1" x14ac:dyDescent="0.25">
      <c r="K60" s="60"/>
      <c r="L60" s="49"/>
    </row>
    <row r="61" spans="11:33" ht="20.25" customHeight="1" x14ac:dyDescent="0.25">
      <c r="K61" s="60"/>
      <c r="L61" s="49"/>
    </row>
    <row r="62" spans="11:33" ht="20.25" customHeight="1" x14ac:dyDescent="0.25">
      <c r="K62" s="60"/>
      <c r="L62" s="49"/>
    </row>
    <row r="63" spans="11:33" ht="20.25" customHeight="1" x14ac:dyDescent="0.25">
      <c r="K63" s="60"/>
      <c r="L63" s="49"/>
    </row>
    <row r="64" spans="11:33" ht="20.25" customHeight="1" x14ac:dyDescent="0.25">
      <c r="K64" s="60"/>
      <c r="L64" s="49"/>
    </row>
    <row r="65" spans="11:12" ht="20.25" customHeight="1" x14ac:dyDescent="0.25">
      <c r="K65" s="60"/>
      <c r="L65" s="49"/>
    </row>
    <row r="66" spans="11:12" ht="20.25" customHeight="1" x14ac:dyDescent="0.25">
      <c r="K66" s="60"/>
      <c r="L66" s="49"/>
    </row>
    <row r="67" spans="11:12" ht="20.25" customHeight="1" x14ac:dyDescent="0.25">
      <c r="K67" s="60"/>
      <c r="L67" s="49"/>
    </row>
    <row r="68" spans="11:12" ht="20.25" customHeight="1" x14ac:dyDescent="0.25">
      <c r="K68" s="60"/>
      <c r="L68" s="49"/>
    </row>
    <row r="69" spans="11:12" ht="20.25" customHeight="1" x14ac:dyDescent="0.25">
      <c r="L69" s="49"/>
    </row>
    <row r="70" spans="11:12" ht="20.25" customHeight="1" x14ac:dyDescent="0.25">
      <c r="L70" s="49"/>
    </row>
    <row r="71" spans="11:12" ht="20.25" customHeight="1" x14ac:dyDescent="0.25">
      <c r="L71" s="49"/>
    </row>
    <row r="72" spans="11:12" ht="20.25" customHeight="1" x14ac:dyDescent="0.25">
      <c r="L72" s="49"/>
    </row>
    <row r="73" spans="11:12" ht="20.25" customHeight="1" x14ac:dyDescent="0.25">
      <c r="L73" s="49"/>
    </row>
    <row r="74" spans="11:12" ht="20.25" customHeight="1" x14ac:dyDescent="0.25">
      <c r="L74" s="49"/>
    </row>
    <row r="75" spans="11:12" ht="20.25" customHeight="1" x14ac:dyDescent="0.25">
      <c r="L75" s="49"/>
    </row>
    <row r="76" spans="11:12" ht="20.25" customHeight="1" x14ac:dyDescent="0.25">
      <c r="L76" s="49"/>
    </row>
  </sheetData>
  <sheetProtection algorithmName="SHA-512" hashValue="gNq6Iuquq0sUYW5NsQSArXnezrpzKhLThSzl2UnhkAQipvy8L1kxrqyrm22aaJERSZ2Y+DbV83/eyuQ6bMqm+A==" saltValue="RmyU/VkPPZ+9p601X7rXpA==" spinCount="100000" sheet="1" objects="1" scenarios="1" selectLockedCells="1"/>
  <mergeCells count="39">
    <mergeCell ref="B35:I35"/>
    <mergeCell ref="B36:I36"/>
    <mergeCell ref="B37:I37"/>
    <mergeCell ref="B43:I43"/>
    <mergeCell ref="B44:I44"/>
    <mergeCell ref="B38:I38"/>
    <mergeCell ref="B39:I39"/>
    <mergeCell ref="B40:I40"/>
    <mergeCell ref="B41:I41"/>
    <mergeCell ref="B42:I42"/>
    <mergeCell ref="I3:I6"/>
    <mergeCell ref="E6:F6"/>
    <mergeCell ref="B5:G5"/>
    <mergeCell ref="B33:I33"/>
    <mergeCell ref="B34:I34"/>
    <mergeCell ref="G17:J22"/>
    <mergeCell ref="B24:E29"/>
    <mergeCell ref="G24:J29"/>
    <mergeCell ref="B9:E9"/>
    <mergeCell ref="B16:E16"/>
    <mergeCell ref="G16:J16"/>
    <mergeCell ref="B23:E23"/>
    <mergeCell ref="G23:J23"/>
    <mergeCell ref="L1:L13"/>
    <mergeCell ref="G9:J9"/>
    <mergeCell ref="B31:J31"/>
    <mergeCell ref="B30:J30"/>
    <mergeCell ref="A30:A31"/>
    <mergeCell ref="A2:C2"/>
    <mergeCell ref="D2:E2"/>
    <mergeCell ref="G2:J2"/>
    <mergeCell ref="B3:C3"/>
    <mergeCell ref="B7:F7"/>
    <mergeCell ref="E3:G3"/>
    <mergeCell ref="A1:J1"/>
    <mergeCell ref="K26:K36"/>
    <mergeCell ref="B10:E15"/>
    <mergeCell ref="G10:J15"/>
    <mergeCell ref="B17:E22"/>
  </mergeCells>
  <pageMargins left="0.56000000000000005" right="0.28000000000000003" top="0.43" bottom="0.3" header="0.3" footer="0.3"/>
  <pageSetup paperSize="9" scale="6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Drills!$C$1:$C$251</xm:f>
          </x14:formula1>
          <xm:sqref>B9:E9 G9:J9 G16:J16 B16:E16 B23:E23 G23:J23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3"/>
  <sheetViews>
    <sheetView workbookViewId="0">
      <selection sqref="A1:Q1"/>
    </sheetView>
  </sheetViews>
  <sheetFormatPr defaultRowHeight="15" x14ac:dyDescent="0.25"/>
  <cols>
    <col min="3" max="3" width="9.140625" customWidth="1"/>
    <col min="18" max="18" width="4" customWidth="1"/>
    <col min="25" max="25" width="12.5703125" customWidth="1"/>
  </cols>
  <sheetData>
    <row r="1" spans="1:30" ht="37.5" customHeight="1" thickBot="1" x14ac:dyDescent="0.3">
      <c r="A1" s="331" t="s">
        <v>157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3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0" ht="15.75" thickBot="1" x14ac:dyDescent="0.3">
      <c r="A2" s="334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6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x14ac:dyDescent="0.25">
      <c r="A3" s="313" t="s">
        <v>152</v>
      </c>
      <c r="B3" s="315"/>
      <c r="C3" s="76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22"/>
      <c r="R3" s="77"/>
      <c r="S3" s="313" t="s">
        <v>216</v>
      </c>
      <c r="T3" s="314"/>
      <c r="U3" s="314"/>
      <c r="V3" s="314"/>
      <c r="W3" s="314"/>
      <c r="X3" s="314"/>
      <c r="Y3" s="315"/>
      <c r="Z3" s="77"/>
      <c r="AA3" s="77"/>
      <c r="AB3" s="77"/>
      <c r="AC3" s="77"/>
      <c r="AD3" s="77"/>
    </row>
    <row r="4" spans="1:30" x14ac:dyDescent="0.25">
      <c r="A4" s="316"/>
      <c r="B4" s="318"/>
      <c r="C4" s="78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23"/>
      <c r="R4" s="77"/>
      <c r="S4" s="316"/>
      <c r="T4" s="317"/>
      <c r="U4" s="317"/>
      <c r="V4" s="317"/>
      <c r="W4" s="317"/>
      <c r="X4" s="317"/>
      <c r="Y4" s="318"/>
      <c r="Z4" s="77"/>
      <c r="AA4" s="77"/>
      <c r="AB4" s="77"/>
      <c r="AC4" s="77"/>
      <c r="AD4" s="77"/>
    </row>
    <row r="5" spans="1:30" ht="15.75" thickBot="1" x14ac:dyDescent="0.3">
      <c r="A5" s="319"/>
      <c r="B5" s="321"/>
      <c r="C5" s="78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24"/>
      <c r="R5" s="77"/>
      <c r="S5" s="319"/>
      <c r="T5" s="320"/>
      <c r="U5" s="320"/>
      <c r="V5" s="320"/>
      <c r="W5" s="320"/>
      <c r="X5" s="320"/>
      <c r="Y5" s="321"/>
      <c r="Z5" s="77"/>
      <c r="AA5" s="77"/>
      <c r="AB5" s="77"/>
      <c r="AC5" s="77"/>
      <c r="AD5" s="77"/>
    </row>
    <row r="6" spans="1:30" ht="15.75" thickBot="1" x14ac:dyDescent="0.3">
      <c r="A6" s="71"/>
      <c r="B6" s="72"/>
      <c r="C6" s="78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80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</row>
    <row r="7" spans="1:30" ht="15.75" thickBot="1" x14ac:dyDescent="0.3">
      <c r="A7" s="71"/>
      <c r="B7" s="72"/>
      <c r="C7" s="78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77"/>
      <c r="S7" s="307" t="s">
        <v>217</v>
      </c>
      <c r="T7" s="308"/>
      <c r="U7" s="308"/>
      <c r="V7" s="308"/>
      <c r="W7" s="308"/>
      <c r="X7" s="308"/>
      <c r="Y7" s="309"/>
      <c r="Z7" s="77"/>
      <c r="AA7" s="77"/>
      <c r="AB7" s="77"/>
      <c r="AC7" s="77"/>
      <c r="AD7" s="77"/>
    </row>
    <row r="8" spans="1:30" x14ac:dyDescent="0.25">
      <c r="A8" s="71"/>
      <c r="B8" s="72"/>
      <c r="C8" s="78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3"/>
      <c r="Q8" s="323"/>
      <c r="R8" s="77"/>
      <c r="S8" s="104"/>
      <c r="T8" s="97"/>
      <c r="U8" s="97"/>
      <c r="V8" s="97"/>
      <c r="W8" s="97"/>
      <c r="X8" s="97"/>
      <c r="Y8" s="105"/>
      <c r="Z8" s="77"/>
      <c r="AA8" s="77"/>
      <c r="AB8" s="77"/>
      <c r="AC8" s="77"/>
      <c r="AD8" s="77"/>
    </row>
    <row r="9" spans="1:30" ht="15.75" thickBot="1" x14ac:dyDescent="0.3">
      <c r="A9" s="71"/>
      <c r="B9" s="72"/>
      <c r="C9" s="78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77"/>
      <c r="S9" s="104"/>
      <c r="T9" s="97"/>
      <c r="U9" s="97"/>
      <c r="V9" s="97"/>
      <c r="W9" s="97"/>
      <c r="X9" s="97"/>
      <c r="Y9" s="105"/>
      <c r="Z9" s="77"/>
      <c r="AA9" s="77"/>
      <c r="AB9" s="77"/>
      <c r="AC9" s="77"/>
      <c r="AD9" s="77"/>
    </row>
    <row r="10" spans="1:30" ht="15.75" thickBot="1" x14ac:dyDescent="0.3">
      <c r="A10" s="71"/>
      <c r="B10" s="72"/>
      <c r="C10" s="78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80"/>
      <c r="R10" s="77"/>
      <c r="S10" s="104"/>
      <c r="T10" s="97"/>
      <c r="U10" s="97"/>
      <c r="V10" s="97"/>
      <c r="W10" s="97"/>
      <c r="X10" s="97"/>
      <c r="Y10" s="105"/>
      <c r="Z10" s="77"/>
      <c r="AA10" s="77"/>
      <c r="AB10" s="77"/>
      <c r="AC10" s="77"/>
      <c r="AD10" s="77"/>
    </row>
    <row r="11" spans="1:30" x14ac:dyDescent="0.25">
      <c r="A11" s="71"/>
      <c r="B11" s="72"/>
      <c r="C11" s="78"/>
      <c r="D11" s="322"/>
      <c r="E11" s="322"/>
      <c r="F11" s="322"/>
      <c r="G11" s="322"/>
      <c r="H11" s="322"/>
      <c r="I11" s="79"/>
      <c r="J11" s="79"/>
      <c r="K11" s="79"/>
      <c r="L11" s="79"/>
      <c r="M11" s="79"/>
      <c r="N11" s="79"/>
      <c r="O11" s="79"/>
      <c r="P11" s="79"/>
      <c r="Q11" s="80"/>
      <c r="R11" s="77"/>
      <c r="S11" s="104"/>
      <c r="T11" s="97"/>
      <c r="U11" s="97"/>
      <c r="V11" s="97"/>
      <c r="W11" s="97"/>
      <c r="X11" s="97"/>
      <c r="Y11" s="105"/>
      <c r="Z11" s="77"/>
      <c r="AA11" s="77"/>
      <c r="AB11" s="77"/>
      <c r="AC11" s="77"/>
      <c r="AD11" s="77"/>
    </row>
    <row r="12" spans="1:30" x14ac:dyDescent="0.25">
      <c r="A12" s="71"/>
      <c r="B12" s="72"/>
      <c r="C12" s="78"/>
      <c r="D12" s="323"/>
      <c r="E12" s="323"/>
      <c r="F12" s="323"/>
      <c r="G12" s="323"/>
      <c r="H12" s="323"/>
      <c r="I12" s="79"/>
      <c r="J12" s="79"/>
      <c r="K12" s="79"/>
      <c r="L12" s="79"/>
      <c r="M12" s="79"/>
      <c r="N12" s="79"/>
      <c r="O12" s="79"/>
      <c r="P12" s="79"/>
      <c r="Q12" s="80"/>
      <c r="R12" s="77"/>
      <c r="S12" s="104"/>
      <c r="T12" s="97"/>
      <c r="U12" s="97"/>
      <c r="V12" s="97"/>
      <c r="W12" s="97"/>
      <c r="X12" s="97"/>
      <c r="Y12" s="105"/>
      <c r="Z12" s="77"/>
      <c r="AA12" s="77"/>
      <c r="AB12" s="77"/>
      <c r="AC12" s="77"/>
      <c r="AD12" s="77"/>
    </row>
    <row r="13" spans="1:30" ht="15.75" thickBot="1" x14ac:dyDescent="0.3">
      <c r="A13" s="71"/>
      <c r="B13" s="72"/>
      <c r="C13" s="78"/>
      <c r="D13" s="324"/>
      <c r="E13" s="324"/>
      <c r="F13" s="324"/>
      <c r="G13" s="324"/>
      <c r="H13" s="324"/>
      <c r="I13" s="79"/>
      <c r="J13" s="79"/>
      <c r="K13" s="79"/>
      <c r="L13" s="79"/>
      <c r="M13" s="79"/>
      <c r="N13" s="79"/>
      <c r="O13" s="79"/>
      <c r="P13" s="79"/>
      <c r="Q13" s="80"/>
      <c r="R13" s="77"/>
      <c r="S13" s="106"/>
      <c r="T13" s="107"/>
      <c r="U13" s="107"/>
      <c r="V13" s="107"/>
      <c r="W13" s="107"/>
      <c r="X13" s="107"/>
      <c r="Y13" s="108"/>
      <c r="Z13" s="77"/>
      <c r="AA13" s="77"/>
      <c r="AB13" s="77"/>
      <c r="AC13" s="77"/>
      <c r="AD13" s="77"/>
    </row>
    <row r="14" spans="1:30" ht="15.75" thickBot="1" x14ac:dyDescent="0.3">
      <c r="A14" s="71"/>
      <c r="B14" s="72"/>
      <c r="C14" s="78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80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15.75" thickBot="1" x14ac:dyDescent="0.3">
      <c r="A15" s="71"/>
      <c r="B15" s="72"/>
      <c r="C15" s="81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3"/>
      <c r="R15" s="77"/>
      <c r="S15" s="307" t="s">
        <v>218</v>
      </c>
      <c r="T15" s="308"/>
      <c r="U15" s="308"/>
      <c r="V15" s="308"/>
      <c r="W15" s="308"/>
      <c r="X15" s="308"/>
      <c r="Y15" s="309"/>
      <c r="Z15" s="77"/>
      <c r="AA15" s="77"/>
      <c r="AB15" s="77"/>
      <c r="AC15" s="77"/>
      <c r="AD15" s="77"/>
    </row>
    <row r="16" spans="1:30" x14ac:dyDescent="0.25">
      <c r="A16" s="313" t="s">
        <v>153</v>
      </c>
      <c r="B16" s="315"/>
      <c r="C16" s="76"/>
      <c r="D16" s="322"/>
      <c r="E16" s="322"/>
      <c r="F16" s="322"/>
      <c r="G16" s="322"/>
      <c r="H16" s="84"/>
      <c r="I16" s="84"/>
      <c r="J16" s="84"/>
      <c r="K16" s="84"/>
      <c r="L16" s="84"/>
      <c r="M16" s="84"/>
      <c r="N16" s="84"/>
      <c r="O16" s="84"/>
      <c r="P16" s="84"/>
      <c r="Q16" s="75"/>
      <c r="R16" s="77"/>
      <c r="S16" s="152"/>
      <c r="T16" s="153"/>
      <c r="U16" s="153"/>
      <c r="V16" s="153"/>
      <c r="W16" s="153"/>
      <c r="X16" s="153"/>
      <c r="Y16" s="154"/>
      <c r="Z16" s="77"/>
      <c r="AA16" s="77"/>
      <c r="AB16" s="77"/>
      <c r="AC16" s="77"/>
      <c r="AD16" s="77"/>
    </row>
    <row r="17" spans="1:30" x14ac:dyDescent="0.25">
      <c r="A17" s="316"/>
      <c r="B17" s="318"/>
      <c r="C17" s="78"/>
      <c r="D17" s="323"/>
      <c r="E17" s="323"/>
      <c r="F17" s="323"/>
      <c r="G17" s="323"/>
      <c r="H17" s="79"/>
      <c r="I17" s="79"/>
      <c r="J17" s="79"/>
      <c r="K17" s="79"/>
      <c r="L17" s="79"/>
      <c r="M17" s="79"/>
      <c r="N17" s="79"/>
      <c r="O17" s="79"/>
      <c r="P17" s="79"/>
      <c r="Q17" s="80"/>
      <c r="R17" s="77"/>
      <c r="S17" s="155"/>
      <c r="T17" s="156"/>
      <c r="U17" s="156"/>
      <c r="V17" s="156"/>
      <c r="W17" s="156"/>
      <c r="X17" s="156"/>
      <c r="Y17" s="157"/>
      <c r="Z17" s="77"/>
      <c r="AA17" s="77"/>
      <c r="AB17" s="77"/>
      <c r="AC17" s="77"/>
      <c r="AD17" s="77"/>
    </row>
    <row r="18" spans="1:30" ht="15.75" thickBot="1" x14ac:dyDescent="0.3">
      <c r="A18" s="319"/>
      <c r="B18" s="321"/>
      <c r="C18" s="81"/>
      <c r="D18" s="324"/>
      <c r="E18" s="324"/>
      <c r="F18" s="324"/>
      <c r="G18" s="324"/>
      <c r="H18" s="82"/>
      <c r="I18" s="82"/>
      <c r="J18" s="82"/>
      <c r="K18" s="82"/>
      <c r="L18" s="82"/>
      <c r="M18" s="82"/>
      <c r="N18" s="82"/>
      <c r="O18" s="82"/>
      <c r="P18" s="82"/>
      <c r="Q18" s="83"/>
      <c r="R18" s="77"/>
      <c r="S18" s="155"/>
      <c r="T18" s="156"/>
      <c r="U18" s="156"/>
      <c r="V18" s="156"/>
      <c r="W18" s="156"/>
      <c r="X18" s="156"/>
      <c r="Y18" s="157"/>
      <c r="Z18" s="77"/>
      <c r="AA18" s="77"/>
      <c r="AB18" s="77"/>
      <c r="AC18" s="77"/>
      <c r="AD18" s="77"/>
    </row>
    <row r="19" spans="1:30" x14ac:dyDescent="0.25">
      <c r="A19" s="71"/>
      <c r="B19" s="72"/>
      <c r="C19" s="78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80"/>
      <c r="R19" s="77"/>
      <c r="S19" s="155"/>
      <c r="T19" s="156"/>
      <c r="U19" s="156"/>
      <c r="V19" s="156"/>
      <c r="W19" s="156"/>
      <c r="X19" s="156"/>
      <c r="Y19" s="157"/>
      <c r="Z19" s="77"/>
      <c r="AA19" s="77"/>
      <c r="AB19" s="77"/>
      <c r="AC19" s="77"/>
      <c r="AD19" s="77"/>
    </row>
    <row r="20" spans="1:30" ht="15.75" thickBot="1" x14ac:dyDescent="0.3">
      <c r="A20" s="71"/>
      <c r="B20" s="72"/>
      <c r="C20" s="78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77"/>
      <c r="S20" s="158"/>
      <c r="T20" s="159"/>
      <c r="U20" s="159"/>
      <c r="V20" s="159"/>
      <c r="W20" s="159"/>
      <c r="X20" s="159"/>
      <c r="Y20" s="160"/>
      <c r="Z20" s="77"/>
      <c r="AA20" s="77"/>
      <c r="AB20" s="77"/>
      <c r="AC20" s="77"/>
      <c r="AD20" s="77"/>
    </row>
    <row r="21" spans="1:30" ht="15.75" thickBot="1" x14ac:dyDescent="0.3">
      <c r="A21" s="71"/>
      <c r="B21" s="72"/>
      <c r="C21" s="81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3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15.75" thickBot="1" x14ac:dyDescent="0.3">
      <c r="A22" s="313" t="s">
        <v>154</v>
      </c>
      <c r="B22" s="315"/>
      <c r="C22" s="76"/>
      <c r="D22" s="322"/>
      <c r="E22" s="322"/>
      <c r="F22" s="322"/>
      <c r="G22" s="322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77"/>
      <c r="S22" s="307" t="s">
        <v>219</v>
      </c>
      <c r="T22" s="308"/>
      <c r="U22" s="308"/>
      <c r="V22" s="308"/>
      <c r="W22" s="308"/>
      <c r="X22" s="308"/>
      <c r="Y22" s="309"/>
      <c r="Z22" s="77"/>
      <c r="AA22" s="77"/>
      <c r="AB22" s="77"/>
      <c r="AC22" s="77"/>
      <c r="AD22" s="77"/>
    </row>
    <row r="23" spans="1:30" x14ac:dyDescent="0.25">
      <c r="A23" s="316"/>
      <c r="B23" s="318"/>
      <c r="C23" s="78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77"/>
      <c r="S23" s="152"/>
      <c r="T23" s="153"/>
      <c r="U23" s="153"/>
      <c r="V23" s="153"/>
      <c r="W23" s="153"/>
      <c r="X23" s="153"/>
      <c r="Y23" s="154"/>
      <c r="Z23" s="77"/>
      <c r="AA23" s="77"/>
      <c r="AB23" s="77"/>
      <c r="AC23" s="77"/>
      <c r="AD23" s="77"/>
    </row>
    <row r="24" spans="1:30" ht="15.75" thickBot="1" x14ac:dyDescent="0.3">
      <c r="A24" s="319"/>
      <c r="B24" s="321"/>
      <c r="C24" s="81"/>
      <c r="D24" s="324"/>
      <c r="E24" s="324"/>
      <c r="F24" s="324"/>
      <c r="G24" s="324"/>
      <c r="H24" s="324"/>
      <c r="I24" s="324"/>
      <c r="J24" s="324"/>
      <c r="K24" s="324"/>
      <c r="L24" s="324"/>
      <c r="M24" s="324"/>
      <c r="N24" s="324"/>
      <c r="O24" s="324"/>
      <c r="P24" s="324"/>
      <c r="Q24" s="324"/>
      <c r="R24" s="77"/>
      <c r="S24" s="155"/>
      <c r="T24" s="156"/>
      <c r="U24" s="156"/>
      <c r="V24" s="156"/>
      <c r="W24" s="156"/>
      <c r="X24" s="156"/>
      <c r="Y24" s="157"/>
      <c r="Z24" s="77"/>
      <c r="AA24" s="77"/>
      <c r="AB24" s="77"/>
      <c r="AC24" s="77"/>
      <c r="AD24" s="77"/>
    </row>
    <row r="25" spans="1:30" x14ac:dyDescent="0.25">
      <c r="A25" s="71"/>
      <c r="B25" s="72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155"/>
      <c r="T25" s="156"/>
      <c r="U25" s="156"/>
      <c r="V25" s="156"/>
      <c r="W25" s="156"/>
      <c r="X25" s="156"/>
      <c r="Y25" s="157"/>
      <c r="Z25" s="77"/>
      <c r="AA25" s="77"/>
      <c r="AB25" s="77"/>
      <c r="AC25" s="77"/>
      <c r="AD25" s="77"/>
    </row>
    <row r="26" spans="1:30" ht="15.75" thickBot="1" x14ac:dyDescent="0.3">
      <c r="A26" s="71"/>
      <c r="B26" s="72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155"/>
      <c r="T26" s="156"/>
      <c r="U26" s="156"/>
      <c r="V26" s="156"/>
      <c r="W26" s="156"/>
      <c r="X26" s="156"/>
      <c r="Y26" s="157"/>
      <c r="Z26" s="77"/>
      <c r="AA26" s="77"/>
      <c r="AB26" s="77"/>
      <c r="AC26" s="77"/>
      <c r="AD26" s="77"/>
    </row>
    <row r="27" spans="1:30" ht="15.75" thickBot="1" x14ac:dyDescent="0.3">
      <c r="A27" s="313" t="s">
        <v>155</v>
      </c>
      <c r="B27" s="315"/>
      <c r="C27" s="76"/>
      <c r="D27" s="76"/>
      <c r="E27" s="75"/>
      <c r="F27" s="84"/>
      <c r="G27" s="76"/>
      <c r="H27" s="75"/>
      <c r="I27" s="84"/>
      <c r="J27" s="84"/>
      <c r="K27" s="76"/>
      <c r="L27" s="75"/>
      <c r="M27" s="84"/>
      <c r="N27" s="84"/>
      <c r="O27" s="84"/>
      <c r="P27" s="84"/>
      <c r="Q27" s="75"/>
      <c r="R27" s="77"/>
      <c r="S27" s="158"/>
      <c r="T27" s="159"/>
      <c r="U27" s="159"/>
      <c r="V27" s="159"/>
      <c r="W27" s="159"/>
      <c r="X27" s="159"/>
      <c r="Y27" s="160"/>
      <c r="Z27" s="77"/>
      <c r="AA27" s="77"/>
      <c r="AB27" s="77"/>
      <c r="AC27" s="77"/>
      <c r="AD27" s="77"/>
    </row>
    <row r="28" spans="1:30" ht="15.75" thickBot="1" x14ac:dyDescent="0.3">
      <c r="A28" s="316"/>
      <c r="B28" s="318"/>
      <c r="C28" s="78"/>
      <c r="D28" s="78"/>
      <c r="E28" s="80"/>
      <c r="F28" s="79"/>
      <c r="G28" s="78"/>
      <c r="H28" s="80"/>
      <c r="I28" s="79"/>
      <c r="J28" s="79"/>
      <c r="K28" s="78"/>
      <c r="L28" s="80"/>
      <c r="M28" s="79"/>
      <c r="N28" s="79"/>
      <c r="O28" s="79"/>
      <c r="P28" s="79"/>
      <c r="Q28" s="80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15.75" thickBot="1" x14ac:dyDescent="0.3">
      <c r="A29" s="319"/>
      <c r="B29" s="321"/>
      <c r="C29" s="78"/>
      <c r="D29" s="78"/>
      <c r="E29" s="80"/>
      <c r="F29" s="79"/>
      <c r="G29" s="78"/>
      <c r="H29" s="80"/>
      <c r="I29" s="79"/>
      <c r="J29" s="79"/>
      <c r="K29" s="78"/>
      <c r="L29" s="80"/>
      <c r="M29" s="79"/>
      <c r="N29" s="79"/>
      <c r="O29" s="79"/>
      <c r="P29" s="79"/>
      <c r="Q29" s="80"/>
      <c r="R29" s="77"/>
      <c r="S29" s="307" t="s">
        <v>220</v>
      </c>
      <c r="T29" s="308"/>
      <c r="U29" s="309"/>
      <c r="V29" s="307" t="s">
        <v>221</v>
      </c>
      <c r="W29" s="308"/>
      <c r="X29" s="308"/>
      <c r="Y29" s="309"/>
      <c r="Z29" s="161" t="s">
        <v>222</v>
      </c>
      <c r="AA29" s="77"/>
      <c r="AB29" s="77"/>
      <c r="AC29" s="77"/>
      <c r="AD29" s="77"/>
    </row>
    <row r="30" spans="1:30" x14ac:dyDescent="0.25">
      <c r="A30" s="71"/>
      <c r="B30" s="72"/>
      <c r="C30" s="78"/>
      <c r="D30" s="78"/>
      <c r="E30" s="80"/>
      <c r="F30" s="79"/>
      <c r="G30" s="78"/>
      <c r="H30" s="80"/>
      <c r="I30" s="79"/>
      <c r="J30" s="79"/>
      <c r="K30" s="78"/>
      <c r="L30" s="80"/>
      <c r="M30" s="79"/>
      <c r="N30" s="79"/>
      <c r="O30" s="79"/>
      <c r="P30" s="79"/>
      <c r="Q30" s="80"/>
      <c r="R30" s="77"/>
      <c r="S30" s="152"/>
      <c r="T30" s="153"/>
      <c r="U30" s="154"/>
      <c r="V30" s="152"/>
      <c r="W30" s="153"/>
      <c r="X30" s="153"/>
      <c r="Y30" s="154"/>
      <c r="Z30" s="162"/>
      <c r="AA30" s="77"/>
      <c r="AB30" s="77"/>
      <c r="AC30" s="77"/>
      <c r="AD30" s="77"/>
    </row>
    <row r="31" spans="1:30" x14ac:dyDescent="0.25">
      <c r="A31" s="71"/>
      <c r="B31" s="72"/>
      <c r="C31" s="78"/>
      <c r="D31" s="78"/>
      <c r="E31" s="80"/>
      <c r="F31" s="79"/>
      <c r="G31" s="78"/>
      <c r="H31" s="80"/>
      <c r="I31" s="79"/>
      <c r="J31" s="79"/>
      <c r="K31" s="78"/>
      <c r="L31" s="80"/>
      <c r="M31" s="79"/>
      <c r="N31" s="79"/>
      <c r="O31" s="79"/>
      <c r="P31" s="79"/>
      <c r="Q31" s="80"/>
      <c r="R31" s="77"/>
      <c r="S31" s="155"/>
      <c r="T31" s="156"/>
      <c r="U31" s="157"/>
      <c r="V31" s="155"/>
      <c r="W31" s="156"/>
      <c r="X31" s="156"/>
      <c r="Y31" s="157"/>
      <c r="Z31" s="163"/>
      <c r="AA31" s="77"/>
      <c r="AB31" s="77"/>
      <c r="AC31" s="77"/>
      <c r="AD31" s="77"/>
    </row>
    <row r="32" spans="1:30" x14ac:dyDescent="0.25">
      <c r="A32" s="71"/>
      <c r="B32" s="72"/>
      <c r="C32" s="78"/>
      <c r="D32" s="78"/>
      <c r="E32" s="80"/>
      <c r="F32" s="79"/>
      <c r="G32" s="78"/>
      <c r="H32" s="80"/>
      <c r="I32" s="79"/>
      <c r="J32" s="79"/>
      <c r="K32" s="78"/>
      <c r="L32" s="80"/>
      <c r="M32" s="79"/>
      <c r="N32" s="79"/>
      <c r="O32" s="79"/>
      <c r="P32" s="79"/>
      <c r="Q32" s="80"/>
      <c r="R32" s="77"/>
      <c r="S32" s="155"/>
      <c r="T32" s="156"/>
      <c r="U32" s="157"/>
      <c r="V32" s="155"/>
      <c r="W32" s="156"/>
      <c r="X32" s="156"/>
      <c r="Y32" s="157"/>
      <c r="Z32" s="163"/>
      <c r="AA32" s="77"/>
      <c r="AB32" s="77"/>
      <c r="AC32" s="77"/>
      <c r="AD32" s="77"/>
    </row>
    <row r="33" spans="1:30" x14ac:dyDescent="0.25">
      <c r="A33" s="71"/>
      <c r="B33" s="72"/>
      <c r="C33" s="78"/>
      <c r="D33" s="78"/>
      <c r="E33" s="80"/>
      <c r="F33" s="79"/>
      <c r="G33" s="78"/>
      <c r="H33" s="80"/>
      <c r="I33" s="79"/>
      <c r="J33" s="79"/>
      <c r="K33" s="78"/>
      <c r="L33" s="80"/>
      <c r="M33" s="79"/>
      <c r="N33" s="79"/>
      <c r="O33" s="79"/>
      <c r="P33" s="79"/>
      <c r="Q33" s="80"/>
      <c r="R33" s="77"/>
      <c r="S33" s="155"/>
      <c r="T33" s="156"/>
      <c r="U33" s="157"/>
      <c r="V33" s="155"/>
      <c r="W33" s="156"/>
      <c r="X33" s="156"/>
      <c r="Y33" s="157"/>
      <c r="Z33" s="163"/>
      <c r="AA33" s="77"/>
      <c r="AB33" s="77"/>
      <c r="AC33" s="77"/>
      <c r="AD33" s="77"/>
    </row>
    <row r="34" spans="1:30" ht="15.75" thickBot="1" x14ac:dyDescent="0.3">
      <c r="A34" s="71"/>
      <c r="B34" s="72"/>
      <c r="C34" s="78"/>
      <c r="D34" s="78"/>
      <c r="E34" s="80"/>
      <c r="F34" s="79"/>
      <c r="G34" s="78"/>
      <c r="H34" s="80"/>
      <c r="I34" s="79"/>
      <c r="J34" s="79"/>
      <c r="K34" s="78"/>
      <c r="L34" s="80"/>
      <c r="M34" s="79"/>
      <c r="N34" s="79"/>
      <c r="O34" s="79"/>
      <c r="P34" s="79"/>
      <c r="Q34" s="80"/>
      <c r="R34" s="77"/>
      <c r="S34" s="158"/>
      <c r="T34" s="159"/>
      <c r="U34" s="160"/>
      <c r="V34" s="158"/>
      <c r="W34" s="159"/>
      <c r="X34" s="159"/>
      <c r="Y34" s="160"/>
      <c r="Z34" s="164"/>
      <c r="AA34" s="77"/>
      <c r="AB34" s="77"/>
      <c r="AC34" s="77"/>
      <c r="AD34" s="77"/>
    </row>
    <row r="35" spans="1:30" x14ac:dyDescent="0.25">
      <c r="A35" s="71"/>
      <c r="B35" s="72"/>
      <c r="C35" s="78"/>
      <c r="D35" s="78"/>
      <c r="E35" s="80"/>
      <c r="F35" s="79"/>
      <c r="G35" s="78"/>
      <c r="H35" s="80"/>
      <c r="I35" s="79"/>
      <c r="J35" s="79"/>
      <c r="K35" s="78"/>
      <c r="L35" s="80"/>
      <c r="M35" s="79"/>
      <c r="N35" s="79"/>
      <c r="O35" s="79"/>
      <c r="P35" s="79"/>
      <c r="Q35" s="80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</row>
    <row r="36" spans="1:30" x14ac:dyDescent="0.25">
      <c r="A36" s="71"/>
      <c r="B36" s="72"/>
      <c r="C36" s="78"/>
      <c r="D36" s="78"/>
      <c r="E36" s="80"/>
      <c r="F36" s="79"/>
      <c r="G36" s="78"/>
      <c r="H36" s="80"/>
      <c r="I36" s="79"/>
      <c r="J36" s="79"/>
      <c r="K36" s="78"/>
      <c r="L36" s="80"/>
      <c r="M36" s="79"/>
      <c r="N36" s="79"/>
      <c r="O36" s="79"/>
      <c r="P36" s="79"/>
      <c r="Q36" s="80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</row>
    <row r="37" spans="1:30" x14ac:dyDescent="0.25">
      <c r="A37" s="71"/>
      <c r="B37" s="72"/>
      <c r="C37" s="78"/>
      <c r="D37" s="78"/>
      <c r="E37" s="80"/>
      <c r="F37" s="79"/>
      <c r="G37" s="78"/>
      <c r="H37" s="80"/>
      <c r="I37" s="79"/>
      <c r="J37" s="79"/>
      <c r="K37" s="78"/>
      <c r="L37" s="80"/>
      <c r="M37" s="79"/>
      <c r="N37" s="79"/>
      <c r="O37" s="79"/>
      <c r="P37" s="79"/>
      <c r="Q37" s="80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</row>
    <row r="38" spans="1:30" x14ac:dyDescent="0.25">
      <c r="A38" s="71"/>
      <c r="B38" s="72"/>
      <c r="C38" s="78"/>
      <c r="D38" s="78"/>
      <c r="E38" s="80"/>
      <c r="F38" s="79"/>
      <c r="G38" s="78"/>
      <c r="H38" s="80"/>
      <c r="I38" s="79"/>
      <c r="J38" s="79"/>
      <c r="K38" s="78"/>
      <c r="L38" s="80"/>
      <c r="M38" s="79"/>
      <c r="N38" s="79"/>
      <c r="O38" s="79"/>
      <c r="P38" s="79"/>
      <c r="Q38" s="80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</row>
    <row r="39" spans="1:30" ht="15.75" thickBot="1" x14ac:dyDescent="0.3">
      <c r="A39" s="71"/>
      <c r="B39" s="72"/>
      <c r="C39" s="78"/>
      <c r="D39" s="81"/>
      <c r="E39" s="83"/>
      <c r="F39" s="79"/>
      <c r="G39" s="81"/>
      <c r="H39" s="83"/>
      <c r="I39" s="79"/>
      <c r="J39" s="79"/>
      <c r="K39" s="81"/>
      <c r="L39" s="83"/>
      <c r="M39" s="79"/>
      <c r="N39" s="79"/>
      <c r="O39" s="79"/>
      <c r="P39" s="79"/>
      <c r="Q39" s="80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</row>
    <row r="40" spans="1:30" x14ac:dyDescent="0.25">
      <c r="A40" s="71"/>
      <c r="B40" s="72"/>
      <c r="C40" s="78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80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</row>
    <row r="41" spans="1:30" x14ac:dyDescent="0.25">
      <c r="A41" s="71"/>
      <c r="B41" s="72"/>
      <c r="C41" s="78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80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5.75" thickBot="1" x14ac:dyDescent="0.3">
      <c r="A42" s="71"/>
      <c r="B42" s="72"/>
      <c r="C42" s="81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3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</row>
    <row r="43" spans="1:30" x14ac:dyDescent="0.25">
      <c r="A43" s="325" t="s">
        <v>156</v>
      </c>
      <c r="B43" s="326"/>
      <c r="C43" s="76"/>
      <c r="D43" s="76"/>
      <c r="E43" s="75"/>
      <c r="F43" s="84"/>
      <c r="G43" s="76"/>
      <c r="H43" s="75"/>
      <c r="I43" s="84"/>
      <c r="J43" s="76"/>
      <c r="K43" s="75"/>
      <c r="L43" s="84"/>
      <c r="M43" s="76"/>
      <c r="N43" s="75"/>
      <c r="O43" s="84"/>
      <c r="P43" s="84"/>
      <c r="Q43" s="75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</row>
    <row r="44" spans="1:30" x14ac:dyDescent="0.25">
      <c r="A44" s="327"/>
      <c r="B44" s="328"/>
      <c r="C44" s="78"/>
      <c r="D44" s="78"/>
      <c r="E44" s="80"/>
      <c r="F44" s="79"/>
      <c r="G44" s="78"/>
      <c r="H44" s="80"/>
      <c r="I44" s="79"/>
      <c r="J44" s="78"/>
      <c r="K44" s="80"/>
      <c r="L44" s="79"/>
      <c r="M44" s="78"/>
      <c r="N44" s="80"/>
      <c r="O44" s="79"/>
      <c r="P44" s="79"/>
      <c r="Q44" s="80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</row>
    <row r="45" spans="1:30" ht="15.75" thickBot="1" x14ac:dyDescent="0.3">
      <c r="A45" s="329"/>
      <c r="B45" s="330"/>
      <c r="C45" s="78"/>
      <c r="D45" s="78"/>
      <c r="E45" s="80"/>
      <c r="F45" s="79"/>
      <c r="G45" s="78"/>
      <c r="H45" s="80"/>
      <c r="I45" s="79"/>
      <c r="J45" s="78"/>
      <c r="K45" s="80"/>
      <c r="L45" s="79"/>
      <c r="M45" s="78"/>
      <c r="N45" s="80"/>
      <c r="O45" s="79"/>
      <c r="P45" s="79"/>
      <c r="Q45" s="80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</row>
    <row r="46" spans="1:30" x14ac:dyDescent="0.25">
      <c r="A46" s="71"/>
      <c r="B46" s="72"/>
      <c r="C46" s="78"/>
      <c r="D46" s="78"/>
      <c r="E46" s="80"/>
      <c r="F46" s="79"/>
      <c r="G46" s="78"/>
      <c r="H46" s="80"/>
      <c r="I46" s="79"/>
      <c r="J46" s="78"/>
      <c r="K46" s="80"/>
      <c r="L46" s="79"/>
      <c r="M46" s="78"/>
      <c r="N46" s="80"/>
      <c r="O46" s="79"/>
      <c r="P46" s="79"/>
      <c r="Q46" s="80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</row>
    <row r="47" spans="1:30" ht="15.75" thickBot="1" x14ac:dyDescent="0.3">
      <c r="A47" s="71"/>
      <c r="B47" s="72"/>
      <c r="C47" s="78"/>
      <c r="D47" s="81"/>
      <c r="E47" s="83"/>
      <c r="F47" s="79"/>
      <c r="G47" s="81"/>
      <c r="H47" s="83"/>
      <c r="I47" s="79"/>
      <c r="J47" s="81"/>
      <c r="K47" s="83"/>
      <c r="L47" s="79"/>
      <c r="M47" s="81"/>
      <c r="N47" s="83"/>
      <c r="O47" s="79"/>
      <c r="P47" s="79"/>
      <c r="Q47" s="80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5.75" thickBot="1" x14ac:dyDescent="0.3">
      <c r="A48" s="71"/>
      <c r="B48" s="72"/>
      <c r="C48" s="78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80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x14ac:dyDescent="0.25">
      <c r="A49" s="71"/>
      <c r="B49" s="72"/>
      <c r="C49" s="78"/>
      <c r="D49" s="76"/>
      <c r="E49" s="75"/>
      <c r="F49" s="79"/>
      <c r="G49" s="76"/>
      <c r="H49" s="75"/>
      <c r="I49" s="79"/>
      <c r="J49" s="76"/>
      <c r="K49" s="75"/>
      <c r="L49" s="79"/>
      <c r="M49" s="76"/>
      <c r="N49" s="75"/>
      <c r="O49" s="79"/>
      <c r="P49" s="79"/>
      <c r="Q49" s="80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x14ac:dyDescent="0.25">
      <c r="A50" s="71"/>
      <c r="B50" s="72"/>
      <c r="C50" s="78"/>
      <c r="D50" s="78"/>
      <c r="E50" s="80"/>
      <c r="F50" s="79"/>
      <c r="G50" s="78"/>
      <c r="H50" s="80"/>
      <c r="I50" s="79"/>
      <c r="J50" s="78"/>
      <c r="K50" s="80"/>
      <c r="L50" s="79"/>
      <c r="M50" s="78"/>
      <c r="N50" s="80"/>
      <c r="O50" s="79"/>
      <c r="P50" s="79"/>
      <c r="Q50" s="80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x14ac:dyDescent="0.25">
      <c r="A51" s="71"/>
      <c r="B51" s="72"/>
      <c r="C51" s="78"/>
      <c r="D51" s="78"/>
      <c r="E51" s="80"/>
      <c r="F51" s="79"/>
      <c r="G51" s="78"/>
      <c r="H51" s="80"/>
      <c r="I51" s="79"/>
      <c r="J51" s="78"/>
      <c r="K51" s="80"/>
      <c r="L51" s="79"/>
      <c r="M51" s="78"/>
      <c r="N51" s="80"/>
      <c r="O51" s="79"/>
      <c r="P51" s="79"/>
      <c r="Q51" s="80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x14ac:dyDescent="0.25">
      <c r="A52" s="71"/>
      <c r="B52" s="72"/>
      <c r="C52" s="78"/>
      <c r="D52" s="78"/>
      <c r="E52" s="80"/>
      <c r="F52" s="79"/>
      <c r="G52" s="78"/>
      <c r="H52" s="80"/>
      <c r="I52" s="79"/>
      <c r="J52" s="78"/>
      <c r="K52" s="80"/>
      <c r="L52" s="79"/>
      <c r="M52" s="78"/>
      <c r="N52" s="80"/>
      <c r="O52" s="79"/>
      <c r="P52" s="79"/>
      <c r="Q52" s="80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5.75" thickBot="1" x14ac:dyDescent="0.3">
      <c r="A53" s="71"/>
      <c r="B53" s="72"/>
      <c r="C53" s="78"/>
      <c r="D53" s="81"/>
      <c r="E53" s="83"/>
      <c r="F53" s="79"/>
      <c r="G53" s="81"/>
      <c r="H53" s="83"/>
      <c r="I53" s="79"/>
      <c r="J53" s="81"/>
      <c r="K53" s="83"/>
      <c r="L53" s="79"/>
      <c r="M53" s="81"/>
      <c r="N53" s="83"/>
      <c r="O53" s="79"/>
      <c r="P53" s="79"/>
      <c r="Q53" s="80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x14ac:dyDescent="0.25">
      <c r="A54" s="71"/>
      <c r="B54" s="72"/>
      <c r="C54" s="78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80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5.75" thickBot="1" x14ac:dyDescent="0.3">
      <c r="A55" s="71"/>
      <c r="B55" s="72"/>
      <c r="C55" s="78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80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</row>
    <row r="56" spans="1:30" x14ac:dyDescent="0.25">
      <c r="A56" s="71"/>
      <c r="B56" s="72"/>
      <c r="C56" s="78"/>
      <c r="D56" s="76"/>
      <c r="E56" s="75"/>
      <c r="F56" s="79"/>
      <c r="G56" s="76"/>
      <c r="H56" s="75"/>
      <c r="I56" s="79"/>
      <c r="J56" s="76"/>
      <c r="K56" s="75"/>
      <c r="L56" s="79"/>
      <c r="M56" s="76"/>
      <c r="N56" s="75"/>
      <c r="O56" s="79"/>
      <c r="P56" s="79"/>
      <c r="Q56" s="80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</row>
    <row r="57" spans="1:30" x14ac:dyDescent="0.25">
      <c r="A57" s="71"/>
      <c r="B57" s="72"/>
      <c r="C57" s="78"/>
      <c r="D57" s="78"/>
      <c r="E57" s="80"/>
      <c r="F57" s="79"/>
      <c r="G57" s="78"/>
      <c r="H57" s="80"/>
      <c r="I57" s="79"/>
      <c r="J57" s="78"/>
      <c r="K57" s="80"/>
      <c r="L57" s="79"/>
      <c r="M57" s="78"/>
      <c r="N57" s="80"/>
      <c r="O57" s="79"/>
      <c r="P57" s="79"/>
      <c r="Q57" s="80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</row>
    <row r="58" spans="1:30" x14ac:dyDescent="0.25">
      <c r="A58" s="71"/>
      <c r="B58" s="72"/>
      <c r="C58" s="78"/>
      <c r="D58" s="78"/>
      <c r="E58" s="80"/>
      <c r="F58" s="79"/>
      <c r="G58" s="78"/>
      <c r="H58" s="80"/>
      <c r="I58" s="79"/>
      <c r="J58" s="78"/>
      <c r="K58" s="80"/>
      <c r="L58" s="79"/>
      <c r="M58" s="78"/>
      <c r="N58" s="80"/>
      <c r="O58" s="79"/>
      <c r="P58" s="79"/>
      <c r="Q58" s="80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</row>
    <row r="59" spans="1:30" x14ac:dyDescent="0.25">
      <c r="A59" s="71"/>
      <c r="B59" s="72"/>
      <c r="C59" s="78"/>
      <c r="D59" s="78"/>
      <c r="E59" s="80"/>
      <c r="F59" s="79"/>
      <c r="G59" s="78"/>
      <c r="H59" s="80"/>
      <c r="I59" s="79"/>
      <c r="J59" s="78"/>
      <c r="K59" s="80"/>
      <c r="L59" s="79"/>
      <c r="M59" s="78"/>
      <c r="N59" s="80"/>
      <c r="O59" s="79"/>
      <c r="P59" s="79"/>
      <c r="Q59" s="80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</row>
    <row r="60" spans="1:30" ht="15.75" thickBot="1" x14ac:dyDescent="0.3">
      <c r="A60" s="71"/>
      <c r="B60" s="72"/>
      <c r="C60" s="78"/>
      <c r="D60" s="81"/>
      <c r="E60" s="83"/>
      <c r="F60" s="79"/>
      <c r="G60" s="81"/>
      <c r="H60" s="83"/>
      <c r="I60" s="79"/>
      <c r="J60" s="81"/>
      <c r="K60" s="83"/>
      <c r="L60" s="79"/>
      <c r="M60" s="81"/>
      <c r="N60" s="83"/>
      <c r="O60" s="79"/>
      <c r="P60" s="79"/>
      <c r="Q60" s="80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</row>
    <row r="61" spans="1:30" ht="15.75" thickBot="1" x14ac:dyDescent="0.3">
      <c r="A61" s="71"/>
      <c r="B61" s="72"/>
      <c r="C61" s="78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80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</row>
    <row r="62" spans="1:30" x14ac:dyDescent="0.25">
      <c r="A62" s="71"/>
      <c r="B62" s="72"/>
      <c r="C62" s="78"/>
      <c r="D62" s="76"/>
      <c r="E62" s="75"/>
      <c r="F62" s="79"/>
      <c r="G62" s="76"/>
      <c r="H62" s="75"/>
      <c r="I62" s="79"/>
      <c r="J62" s="76"/>
      <c r="K62" s="75"/>
      <c r="L62" s="79"/>
      <c r="M62" s="76"/>
      <c r="N62" s="75"/>
      <c r="O62" s="79"/>
      <c r="P62" s="79"/>
      <c r="Q62" s="80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</row>
    <row r="63" spans="1:30" x14ac:dyDescent="0.25">
      <c r="A63" s="71"/>
      <c r="B63" s="72"/>
      <c r="C63" s="78"/>
      <c r="D63" s="78"/>
      <c r="E63" s="80"/>
      <c r="F63" s="79"/>
      <c r="G63" s="78"/>
      <c r="H63" s="80"/>
      <c r="I63" s="79"/>
      <c r="J63" s="78"/>
      <c r="K63" s="80"/>
      <c r="L63" s="79"/>
      <c r="M63" s="78"/>
      <c r="N63" s="80"/>
      <c r="O63" s="79"/>
      <c r="P63" s="79"/>
      <c r="Q63" s="80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</row>
    <row r="64" spans="1:30" x14ac:dyDescent="0.25">
      <c r="A64" s="71"/>
      <c r="B64" s="72"/>
      <c r="C64" s="78"/>
      <c r="D64" s="78"/>
      <c r="E64" s="80"/>
      <c r="F64" s="79"/>
      <c r="G64" s="78"/>
      <c r="H64" s="80"/>
      <c r="I64" s="79"/>
      <c r="J64" s="78"/>
      <c r="K64" s="80"/>
      <c r="L64" s="79"/>
      <c r="M64" s="78"/>
      <c r="N64" s="80"/>
      <c r="O64" s="79"/>
      <c r="P64" s="79"/>
      <c r="Q64" s="80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</row>
    <row r="65" spans="1:30" x14ac:dyDescent="0.25">
      <c r="A65" s="71"/>
      <c r="B65" s="72"/>
      <c r="C65" s="78"/>
      <c r="D65" s="78"/>
      <c r="E65" s="80"/>
      <c r="F65" s="79"/>
      <c r="G65" s="78"/>
      <c r="H65" s="80"/>
      <c r="I65" s="79"/>
      <c r="J65" s="78"/>
      <c r="K65" s="80"/>
      <c r="L65" s="79"/>
      <c r="M65" s="78"/>
      <c r="N65" s="80"/>
      <c r="O65" s="79"/>
      <c r="P65" s="79"/>
      <c r="Q65" s="80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15.75" thickBot="1" x14ac:dyDescent="0.3">
      <c r="A66" s="73"/>
      <c r="B66" s="74"/>
      <c r="C66" s="81"/>
      <c r="D66" s="81"/>
      <c r="E66" s="83"/>
      <c r="F66" s="82"/>
      <c r="G66" s="81"/>
      <c r="H66" s="83"/>
      <c r="I66" s="82"/>
      <c r="J66" s="81"/>
      <c r="K66" s="83"/>
      <c r="L66" s="82"/>
      <c r="M66" s="81"/>
      <c r="N66" s="83"/>
      <c r="O66" s="82"/>
      <c r="P66" s="82"/>
      <c r="Q66" s="83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</row>
    <row r="67" spans="1:30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</row>
    <row r="68" spans="1:30" x14ac:dyDescent="0.2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</row>
    <row r="69" spans="1:30" x14ac:dyDescent="0.2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</row>
    <row r="70" spans="1:30" x14ac:dyDescent="0.25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x14ac:dyDescent="0.25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x14ac:dyDescent="0.25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x14ac:dyDescent="0.25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x14ac:dyDescent="0.25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x14ac:dyDescent="0.2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</row>
    <row r="76" spans="1:30" x14ac:dyDescent="0.25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</row>
    <row r="77" spans="1:30" x14ac:dyDescent="0.25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</row>
    <row r="78" spans="1:30" x14ac:dyDescent="0.25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</row>
    <row r="79" spans="1:30" x14ac:dyDescent="0.25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</row>
    <row r="80" spans="1:30" x14ac:dyDescent="0.25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</row>
    <row r="81" spans="1:30" x14ac:dyDescent="0.25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</row>
    <row r="82" spans="1:30" x14ac:dyDescent="0.25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</row>
    <row r="83" spans="1:30" x14ac:dyDescent="0.25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</row>
    <row r="84" spans="1:30" x14ac:dyDescent="0.25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</row>
    <row r="85" spans="1:30" x14ac:dyDescent="0.2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</row>
    <row r="86" spans="1:30" x14ac:dyDescent="0.25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</row>
    <row r="87" spans="1:30" x14ac:dyDescent="0.25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</row>
    <row r="88" spans="1:30" x14ac:dyDescent="0.25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</row>
    <row r="89" spans="1:30" x14ac:dyDescent="0.25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</row>
    <row r="90" spans="1:30" x14ac:dyDescent="0.25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</row>
    <row r="91" spans="1:30" x14ac:dyDescent="0.25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</row>
    <row r="92" spans="1:30" x14ac:dyDescent="0.25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</row>
    <row r="93" spans="1:30" x14ac:dyDescent="0.2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</row>
    <row r="94" spans="1:30" x14ac:dyDescent="0.25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</row>
    <row r="95" spans="1:30" x14ac:dyDescent="0.2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</row>
    <row r="96" spans="1:30" x14ac:dyDescent="0.25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</row>
    <row r="97" spans="1:30" x14ac:dyDescent="0.25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</row>
    <row r="98" spans="1:30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</row>
    <row r="99" spans="1:30" x14ac:dyDescent="0.25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</row>
    <row r="100" spans="1:30" x14ac:dyDescent="0.25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</row>
    <row r="101" spans="1:30" x14ac:dyDescent="0.2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</row>
    <row r="102" spans="1:30" x14ac:dyDescent="0.25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</row>
    <row r="103" spans="1:30" x14ac:dyDescent="0.25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</row>
    <row r="104" spans="1:30" x14ac:dyDescent="0.25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x14ac:dyDescent="0.2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 x14ac:dyDescent="0.25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x14ac:dyDescent="0.25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x14ac:dyDescent="0.25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x14ac:dyDescent="0.25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x14ac:dyDescent="0.25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x14ac:dyDescent="0.25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x14ac:dyDescent="0.25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x14ac:dyDescent="0.25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x14ac:dyDescent="0.25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x14ac:dyDescent="0.2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x14ac:dyDescent="0.25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x14ac:dyDescent="0.25"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x14ac:dyDescent="0.25"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x14ac:dyDescent="0.25"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x14ac:dyDescent="0.25"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x14ac:dyDescent="0.25"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x14ac:dyDescent="0.25"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x14ac:dyDescent="0.25"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x14ac:dyDescent="0.25"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x14ac:dyDescent="0.25"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x14ac:dyDescent="0.25"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x14ac:dyDescent="0.25"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x14ac:dyDescent="0.25"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8:30" x14ac:dyDescent="0.25"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8:30" x14ac:dyDescent="0.25"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8:30" x14ac:dyDescent="0.25"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8:30" x14ac:dyDescent="0.25"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8:30" x14ac:dyDescent="0.25"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8:30" x14ac:dyDescent="0.25"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8:30" x14ac:dyDescent="0.25"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8:30" x14ac:dyDescent="0.25"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8:30" x14ac:dyDescent="0.25"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8:30" x14ac:dyDescent="0.25"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8:30" x14ac:dyDescent="0.25"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8:30" x14ac:dyDescent="0.25"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8:30" x14ac:dyDescent="0.25"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8:30" x14ac:dyDescent="0.25"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8:30" x14ac:dyDescent="0.25"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8:30" x14ac:dyDescent="0.25"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8:30" x14ac:dyDescent="0.25"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8:30" x14ac:dyDescent="0.25"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8:30" x14ac:dyDescent="0.25"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8:30" x14ac:dyDescent="0.25"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8:30" x14ac:dyDescent="0.25"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8:30" x14ac:dyDescent="0.25"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8:30" x14ac:dyDescent="0.25"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8:30" x14ac:dyDescent="0.25"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8:30" x14ac:dyDescent="0.25"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8:30" x14ac:dyDescent="0.25"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8:30" x14ac:dyDescent="0.25"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8:30" x14ac:dyDescent="0.25"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8:30" x14ac:dyDescent="0.25"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8:30" x14ac:dyDescent="0.25"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8:30" x14ac:dyDescent="0.25"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8:30" x14ac:dyDescent="0.25"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8:30" x14ac:dyDescent="0.25"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8:30" x14ac:dyDescent="0.25"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8:30" x14ac:dyDescent="0.25"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8:30" x14ac:dyDescent="0.25"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8:30" x14ac:dyDescent="0.25"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8:30" x14ac:dyDescent="0.25"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8:30" x14ac:dyDescent="0.25"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8:30" x14ac:dyDescent="0.25"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8:30" x14ac:dyDescent="0.25"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8:30" x14ac:dyDescent="0.25"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8:30" x14ac:dyDescent="0.25"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8:30" x14ac:dyDescent="0.25"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8:30" x14ac:dyDescent="0.25"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8:30" x14ac:dyDescent="0.25"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8:30" x14ac:dyDescent="0.25"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8:30" x14ac:dyDescent="0.25"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8:30" x14ac:dyDescent="0.25"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8:30" x14ac:dyDescent="0.25"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8:30" x14ac:dyDescent="0.25"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8:30" x14ac:dyDescent="0.25"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8:30" x14ac:dyDescent="0.25"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8:30" x14ac:dyDescent="0.25"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8:30" x14ac:dyDescent="0.25"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8:30" x14ac:dyDescent="0.25"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8:30" x14ac:dyDescent="0.25"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8:30" x14ac:dyDescent="0.25"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8:30" x14ac:dyDescent="0.25"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8:30" x14ac:dyDescent="0.25"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8:30" x14ac:dyDescent="0.25"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8:30" x14ac:dyDescent="0.25"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8:30" x14ac:dyDescent="0.25"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8:30" x14ac:dyDescent="0.25"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8:30" x14ac:dyDescent="0.25"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8:30" x14ac:dyDescent="0.25"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8:30" x14ac:dyDescent="0.25"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8:30" x14ac:dyDescent="0.25"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8:30" x14ac:dyDescent="0.25"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8:30" x14ac:dyDescent="0.25"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</row>
    <row r="199" spans="18:30" x14ac:dyDescent="0.25"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</row>
    <row r="200" spans="18:30" x14ac:dyDescent="0.25"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</row>
    <row r="201" spans="18:30" x14ac:dyDescent="0.25"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</row>
    <row r="202" spans="18:30" x14ac:dyDescent="0.25"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</row>
    <row r="203" spans="18:30" x14ac:dyDescent="0.25"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</row>
    <row r="204" spans="18:30" x14ac:dyDescent="0.25"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</row>
    <row r="205" spans="18:30" x14ac:dyDescent="0.25"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</row>
    <row r="206" spans="18:30" x14ac:dyDescent="0.25"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</row>
    <row r="207" spans="18:30" x14ac:dyDescent="0.25"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</row>
    <row r="208" spans="18:30" x14ac:dyDescent="0.25"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8:30" x14ac:dyDescent="0.25"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</row>
    <row r="210" spans="18:30" x14ac:dyDescent="0.25"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</row>
    <row r="211" spans="18:30" x14ac:dyDescent="0.25"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</row>
    <row r="212" spans="18:30" x14ac:dyDescent="0.25"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</row>
    <row r="213" spans="18:30" x14ac:dyDescent="0.25"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8:30" x14ac:dyDescent="0.25"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8:30" x14ac:dyDescent="0.25"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8:30" x14ac:dyDescent="0.25"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8:30" x14ac:dyDescent="0.25"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8:30" x14ac:dyDescent="0.25"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8:30" x14ac:dyDescent="0.25"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8:30" x14ac:dyDescent="0.25"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8:30" x14ac:dyDescent="0.25"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8:30" x14ac:dyDescent="0.25"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8:30" x14ac:dyDescent="0.25"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8:30" x14ac:dyDescent="0.25"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8:30" x14ac:dyDescent="0.25"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8:30" x14ac:dyDescent="0.25"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8:30" x14ac:dyDescent="0.25"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8:30" x14ac:dyDescent="0.25"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8:30" x14ac:dyDescent="0.25"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</row>
    <row r="230" spans="18:30" x14ac:dyDescent="0.25"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</row>
    <row r="231" spans="18:30" x14ac:dyDescent="0.25"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</row>
    <row r="232" spans="18:30" x14ac:dyDescent="0.25"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</row>
    <row r="233" spans="18:30" x14ac:dyDescent="0.25"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</row>
    <row r="234" spans="18:30" x14ac:dyDescent="0.25"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</row>
    <row r="235" spans="18:30" x14ac:dyDescent="0.25"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</row>
    <row r="236" spans="18:30" x14ac:dyDescent="0.25"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</row>
    <row r="237" spans="18:30" x14ac:dyDescent="0.25"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</row>
    <row r="238" spans="18:30" x14ac:dyDescent="0.25"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</row>
    <row r="239" spans="18:30" x14ac:dyDescent="0.25"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</row>
    <row r="240" spans="18:30" x14ac:dyDescent="0.25"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</row>
    <row r="241" spans="18:30" x14ac:dyDescent="0.25"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</row>
    <row r="242" spans="18:30" x14ac:dyDescent="0.25"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</row>
    <row r="243" spans="18:30" x14ac:dyDescent="0.25"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</row>
    <row r="244" spans="18:30" x14ac:dyDescent="0.25"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8:30" x14ac:dyDescent="0.25"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8:30" x14ac:dyDescent="0.25"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8:30" x14ac:dyDescent="0.25"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8:30" x14ac:dyDescent="0.25"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8:30" x14ac:dyDescent="0.25"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8:30" x14ac:dyDescent="0.25"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8:30" x14ac:dyDescent="0.25"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8:30" x14ac:dyDescent="0.25"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8:30" x14ac:dyDescent="0.25"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8:30" x14ac:dyDescent="0.25"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8:30" x14ac:dyDescent="0.25"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8:30" x14ac:dyDescent="0.25"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8:30" x14ac:dyDescent="0.25"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8:30" x14ac:dyDescent="0.25"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8:30" x14ac:dyDescent="0.25"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8:30" x14ac:dyDescent="0.25"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8:30" x14ac:dyDescent="0.25"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8:30" x14ac:dyDescent="0.25"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8:30" x14ac:dyDescent="0.25"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</sheetData>
  <sheetProtection algorithmName="SHA-512" hashValue="oIMVS94ywFlFzQ6muWtw5rmHL8Wxr4IM1IyWp0Cl6PO7SN9NROapG6g169ViuhVaJyrb95rwjbQhRUBdthagiw==" saltValue="I27ArDDmDqZl8CZorn539w==" spinCount="100000" sheet="1" selectLockedCells="1"/>
  <mergeCells count="64">
    <mergeCell ref="A1:Q1"/>
    <mergeCell ref="A2:Q2"/>
    <mergeCell ref="N22:N24"/>
    <mergeCell ref="O22:O24"/>
    <mergeCell ref="P22:P24"/>
    <mergeCell ref="Q22:Q24"/>
    <mergeCell ref="K22:K24"/>
    <mergeCell ref="L22:L24"/>
    <mergeCell ref="M22:M24"/>
    <mergeCell ref="A16:B18"/>
    <mergeCell ref="D16:D18"/>
    <mergeCell ref="E16:E18"/>
    <mergeCell ref="F16:F18"/>
    <mergeCell ref="G16:G18"/>
    <mergeCell ref="P7:P9"/>
    <mergeCell ref="Q7:Q9"/>
    <mergeCell ref="A27:B29"/>
    <mergeCell ref="A43:B45"/>
    <mergeCell ref="H22:H24"/>
    <mergeCell ref="I22:I24"/>
    <mergeCell ref="J22:J24"/>
    <mergeCell ref="A22:B24"/>
    <mergeCell ref="D22:D24"/>
    <mergeCell ref="E22:E24"/>
    <mergeCell ref="F22:F24"/>
    <mergeCell ref="G22:G24"/>
    <mergeCell ref="D11:D13"/>
    <mergeCell ref="E11:E13"/>
    <mergeCell ref="F11:F13"/>
    <mergeCell ref="G11:G13"/>
    <mergeCell ref="H11:H13"/>
    <mergeCell ref="M3:M5"/>
    <mergeCell ref="N3:N5"/>
    <mergeCell ref="J7:J9"/>
    <mergeCell ref="K7:K9"/>
    <mergeCell ref="L7:L9"/>
    <mergeCell ref="M7:M9"/>
    <mergeCell ref="N7:N9"/>
    <mergeCell ref="D7:D9"/>
    <mergeCell ref="E7:E9"/>
    <mergeCell ref="F7:F9"/>
    <mergeCell ref="G7:G9"/>
    <mergeCell ref="H7:H9"/>
    <mergeCell ref="A3:B5"/>
    <mergeCell ref="D3:D5"/>
    <mergeCell ref="E3:E5"/>
    <mergeCell ref="F3:F5"/>
    <mergeCell ref="G3:G5"/>
    <mergeCell ref="S22:Y22"/>
    <mergeCell ref="S29:U29"/>
    <mergeCell ref="V29:Y29"/>
    <mergeCell ref="H3:H5"/>
    <mergeCell ref="S7:Y7"/>
    <mergeCell ref="S3:Y5"/>
    <mergeCell ref="S15:Y15"/>
    <mergeCell ref="O7:O9"/>
    <mergeCell ref="O3:O5"/>
    <mergeCell ref="P3:P5"/>
    <mergeCell ref="Q3:Q5"/>
    <mergeCell ref="I7:I9"/>
    <mergeCell ref="I3:I5"/>
    <mergeCell ref="J3:J5"/>
    <mergeCell ref="K3:K5"/>
    <mergeCell ref="L3:L5"/>
  </mergeCells>
  <pageMargins left="0.7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175"/>
  <sheetViews>
    <sheetView workbookViewId="0">
      <selection sqref="A1:XFD1048576"/>
    </sheetView>
  </sheetViews>
  <sheetFormatPr defaultRowHeight="15" x14ac:dyDescent="0.25"/>
  <cols>
    <col min="10" max="10" width="28.5703125" customWidth="1"/>
  </cols>
  <sheetData>
    <row r="1" spans="1:22" ht="15.75" thickBot="1" x14ac:dyDescent="0.3">
      <c r="A1" s="337" t="s">
        <v>202</v>
      </c>
      <c r="B1" s="338"/>
      <c r="C1" s="338"/>
      <c r="D1" s="338"/>
      <c r="E1" s="338"/>
      <c r="F1" s="338"/>
      <c r="G1" s="338"/>
      <c r="H1" s="338"/>
      <c r="I1" s="338"/>
      <c r="J1" s="339"/>
      <c r="K1" s="77"/>
      <c r="L1" s="167"/>
      <c r="M1" s="77"/>
      <c r="N1" s="77"/>
      <c r="O1" s="77"/>
      <c r="P1" s="77"/>
      <c r="Q1" s="77"/>
      <c r="R1" s="77"/>
      <c r="S1" s="77"/>
      <c r="T1" s="77"/>
      <c r="U1" s="77"/>
      <c r="V1" s="77"/>
    </row>
    <row r="2" spans="1:22" ht="15.75" thickBot="1" x14ac:dyDescent="0.3">
      <c r="A2" s="350"/>
      <c r="B2" s="350"/>
      <c r="C2" s="350"/>
      <c r="D2" s="350"/>
      <c r="E2" s="350"/>
      <c r="F2" s="350"/>
      <c r="G2" s="350"/>
      <c r="H2" s="350"/>
      <c r="I2" s="350"/>
      <c r="J2" s="350"/>
      <c r="K2" s="77"/>
      <c r="L2" s="167"/>
      <c r="M2" s="77"/>
      <c r="N2" s="77"/>
      <c r="O2" s="77"/>
      <c r="P2" s="77"/>
      <c r="Q2" s="77"/>
      <c r="R2" s="77"/>
      <c r="S2" s="77"/>
      <c r="T2" s="77"/>
      <c r="U2" s="77"/>
      <c r="V2" s="77"/>
    </row>
    <row r="3" spans="1:22" ht="15.75" thickBot="1" x14ac:dyDescent="0.3">
      <c r="A3" s="351" t="s">
        <v>207</v>
      </c>
      <c r="B3" s="340" t="s">
        <v>208</v>
      </c>
      <c r="C3" s="341"/>
      <c r="D3" s="341"/>
      <c r="E3" s="341"/>
      <c r="F3" s="341"/>
      <c r="G3" s="341"/>
      <c r="H3" s="341"/>
      <c r="I3" s="341"/>
      <c r="J3" s="342"/>
      <c r="K3" s="77"/>
      <c r="L3" s="167"/>
      <c r="M3" s="77"/>
      <c r="N3" s="77"/>
      <c r="O3" s="77"/>
      <c r="P3" s="77"/>
      <c r="Q3" s="77"/>
      <c r="R3" s="77"/>
      <c r="S3" s="77"/>
      <c r="T3" s="77"/>
      <c r="U3" s="77"/>
      <c r="V3" s="77"/>
    </row>
    <row r="4" spans="1:22" x14ac:dyDescent="0.25">
      <c r="A4" s="352"/>
      <c r="B4" s="343" t="s">
        <v>209</v>
      </c>
      <c r="C4" s="344"/>
      <c r="D4" s="344"/>
      <c r="E4" s="344"/>
      <c r="F4" s="344"/>
      <c r="G4" s="344"/>
      <c r="H4" s="344"/>
      <c r="I4" s="344"/>
      <c r="J4" s="345"/>
      <c r="K4" s="77"/>
      <c r="L4" s="167"/>
      <c r="M4" s="77"/>
      <c r="N4" s="77"/>
      <c r="O4" s="77"/>
      <c r="P4" s="77"/>
      <c r="Q4" s="77"/>
      <c r="R4" s="77"/>
      <c r="S4" s="77"/>
      <c r="T4" s="77"/>
      <c r="U4" s="77"/>
      <c r="V4" s="77"/>
    </row>
    <row r="5" spans="1:22" x14ac:dyDescent="0.25">
      <c r="A5" s="352"/>
      <c r="B5" s="346" t="s">
        <v>213</v>
      </c>
      <c r="C5" s="347"/>
      <c r="D5" s="347"/>
      <c r="E5" s="347"/>
      <c r="F5" s="347"/>
      <c r="G5" s="347"/>
      <c r="H5" s="347"/>
      <c r="I5" s="347"/>
      <c r="J5" s="348"/>
      <c r="K5" s="77"/>
      <c r="L5" s="167"/>
      <c r="M5" s="77"/>
      <c r="N5" s="77"/>
      <c r="O5" s="77"/>
      <c r="P5" s="77"/>
      <c r="Q5" s="77"/>
      <c r="R5" s="77"/>
      <c r="S5" s="77"/>
      <c r="T5" s="77"/>
      <c r="U5" s="77"/>
      <c r="V5" s="77"/>
    </row>
    <row r="6" spans="1:22" x14ac:dyDescent="0.25">
      <c r="A6" s="352"/>
      <c r="B6" s="349" t="s">
        <v>210</v>
      </c>
      <c r="C6" s="347"/>
      <c r="D6" s="347"/>
      <c r="E6" s="347"/>
      <c r="F6" s="347"/>
      <c r="G6" s="347"/>
      <c r="H6" s="347"/>
      <c r="I6" s="347"/>
      <c r="J6" s="348"/>
      <c r="K6" s="77"/>
      <c r="L6" s="167"/>
      <c r="M6" s="77"/>
      <c r="N6" s="77"/>
      <c r="O6" s="77"/>
      <c r="P6" s="77"/>
      <c r="Q6" s="77"/>
      <c r="R6" s="77"/>
      <c r="S6" s="77"/>
      <c r="T6" s="77"/>
      <c r="U6" s="77"/>
      <c r="V6" s="77"/>
    </row>
    <row r="7" spans="1:22" x14ac:dyDescent="0.25">
      <c r="A7" s="352"/>
      <c r="B7" s="78"/>
      <c r="C7" s="79"/>
      <c r="D7" s="79"/>
      <c r="E7" s="79"/>
      <c r="F7" s="79"/>
      <c r="G7" s="79"/>
      <c r="H7" s="79"/>
      <c r="I7" s="79"/>
      <c r="J7" s="80"/>
      <c r="K7" s="77"/>
      <c r="L7" s="167"/>
      <c r="M7" s="77"/>
      <c r="N7" s="77"/>
      <c r="O7" s="77"/>
      <c r="P7" s="77"/>
      <c r="Q7" s="77"/>
      <c r="R7" s="77"/>
      <c r="S7" s="77"/>
      <c r="T7" s="77"/>
      <c r="U7" s="77"/>
      <c r="V7" s="77"/>
    </row>
    <row r="8" spans="1:22" x14ac:dyDescent="0.25">
      <c r="A8" s="352"/>
      <c r="B8" s="165" t="s">
        <v>214</v>
      </c>
      <c r="C8" s="79"/>
      <c r="D8" s="79"/>
      <c r="E8" s="79"/>
      <c r="F8" s="79"/>
      <c r="G8" s="79"/>
      <c r="H8" s="79"/>
      <c r="I8" s="79"/>
      <c r="J8" s="80"/>
      <c r="K8" s="77"/>
      <c r="L8" s="167"/>
      <c r="M8" s="77"/>
      <c r="N8" s="77"/>
      <c r="O8" s="77"/>
      <c r="P8" s="77"/>
      <c r="Q8" s="77"/>
      <c r="R8" s="77"/>
      <c r="S8" s="77"/>
      <c r="T8" s="77"/>
      <c r="U8" s="77"/>
      <c r="V8" s="77"/>
    </row>
    <row r="9" spans="1:22" x14ac:dyDescent="0.25">
      <c r="A9" s="352"/>
      <c r="B9" s="349" t="s">
        <v>211</v>
      </c>
      <c r="C9" s="347"/>
      <c r="D9" s="347"/>
      <c r="E9" s="347"/>
      <c r="F9" s="347"/>
      <c r="G9" s="347"/>
      <c r="H9" s="347"/>
      <c r="I9" s="347"/>
      <c r="J9" s="348"/>
      <c r="K9" s="77"/>
      <c r="L9" s="167"/>
      <c r="M9" s="77"/>
      <c r="N9" s="77"/>
      <c r="O9" s="77"/>
      <c r="P9" s="77"/>
      <c r="Q9" s="77"/>
      <c r="R9" s="77"/>
      <c r="S9" s="77"/>
      <c r="T9" s="77"/>
      <c r="U9" s="77"/>
      <c r="V9" s="77"/>
    </row>
    <row r="10" spans="1:22" x14ac:dyDescent="0.25">
      <c r="A10" s="352"/>
      <c r="B10" s="78" t="s">
        <v>212</v>
      </c>
      <c r="C10" s="79"/>
      <c r="D10" s="79"/>
      <c r="E10" s="79"/>
      <c r="F10" s="79"/>
      <c r="G10" s="79"/>
      <c r="H10" s="79"/>
      <c r="I10" s="79"/>
      <c r="J10" s="80"/>
      <c r="K10" s="77"/>
      <c r="L10" s="167"/>
      <c r="M10" s="77"/>
      <c r="N10" s="77"/>
      <c r="O10" s="77"/>
      <c r="P10" s="77"/>
      <c r="Q10" s="77"/>
      <c r="R10" s="77"/>
      <c r="S10" s="77"/>
      <c r="T10" s="77"/>
      <c r="U10" s="77"/>
      <c r="V10" s="77"/>
    </row>
    <row r="11" spans="1:22" x14ac:dyDescent="0.25">
      <c r="A11" s="352"/>
      <c r="B11" s="78"/>
      <c r="C11" s="79"/>
      <c r="D11" s="79"/>
      <c r="E11" s="79"/>
      <c r="F11" s="79"/>
      <c r="G11" s="79"/>
      <c r="H11" s="79"/>
      <c r="I11" s="79"/>
      <c r="J11" s="80"/>
      <c r="K11" s="77"/>
      <c r="L11" s="167"/>
      <c r="M11" s="77"/>
      <c r="N11" s="77"/>
      <c r="O11" s="77"/>
      <c r="P11" s="77"/>
      <c r="Q11" s="77"/>
      <c r="R11" s="77"/>
      <c r="S11" s="77"/>
      <c r="T11" s="77"/>
      <c r="U11" s="77"/>
      <c r="V11" s="77"/>
    </row>
    <row r="12" spans="1:22" ht="15.75" thickBot="1" x14ac:dyDescent="0.3">
      <c r="A12" s="353"/>
      <c r="B12" s="166" t="s">
        <v>215</v>
      </c>
      <c r="C12" s="82"/>
      <c r="D12" s="82"/>
      <c r="E12" s="82"/>
      <c r="F12" s="82"/>
      <c r="G12" s="82"/>
      <c r="H12" s="82"/>
      <c r="I12" s="82"/>
      <c r="J12" s="83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1:22" ht="15.75" thickBot="1" x14ac:dyDescent="0.3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</row>
    <row r="14" spans="1:22" ht="15.75" thickBot="1" x14ac:dyDescent="0.3">
      <c r="A14" s="351" t="s">
        <v>223</v>
      </c>
      <c r="B14" s="354" t="s">
        <v>224</v>
      </c>
      <c r="C14" s="355"/>
      <c r="D14" s="355"/>
      <c r="E14" s="355"/>
      <c r="F14" s="355"/>
      <c r="G14" s="355"/>
      <c r="H14" s="355"/>
      <c r="I14" s="355"/>
      <c r="J14" s="356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2" x14ac:dyDescent="0.25">
      <c r="A15" s="352"/>
      <c r="B15" s="357" t="s">
        <v>225</v>
      </c>
      <c r="C15" s="358"/>
      <c r="D15" s="358"/>
      <c r="E15" s="358"/>
      <c r="F15" s="358"/>
      <c r="G15" s="358"/>
      <c r="H15" s="358"/>
      <c r="I15" s="358"/>
      <c r="J15" s="359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</row>
    <row r="16" spans="1:22" x14ac:dyDescent="0.25">
      <c r="A16" s="352"/>
      <c r="B16" s="360" t="s">
        <v>226</v>
      </c>
      <c r="C16" s="361"/>
      <c r="D16" s="361"/>
      <c r="E16" s="361"/>
      <c r="F16" s="361"/>
      <c r="G16" s="361"/>
      <c r="H16" s="361"/>
      <c r="I16" s="361"/>
      <c r="J16" s="362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</row>
    <row r="17" spans="1:22" x14ac:dyDescent="0.25">
      <c r="A17" s="352"/>
      <c r="B17" s="360" t="s">
        <v>227</v>
      </c>
      <c r="C17" s="361"/>
      <c r="D17" s="361"/>
      <c r="E17" s="361"/>
      <c r="F17" s="361"/>
      <c r="G17" s="361"/>
      <c r="H17" s="361"/>
      <c r="I17" s="361"/>
      <c r="J17" s="362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</row>
    <row r="18" spans="1:22" x14ac:dyDescent="0.25">
      <c r="A18" s="352"/>
      <c r="B18" s="360" t="s">
        <v>230</v>
      </c>
      <c r="C18" s="361"/>
      <c r="D18" s="361"/>
      <c r="E18" s="361"/>
      <c r="F18" s="361"/>
      <c r="G18" s="361"/>
      <c r="H18" s="361"/>
      <c r="I18" s="361"/>
      <c r="J18" s="362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</row>
    <row r="19" spans="1:22" x14ac:dyDescent="0.25">
      <c r="A19" s="352"/>
      <c r="B19" s="360" t="s">
        <v>228</v>
      </c>
      <c r="C19" s="361"/>
      <c r="D19" s="361"/>
      <c r="E19" s="361"/>
      <c r="F19" s="361"/>
      <c r="G19" s="361"/>
      <c r="H19" s="361"/>
      <c r="I19" s="361"/>
      <c r="J19" s="362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</row>
    <row r="20" spans="1:22" ht="15.75" thickBot="1" x14ac:dyDescent="0.3">
      <c r="A20" s="353"/>
      <c r="B20" s="363" t="s">
        <v>229</v>
      </c>
      <c r="C20" s="364"/>
      <c r="D20" s="364"/>
      <c r="E20" s="364"/>
      <c r="F20" s="364"/>
      <c r="G20" s="364"/>
      <c r="H20" s="364"/>
      <c r="I20" s="364"/>
      <c r="J20" s="365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</row>
    <row r="21" spans="1:22" ht="15.75" thickBot="1" x14ac:dyDescent="0.3">
      <c r="A21" s="350"/>
      <c r="B21" s="350"/>
      <c r="C21" s="350"/>
      <c r="D21" s="350"/>
      <c r="E21" s="350"/>
      <c r="F21" s="350"/>
      <c r="G21" s="350"/>
      <c r="H21" s="350"/>
      <c r="I21" s="350"/>
      <c r="J21" s="350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</row>
    <row r="22" spans="1:22" ht="15.75" thickBot="1" x14ac:dyDescent="0.3">
      <c r="A22" s="351" t="s">
        <v>239</v>
      </c>
      <c r="B22" s="354" t="s">
        <v>231</v>
      </c>
      <c r="C22" s="355"/>
      <c r="D22" s="355"/>
      <c r="E22" s="355"/>
      <c r="F22" s="355"/>
      <c r="G22" s="355"/>
      <c r="H22" s="355"/>
      <c r="I22" s="355"/>
      <c r="J22" s="356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</row>
    <row r="23" spans="1:22" x14ac:dyDescent="0.25">
      <c r="A23" s="352"/>
      <c r="B23" s="343" t="s">
        <v>232</v>
      </c>
      <c r="C23" s="344"/>
      <c r="D23" s="344"/>
      <c r="E23" s="344"/>
      <c r="F23" s="344"/>
      <c r="G23" s="344"/>
      <c r="H23" s="344"/>
      <c r="I23" s="344"/>
      <c r="J23" s="345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</row>
    <row r="24" spans="1:22" x14ac:dyDescent="0.25">
      <c r="A24" s="352"/>
      <c r="B24" s="349" t="s">
        <v>233</v>
      </c>
      <c r="C24" s="347"/>
      <c r="D24" s="347"/>
      <c r="E24" s="347"/>
      <c r="F24" s="347"/>
      <c r="G24" s="347"/>
      <c r="H24" s="347"/>
      <c r="I24" s="347"/>
      <c r="J24" s="348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1:22" x14ac:dyDescent="0.25">
      <c r="A25" s="352"/>
      <c r="B25" s="349" t="s">
        <v>234</v>
      </c>
      <c r="C25" s="347"/>
      <c r="D25" s="347"/>
      <c r="E25" s="347"/>
      <c r="F25" s="347"/>
      <c r="G25" s="347"/>
      <c r="H25" s="347"/>
      <c r="I25" s="347"/>
      <c r="J25" s="348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</row>
    <row r="26" spans="1:22" x14ac:dyDescent="0.25">
      <c r="A26" s="352"/>
      <c r="B26" s="349" t="s">
        <v>235</v>
      </c>
      <c r="C26" s="347"/>
      <c r="D26" s="347"/>
      <c r="E26" s="347"/>
      <c r="F26" s="347"/>
      <c r="G26" s="347"/>
      <c r="H26" s="347"/>
      <c r="I26" s="347"/>
      <c r="J26" s="348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</row>
    <row r="27" spans="1:22" x14ac:dyDescent="0.25">
      <c r="A27" s="352"/>
      <c r="B27" s="349" t="s">
        <v>236</v>
      </c>
      <c r="C27" s="347"/>
      <c r="D27" s="347"/>
      <c r="E27" s="347"/>
      <c r="F27" s="347"/>
      <c r="G27" s="347"/>
      <c r="H27" s="347"/>
      <c r="I27" s="347"/>
      <c r="J27" s="348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</row>
    <row r="28" spans="1:22" x14ac:dyDescent="0.25">
      <c r="A28" s="352"/>
      <c r="B28" s="349" t="s">
        <v>237</v>
      </c>
      <c r="C28" s="347"/>
      <c r="D28" s="347"/>
      <c r="E28" s="347"/>
      <c r="F28" s="347"/>
      <c r="G28" s="347"/>
      <c r="H28" s="347"/>
      <c r="I28" s="347"/>
      <c r="J28" s="348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</row>
    <row r="29" spans="1:22" ht="15.75" thickBot="1" x14ac:dyDescent="0.3">
      <c r="A29" s="353"/>
      <c r="B29" s="366" t="s">
        <v>238</v>
      </c>
      <c r="C29" s="367"/>
      <c r="D29" s="367"/>
      <c r="E29" s="367"/>
      <c r="F29" s="367"/>
      <c r="G29" s="367"/>
      <c r="H29" s="367"/>
      <c r="I29" s="367"/>
      <c r="J29" s="368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</row>
    <row r="30" spans="1:22" ht="15.75" thickBot="1" x14ac:dyDescent="0.3">
      <c r="A30" s="350"/>
      <c r="B30" s="350"/>
      <c r="C30" s="350"/>
      <c r="D30" s="350"/>
      <c r="E30" s="350"/>
      <c r="F30" s="350"/>
      <c r="G30" s="350"/>
      <c r="H30" s="350"/>
      <c r="I30" s="350"/>
      <c r="J30" s="350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</row>
    <row r="31" spans="1:22" ht="15.75" thickBot="1" x14ac:dyDescent="0.3">
      <c r="A31" s="351" t="s">
        <v>240</v>
      </c>
      <c r="B31" s="355" t="s">
        <v>241</v>
      </c>
      <c r="C31" s="355"/>
      <c r="D31" s="355"/>
      <c r="E31" s="355"/>
      <c r="F31" s="355"/>
      <c r="G31" s="355"/>
      <c r="H31" s="355"/>
      <c r="I31" s="355"/>
      <c r="J31" s="356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</row>
    <row r="32" spans="1:22" x14ac:dyDescent="0.25">
      <c r="A32" s="352"/>
      <c r="B32" s="343" t="s">
        <v>242</v>
      </c>
      <c r="C32" s="344"/>
      <c r="D32" s="344"/>
      <c r="E32" s="344"/>
      <c r="F32" s="344"/>
      <c r="G32" s="344"/>
      <c r="H32" s="344"/>
      <c r="I32" s="344"/>
      <c r="J32" s="345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</row>
    <row r="33" spans="1:22" x14ac:dyDescent="0.25">
      <c r="A33" s="352"/>
      <c r="B33" s="349" t="s">
        <v>246</v>
      </c>
      <c r="C33" s="347"/>
      <c r="D33" s="347"/>
      <c r="E33" s="347"/>
      <c r="F33" s="347"/>
      <c r="G33" s="347"/>
      <c r="H33" s="347"/>
      <c r="I33" s="347"/>
      <c r="J33" s="348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</row>
    <row r="34" spans="1:22" x14ac:dyDescent="0.25">
      <c r="A34" s="352"/>
      <c r="B34" s="349" t="s">
        <v>243</v>
      </c>
      <c r="C34" s="347"/>
      <c r="D34" s="347"/>
      <c r="E34" s="347"/>
      <c r="F34" s="347"/>
      <c r="G34" s="347"/>
      <c r="H34" s="347"/>
      <c r="I34" s="347"/>
      <c r="J34" s="348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</row>
    <row r="35" spans="1:22" x14ac:dyDescent="0.25">
      <c r="A35" s="352"/>
      <c r="B35" s="349" t="s">
        <v>247</v>
      </c>
      <c r="C35" s="347"/>
      <c r="D35" s="347"/>
      <c r="E35" s="347"/>
      <c r="F35" s="347"/>
      <c r="G35" s="347"/>
      <c r="H35" s="347"/>
      <c r="I35" s="347"/>
      <c r="J35" s="348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</row>
    <row r="36" spans="1:22" x14ac:dyDescent="0.25">
      <c r="A36" s="352"/>
      <c r="B36" s="349" t="s">
        <v>248</v>
      </c>
      <c r="C36" s="347"/>
      <c r="D36" s="347"/>
      <c r="E36" s="347"/>
      <c r="F36" s="347"/>
      <c r="G36" s="347"/>
      <c r="H36" s="347"/>
      <c r="I36" s="347"/>
      <c r="J36" s="348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</row>
    <row r="37" spans="1:22" x14ac:dyDescent="0.25">
      <c r="A37" s="352"/>
      <c r="B37" s="349" t="s">
        <v>249</v>
      </c>
      <c r="C37" s="347"/>
      <c r="D37" s="347"/>
      <c r="E37" s="347"/>
      <c r="F37" s="347"/>
      <c r="G37" s="347"/>
      <c r="H37" s="347"/>
      <c r="I37" s="347"/>
      <c r="J37" s="348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</row>
    <row r="38" spans="1:22" x14ac:dyDescent="0.25">
      <c r="A38" s="352"/>
      <c r="B38" s="349" t="s">
        <v>250</v>
      </c>
      <c r="C38" s="347"/>
      <c r="D38" s="347"/>
      <c r="E38" s="347"/>
      <c r="F38" s="347"/>
      <c r="G38" s="347"/>
      <c r="H38" s="347"/>
      <c r="I38" s="347"/>
      <c r="J38" s="348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</row>
    <row r="39" spans="1:22" x14ac:dyDescent="0.25">
      <c r="A39" s="352"/>
      <c r="B39" s="349" t="s">
        <v>244</v>
      </c>
      <c r="C39" s="347"/>
      <c r="D39" s="347"/>
      <c r="E39" s="347"/>
      <c r="F39" s="347"/>
      <c r="G39" s="347"/>
      <c r="H39" s="347"/>
      <c r="I39" s="347"/>
      <c r="J39" s="348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</row>
    <row r="40" spans="1:22" ht="15.75" thickBot="1" x14ac:dyDescent="0.3">
      <c r="A40" s="353"/>
      <c r="B40" s="366" t="s">
        <v>245</v>
      </c>
      <c r="C40" s="367"/>
      <c r="D40" s="367"/>
      <c r="E40" s="367"/>
      <c r="F40" s="367"/>
      <c r="G40" s="367"/>
      <c r="H40" s="367"/>
      <c r="I40" s="367"/>
      <c r="J40" s="368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</row>
    <row r="41" spans="1:22" ht="15.75" thickBot="1" x14ac:dyDescent="0.3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</row>
    <row r="42" spans="1:22" ht="15.75" thickBot="1" x14ac:dyDescent="0.3">
      <c r="A42" s="351" t="s">
        <v>251</v>
      </c>
      <c r="B42" s="369" t="s">
        <v>172</v>
      </c>
      <c r="C42" s="370"/>
      <c r="D42" s="370"/>
      <c r="E42" s="370"/>
      <c r="F42" s="370"/>
      <c r="G42" s="370"/>
      <c r="H42" s="370"/>
      <c r="I42" s="370"/>
      <c r="J42" s="371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</row>
    <row r="43" spans="1:22" x14ac:dyDescent="0.25">
      <c r="A43" s="352"/>
      <c r="B43" s="343" t="s">
        <v>252</v>
      </c>
      <c r="C43" s="344"/>
      <c r="D43" s="344"/>
      <c r="E43" s="344"/>
      <c r="F43" s="344"/>
      <c r="G43" s="344"/>
      <c r="H43" s="344"/>
      <c r="I43" s="344"/>
      <c r="J43" s="345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</row>
    <row r="44" spans="1:22" x14ac:dyDescent="0.25">
      <c r="A44" s="352"/>
      <c r="B44" s="349" t="s">
        <v>253</v>
      </c>
      <c r="C44" s="347"/>
      <c r="D44" s="347"/>
      <c r="E44" s="347"/>
      <c r="F44" s="347"/>
      <c r="G44" s="347"/>
      <c r="H44" s="347"/>
      <c r="I44" s="347"/>
      <c r="J44" s="348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22" x14ac:dyDescent="0.25">
      <c r="A45" s="352"/>
      <c r="B45" s="349" t="s">
        <v>254</v>
      </c>
      <c r="C45" s="347"/>
      <c r="D45" s="347"/>
      <c r="E45" s="347"/>
      <c r="F45" s="347"/>
      <c r="G45" s="347"/>
      <c r="H45" s="347"/>
      <c r="I45" s="347"/>
      <c r="J45" s="348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</row>
    <row r="46" spans="1:22" x14ac:dyDescent="0.25">
      <c r="A46" s="352"/>
      <c r="B46" s="349" t="s">
        <v>255</v>
      </c>
      <c r="C46" s="347"/>
      <c r="D46" s="347"/>
      <c r="E46" s="347"/>
      <c r="F46" s="347"/>
      <c r="G46" s="347"/>
      <c r="H46" s="347"/>
      <c r="I46" s="347"/>
      <c r="J46" s="348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</row>
    <row r="47" spans="1:22" x14ac:dyDescent="0.25">
      <c r="A47" s="352"/>
      <c r="B47" s="349" t="s">
        <v>256</v>
      </c>
      <c r="C47" s="347"/>
      <c r="D47" s="347"/>
      <c r="E47" s="347"/>
      <c r="F47" s="347"/>
      <c r="G47" s="347"/>
      <c r="H47" s="347"/>
      <c r="I47" s="347"/>
      <c r="J47" s="348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</row>
    <row r="48" spans="1:22" x14ac:dyDescent="0.25">
      <c r="A48" s="352"/>
      <c r="B48" s="349" t="s">
        <v>257</v>
      </c>
      <c r="C48" s="347"/>
      <c r="D48" s="347"/>
      <c r="E48" s="347"/>
      <c r="F48" s="347"/>
      <c r="G48" s="347"/>
      <c r="H48" s="347"/>
      <c r="I48" s="347"/>
      <c r="J48" s="348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</row>
    <row r="49" spans="1:22" x14ac:dyDescent="0.25">
      <c r="A49" s="352"/>
      <c r="B49" s="349" t="s">
        <v>258</v>
      </c>
      <c r="C49" s="347"/>
      <c r="D49" s="347"/>
      <c r="E49" s="347"/>
      <c r="F49" s="347"/>
      <c r="G49" s="347"/>
      <c r="H49" s="347"/>
      <c r="I49" s="347"/>
      <c r="J49" s="348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</row>
    <row r="50" spans="1:22" x14ac:dyDescent="0.25">
      <c r="A50" s="352"/>
      <c r="B50" s="349" t="s">
        <v>259</v>
      </c>
      <c r="C50" s="347"/>
      <c r="D50" s="347"/>
      <c r="E50" s="347"/>
      <c r="F50" s="347"/>
      <c r="G50" s="347"/>
      <c r="H50" s="347"/>
      <c r="I50" s="347"/>
      <c r="J50" s="348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</row>
    <row r="51" spans="1:22" x14ac:dyDescent="0.25">
      <c r="A51" s="352"/>
      <c r="B51" s="349" t="s">
        <v>260</v>
      </c>
      <c r="C51" s="347"/>
      <c r="D51" s="347"/>
      <c r="E51" s="347"/>
      <c r="F51" s="347"/>
      <c r="G51" s="347"/>
      <c r="H51" s="347"/>
      <c r="I51" s="347"/>
      <c r="J51" s="348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</row>
    <row r="52" spans="1:22" x14ac:dyDescent="0.25">
      <c r="A52" s="352"/>
      <c r="B52" s="349" t="s">
        <v>261</v>
      </c>
      <c r="C52" s="347"/>
      <c r="D52" s="347"/>
      <c r="E52" s="347"/>
      <c r="F52" s="347"/>
      <c r="G52" s="347"/>
      <c r="H52" s="347"/>
      <c r="I52" s="347"/>
      <c r="J52" s="348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</row>
    <row r="53" spans="1:22" x14ac:dyDescent="0.25">
      <c r="A53" s="352"/>
      <c r="B53" s="349" t="s">
        <v>262</v>
      </c>
      <c r="C53" s="347"/>
      <c r="D53" s="347"/>
      <c r="E53" s="347"/>
      <c r="F53" s="347"/>
      <c r="G53" s="347"/>
      <c r="H53" s="347"/>
      <c r="I53" s="347"/>
      <c r="J53" s="348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</row>
    <row r="54" spans="1:22" x14ac:dyDescent="0.25">
      <c r="A54" s="352"/>
      <c r="B54" s="349" t="s">
        <v>263</v>
      </c>
      <c r="C54" s="347"/>
      <c r="D54" s="347"/>
      <c r="E54" s="347"/>
      <c r="F54" s="347"/>
      <c r="G54" s="347"/>
      <c r="H54" s="347"/>
      <c r="I54" s="347"/>
      <c r="J54" s="348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</row>
    <row r="55" spans="1:22" x14ac:dyDescent="0.25">
      <c r="A55" s="352"/>
      <c r="B55" s="349" t="s">
        <v>264</v>
      </c>
      <c r="C55" s="347"/>
      <c r="D55" s="347"/>
      <c r="E55" s="347"/>
      <c r="F55" s="347"/>
      <c r="G55" s="347"/>
      <c r="H55" s="347"/>
      <c r="I55" s="347"/>
      <c r="J55" s="348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</row>
    <row r="56" spans="1:22" ht="15.75" thickBot="1" x14ac:dyDescent="0.3">
      <c r="A56" s="353"/>
      <c r="B56" s="366" t="s">
        <v>265</v>
      </c>
      <c r="C56" s="367"/>
      <c r="D56" s="367"/>
      <c r="E56" s="367"/>
      <c r="F56" s="367"/>
      <c r="G56" s="367"/>
      <c r="H56" s="367"/>
      <c r="I56" s="367"/>
      <c r="J56" s="368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</row>
    <row r="57" spans="1:22" ht="15.75" thickBot="1" x14ac:dyDescent="0.3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</row>
    <row r="58" spans="1:22" s="51" customFormat="1" ht="15.75" thickBot="1" x14ac:dyDescent="0.3">
      <c r="A58" s="351" t="s">
        <v>270</v>
      </c>
      <c r="B58" s="375" t="s">
        <v>269</v>
      </c>
      <c r="C58" s="375"/>
      <c r="D58" s="375"/>
      <c r="E58" s="375"/>
      <c r="F58" s="375"/>
      <c r="G58" s="375"/>
      <c r="H58" s="375"/>
      <c r="I58" s="375"/>
      <c r="J58" s="376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</row>
    <row r="59" spans="1:22" s="51" customFormat="1" ht="15.75" thickBot="1" x14ac:dyDescent="0.3">
      <c r="A59" s="353"/>
      <c r="B59" s="372" t="s">
        <v>273</v>
      </c>
      <c r="C59" s="373"/>
      <c r="D59" s="373"/>
      <c r="E59" s="373"/>
      <c r="F59" s="373"/>
      <c r="G59" s="373"/>
      <c r="H59" s="373"/>
      <c r="I59" s="373"/>
      <c r="J59" s="374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</row>
    <row r="60" spans="1:22" s="51" customFormat="1" ht="15.75" thickBot="1" x14ac:dyDescent="0.3">
      <c r="A60" s="377"/>
      <c r="B60" s="377"/>
      <c r="C60" s="377"/>
      <c r="D60" s="377"/>
      <c r="E60" s="377"/>
      <c r="F60" s="377"/>
      <c r="G60" s="377"/>
      <c r="H60" s="377"/>
      <c r="I60" s="377"/>
      <c r="J60" s="3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</row>
    <row r="61" spans="1:22" s="51" customFormat="1" ht="15.75" thickBot="1" x14ac:dyDescent="0.3">
      <c r="A61" s="351" t="s">
        <v>271</v>
      </c>
      <c r="B61" s="378" t="s">
        <v>272</v>
      </c>
      <c r="C61" s="379"/>
      <c r="D61" s="379"/>
      <c r="E61" s="379"/>
      <c r="F61" s="379"/>
      <c r="G61" s="379"/>
      <c r="H61" s="379"/>
      <c r="I61" s="379"/>
      <c r="J61" s="380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</row>
    <row r="62" spans="1:22" s="51" customFormat="1" x14ac:dyDescent="0.25">
      <c r="A62" s="381"/>
      <c r="B62" s="343" t="s">
        <v>274</v>
      </c>
      <c r="C62" s="344"/>
      <c r="D62" s="344"/>
      <c r="E62" s="344"/>
      <c r="F62" s="344"/>
      <c r="G62" s="344"/>
      <c r="H62" s="344"/>
      <c r="I62" s="344"/>
      <c r="J62" s="345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</row>
    <row r="63" spans="1:22" s="51" customFormat="1" x14ac:dyDescent="0.25">
      <c r="A63" s="381"/>
      <c r="B63" s="349" t="s">
        <v>275</v>
      </c>
      <c r="C63" s="347"/>
      <c r="D63" s="347"/>
      <c r="E63" s="347"/>
      <c r="F63" s="347"/>
      <c r="G63" s="347"/>
      <c r="H63" s="347"/>
      <c r="I63" s="347"/>
      <c r="J63" s="348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</row>
    <row r="64" spans="1:22" s="51" customFormat="1" ht="15.75" thickBot="1" x14ac:dyDescent="0.3">
      <c r="A64" s="382"/>
      <c r="B64" s="366" t="s">
        <v>276</v>
      </c>
      <c r="C64" s="367"/>
      <c r="D64" s="367"/>
      <c r="E64" s="367"/>
      <c r="F64" s="367"/>
      <c r="G64" s="367"/>
      <c r="H64" s="367"/>
      <c r="I64" s="367"/>
      <c r="J64" s="368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</row>
    <row r="65" spans="1:22" s="51" customFormat="1" ht="15.75" thickBot="1" x14ac:dyDescent="0.3">
      <c r="B65" s="169"/>
      <c r="C65" s="169"/>
      <c r="D65" s="169"/>
      <c r="E65" s="169"/>
      <c r="F65" s="169"/>
      <c r="G65" s="169"/>
      <c r="H65" s="169"/>
      <c r="I65" s="169"/>
      <c r="J65" s="169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</row>
    <row r="66" spans="1:22" x14ac:dyDescent="0.25">
      <c r="A66" s="383" t="s">
        <v>267</v>
      </c>
      <c r="B66" s="343" t="s">
        <v>277</v>
      </c>
      <c r="C66" s="344"/>
      <c r="D66" s="344"/>
      <c r="E66" s="344"/>
      <c r="F66" s="344"/>
      <c r="G66" s="344"/>
      <c r="H66" s="344"/>
      <c r="I66" s="344"/>
      <c r="J66" s="345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</row>
    <row r="67" spans="1:22" s="51" customFormat="1" ht="15.75" thickBot="1" x14ac:dyDescent="0.3">
      <c r="A67" s="384"/>
      <c r="B67" s="171" t="s">
        <v>278</v>
      </c>
      <c r="C67" s="172"/>
      <c r="D67" s="172"/>
      <c r="E67" s="172"/>
      <c r="F67" s="172"/>
      <c r="G67" s="172"/>
      <c r="H67" s="172"/>
      <c r="I67" s="172"/>
      <c r="J67" s="173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</row>
    <row r="68" spans="1:22" ht="15.75" thickBot="1" x14ac:dyDescent="0.3">
      <c r="A68" s="170" t="s">
        <v>268</v>
      </c>
      <c r="B68" s="372" t="s">
        <v>266</v>
      </c>
      <c r="C68" s="373"/>
      <c r="D68" s="373"/>
      <c r="E68" s="373"/>
      <c r="F68" s="373"/>
      <c r="G68" s="373"/>
      <c r="H68" s="373"/>
      <c r="I68" s="373"/>
      <c r="J68" s="374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</row>
    <row r="69" spans="1:22" x14ac:dyDescent="0.25">
      <c r="B69" s="361"/>
      <c r="C69" s="361"/>
      <c r="D69" s="361"/>
      <c r="E69" s="361"/>
      <c r="F69" s="361"/>
      <c r="G69" s="361"/>
      <c r="H69" s="361"/>
      <c r="I69" s="361"/>
      <c r="J69" s="361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</row>
    <row r="70" spans="1:22" x14ac:dyDescent="0.25">
      <c r="B70" s="361"/>
      <c r="C70" s="361"/>
      <c r="D70" s="361"/>
      <c r="E70" s="361"/>
      <c r="F70" s="361"/>
      <c r="G70" s="361"/>
      <c r="H70" s="361"/>
      <c r="I70" s="361"/>
      <c r="J70" s="361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</row>
    <row r="71" spans="1:22" x14ac:dyDescent="0.25"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</row>
    <row r="72" spans="1:22" x14ac:dyDescent="0.25"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</row>
    <row r="73" spans="1:22" x14ac:dyDescent="0.25"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</row>
    <row r="74" spans="1:22" x14ac:dyDescent="0.25"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</row>
    <row r="75" spans="1:22" x14ac:dyDescent="0.25"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</row>
    <row r="76" spans="1:22" x14ac:dyDescent="0.25"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</row>
    <row r="77" spans="1:22" x14ac:dyDescent="0.25"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</row>
    <row r="78" spans="1:22" x14ac:dyDescent="0.25"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</row>
    <row r="79" spans="1:22" x14ac:dyDescent="0.25"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</row>
    <row r="80" spans="1:22" x14ac:dyDescent="0.25"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</row>
    <row r="81" spans="11:22" x14ac:dyDescent="0.25"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</row>
    <row r="82" spans="11:22" x14ac:dyDescent="0.25"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</row>
    <row r="83" spans="11:22" x14ac:dyDescent="0.25"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</row>
    <row r="84" spans="11:22" x14ac:dyDescent="0.25"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</row>
    <row r="85" spans="11:22" x14ac:dyDescent="0.25"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</row>
    <row r="86" spans="11:22" x14ac:dyDescent="0.25"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</row>
    <row r="87" spans="11:22" x14ac:dyDescent="0.25"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</row>
    <row r="88" spans="11:22" x14ac:dyDescent="0.25"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</row>
    <row r="89" spans="11:22" x14ac:dyDescent="0.25"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</row>
    <row r="90" spans="11:22" x14ac:dyDescent="0.25"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</row>
    <row r="91" spans="11:22" x14ac:dyDescent="0.25"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</row>
    <row r="92" spans="11:22" x14ac:dyDescent="0.25"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</row>
    <row r="93" spans="11:22" x14ac:dyDescent="0.25"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</row>
    <row r="94" spans="11:22" x14ac:dyDescent="0.25"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</row>
    <row r="95" spans="11:22" x14ac:dyDescent="0.25"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</row>
    <row r="96" spans="11:22" x14ac:dyDescent="0.25"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</row>
    <row r="97" spans="11:22" x14ac:dyDescent="0.25"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</row>
    <row r="98" spans="11:22" x14ac:dyDescent="0.25"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</row>
    <row r="99" spans="11:22" x14ac:dyDescent="0.25"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</row>
    <row r="100" spans="11:22" x14ac:dyDescent="0.25"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</row>
    <row r="101" spans="11:22" x14ac:dyDescent="0.25"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</row>
    <row r="102" spans="11:22" x14ac:dyDescent="0.25"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</row>
    <row r="103" spans="11:22" x14ac:dyDescent="0.25"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</row>
    <row r="104" spans="11:22" x14ac:dyDescent="0.25"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</row>
    <row r="105" spans="11:22" x14ac:dyDescent="0.25"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</row>
    <row r="106" spans="11:22" x14ac:dyDescent="0.25"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</row>
    <row r="107" spans="11:22" x14ac:dyDescent="0.25"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</row>
    <row r="108" spans="11:22" x14ac:dyDescent="0.25"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</row>
    <row r="109" spans="11:22" x14ac:dyDescent="0.25"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</row>
    <row r="110" spans="11:22" x14ac:dyDescent="0.25"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</row>
    <row r="111" spans="11:22" x14ac:dyDescent="0.25"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</row>
    <row r="112" spans="11:22" x14ac:dyDescent="0.25"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</row>
    <row r="113" spans="11:22" x14ac:dyDescent="0.25"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</row>
    <row r="114" spans="11:22" x14ac:dyDescent="0.25"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</row>
    <row r="115" spans="11:22" x14ac:dyDescent="0.25"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</row>
    <row r="116" spans="11:22" x14ac:dyDescent="0.25"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</row>
    <row r="117" spans="11:22" x14ac:dyDescent="0.25"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</row>
    <row r="118" spans="11:22" x14ac:dyDescent="0.25"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</row>
    <row r="119" spans="11:22" x14ac:dyDescent="0.25"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</row>
    <row r="120" spans="11:22" x14ac:dyDescent="0.25"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</row>
    <row r="121" spans="11:22" x14ac:dyDescent="0.25"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</row>
    <row r="122" spans="11:22" x14ac:dyDescent="0.25"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</row>
    <row r="123" spans="11:22" x14ac:dyDescent="0.25"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</row>
    <row r="124" spans="11:22" x14ac:dyDescent="0.25"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</row>
    <row r="125" spans="11:22" x14ac:dyDescent="0.25"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</row>
    <row r="126" spans="11:22" x14ac:dyDescent="0.25"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</row>
    <row r="127" spans="11:22" x14ac:dyDescent="0.25"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</row>
    <row r="128" spans="11:22" x14ac:dyDescent="0.25"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</row>
    <row r="129" spans="11:22" x14ac:dyDescent="0.25"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</row>
    <row r="130" spans="11:22" x14ac:dyDescent="0.25"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</row>
    <row r="131" spans="11:22" x14ac:dyDescent="0.25"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</row>
    <row r="132" spans="11:22" x14ac:dyDescent="0.25"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</row>
    <row r="133" spans="11:22" x14ac:dyDescent="0.25"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</row>
    <row r="134" spans="11:22" x14ac:dyDescent="0.25"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</row>
    <row r="135" spans="11:22" x14ac:dyDescent="0.25"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</row>
    <row r="136" spans="11:22" x14ac:dyDescent="0.25"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</row>
    <row r="137" spans="11:22" x14ac:dyDescent="0.25"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</row>
    <row r="138" spans="11:22" x14ac:dyDescent="0.25"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</row>
    <row r="139" spans="11:22" x14ac:dyDescent="0.25"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</row>
    <row r="140" spans="11:22" x14ac:dyDescent="0.25"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</row>
    <row r="141" spans="11:22" x14ac:dyDescent="0.25"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</row>
    <row r="142" spans="11:22" x14ac:dyDescent="0.25"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</row>
    <row r="143" spans="11:22" x14ac:dyDescent="0.25"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</row>
    <row r="144" spans="11:22" x14ac:dyDescent="0.25"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</row>
    <row r="145" spans="11:22" x14ac:dyDescent="0.25"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</row>
    <row r="146" spans="11:22" x14ac:dyDescent="0.25"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</row>
    <row r="147" spans="11:22" x14ac:dyDescent="0.25"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</row>
    <row r="148" spans="11:22" x14ac:dyDescent="0.25"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</row>
    <row r="149" spans="11:22" x14ac:dyDescent="0.25"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</row>
    <row r="150" spans="11:22" x14ac:dyDescent="0.25"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</row>
    <row r="151" spans="11:22" x14ac:dyDescent="0.25"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</row>
    <row r="152" spans="11:22" x14ac:dyDescent="0.25"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</row>
    <row r="153" spans="11:22" x14ac:dyDescent="0.25"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</row>
    <row r="154" spans="11:22" x14ac:dyDescent="0.25"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</row>
    <row r="155" spans="11:22" x14ac:dyDescent="0.25"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</row>
    <row r="156" spans="11:22" x14ac:dyDescent="0.25"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</row>
    <row r="157" spans="11:22" x14ac:dyDescent="0.25"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</row>
    <row r="158" spans="11:22" x14ac:dyDescent="0.25"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</row>
    <row r="159" spans="11:22" x14ac:dyDescent="0.25"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</row>
    <row r="160" spans="11:22" x14ac:dyDescent="0.25"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</row>
    <row r="161" spans="11:22" x14ac:dyDescent="0.25"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</row>
    <row r="162" spans="11:22" x14ac:dyDescent="0.25"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</row>
    <row r="163" spans="11:22" x14ac:dyDescent="0.25"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</row>
    <row r="164" spans="11:22" x14ac:dyDescent="0.25"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</row>
    <row r="165" spans="11:22" x14ac:dyDescent="0.25"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</row>
    <row r="166" spans="11:22" x14ac:dyDescent="0.25"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</row>
    <row r="167" spans="11:22" x14ac:dyDescent="0.25"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</row>
    <row r="168" spans="11:22" x14ac:dyDescent="0.25"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</row>
    <row r="169" spans="11:22" x14ac:dyDescent="0.25"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</row>
    <row r="170" spans="11:22" x14ac:dyDescent="0.25"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</row>
    <row r="171" spans="11:22" x14ac:dyDescent="0.25"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</row>
    <row r="172" spans="11:22" x14ac:dyDescent="0.25"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</row>
    <row r="173" spans="11:22" x14ac:dyDescent="0.25"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</row>
    <row r="174" spans="11:22" x14ac:dyDescent="0.25"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</row>
    <row r="175" spans="11:22" x14ac:dyDescent="0.25"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</row>
  </sheetData>
  <sheetProtection algorithmName="SHA-512" hashValue="cIageP7/F4+/L6MTrbbZz9sCEd6U+8JBlQjnTdZ9E0Ku7/ZR175ZNLGjctdt2Dz/ncX0p79aLMCUYKHbEuRLyQ==" saltValue="B8b45sTAi6gZBXhP1Y5f4A==" spinCount="100000" sheet="1" objects="1" scenarios="1" selectLockedCells="1"/>
  <mergeCells count="71">
    <mergeCell ref="B68:J68"/>
    <mergeCell ref="B69:J69"/>
    <mergeCell ref="B70:J70"/>
    <mergeCell ref="B58:J58"/>
    <mergeCell ref="B59:J59"/>
    <mergeCell ref="A60:J60"/>
    <mergeCell ref="B61:J61"/>
    <mergeCell ref="B62:J62"/>
    <mergeCell ref="B63:J63"/>
    <mergeCell ref="B64:J64"/>
    <mergeCell ref="A61:A64"/>
    <mergeCell ref="A66:A67"/>
    <mergeCell ref="B55:J55"/>
    <mergeCell ref="B56:J56"/>
    <mergeCell ref="B66:J66"/>
    <mergeCell ref="A41:J41"/>
    <mergeCell ref="A42:A56"/>
    <mergeCell ref="A58:A59"/>
    <mergeCell ref="A57:J57"/>
    <mergeCell ref="B50:J50"/>
    <mergeCell ref="B51:J51"/>
    <mergeCell ref="B52:J52"/>
    <mergeCell ref="B53:J53"/>
    <mergeCell ref="B54:J54"/>
    <mergeCell ref="B45:J45"/>
    <mergeCell ref="B46:J46"/>
    <mergeCell ref="B47:J47"/>
    <mergeCell ref="B48:J48"/>
    <mergeCell ref="B49:J49"/>
    <mergeCell ref="A21:J21"/>
    <mergeCell ref="A30:J30"/>
    <mergeCell ref="B42:J42"/>
    <mergeCell ref="B43:J43"/>
    <mergeCell ref="B44:J44"/>
    <mergeCell ref="B27:J27"/>
    <mergeCell ref="B28:J28"/>
    <mergeCell ref="B29:J29"/>
    <mergeCell ref="A22:A29"/>
    <mergeCell ref="B31:J31"/>
    <mergeCell ref="A31:A40"/>
    <mergeCell ref="B32:J32"/>
    <mergeCell ref="B33:J33"/>
    <mergeCell ref="B34:J34"/>
    <mergeCell ref="B35:J35"/>
    <mergeCell ref="B36:J36"/>
    <mergeCell ref="B37:J37"/>
    <mergeCell ref="B38:J38"/>
    <mergeCell ref="B39:J39"/>
    <mergeCell ref="B40:J40"/>
    <mergeCell ref="B22:J22"/>
    <mergeCell ref="B23:J23"/>
    <mergeCell ref="B24:J24"/>
    <mergeCell ref="B25:J25"/>
    <mergeCell ref="B26:J26"/>
    <mergeCell ref="B17:J17"/>
    <mergeCell ref="B18:J18"/>
    <mergeCell ref="B19:J19"/>
    <mergeCell ref="B20:J20"/>
    <mergeCell ref="A14:A20"/>
    <mergeCell ref="B9:J9"/>
    <mergeCell ref="A3:A12"/>
    <mergeCell ref="B14:J14"/>
    <mergeCell ref="B15:J15"/>
    <mergeCell ref="B16:J16"/>
    <mergeCell ref="A13:J13"/>
    <mergeCell ref="A1:J1"/>
    <mergeCell ref="B3:J3"/>
    <mergeCell ref="B4:J4"/>
    <mergeCell ref="B5:J5"/>
    <mergeCell ref="B6:J6"/>
    <mergeCell ref="A2:J2"/>
  </mergeCells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7</vt:i4>
      </vt:variant>
      <vt:variant>
        <vt:lpstr>Περιοχές με ονόματα</vt:lpstr>
      </vt:variant>
      <vt:variant>
        <vt:i4>2</vt:i4>
      </vt:variant>
    </vt:vector>
  </HeadingPairs>
  <TitlesOfParts>
    <vt:vector size="9" baseType="lpstr">
      <vt:lpstr>MENU</vt:lpstr>
      <vt:lpstr>Squad Weekly</vt:lpstr>
      <vt:lpstr>Rehab</vt:lpstr>
      <vt:lpstr>Drills</vt:lpstr>
      <vt:lpstr>Session Plan</vt:lpstr>
      <vt:lpstr>Equipments</vt:lpstr>
      <vt:lpstr>Help</vt:lpstr>
      <vt:lpstr>Rehab!Print_Area</vt:lpstr>
      <vt:lpstr>'Session 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Παναγιώτης Τοκπασίδης</dc:creator>
  <cp:lastModifiedBy>ptokpa</cp:lastModifiedBy>
  <cp:lastPrinted>2021-03-08T12:56:24Z</cp:lastPrinted>
  <dcterms:created xsi:type="dcterms:W3CDTF">2018-04-30T09:36:08Z</dcterms:created>
  <dcterms:modified xsi:type="dcterms:W3CDTF">2021-03-08T13:09:04Z</dcterms:modified>
</cp:coreProperties>
</file>